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3" activeTab="0"/>
  </bookViews>
  <sheets>
    <sheet name="Descripción" sheetId="1" r:id="rId1"/>
    <sheet name="CUADROS 1-2 " sheetId="2" r:id="rId2"/>
    <sheet name="CUADROS 3-4 " sheetId="3" r:id="rId3"/>
    <sheet name="CUADRO 5" sheetId="4" r:id="rId4"/>
    <sheet name="CUADRO 6" sheetId="5" r:id="rId5"/>
    <sheet name="CUADRO 7" sheetId="6" r:id="rId6"/>
  </sheets>
  <definedNames>
    <definedName name="_xlnm.Print_Area" localSheetId="3">'CUADRO 5'!$A$1:$G$34</definedName>
    <definedName name="_xlnm.Print_Area" localSheetId="4">'CUADRO 6'!$A$1:$F$33</definedName>
    <definedName name="_xlnm.Print_Area" localSheetId="5">'CUADRO 7'!$A$1:$E$33</definedName>
    <definedName name="_xlnm.Print_Area" localSheetId="1">'CUADROS 1-2 '!$A$1:$K$34</definedName>
    <definedName name="_xlnm.Print_Area" localSheetId="2">'CUADROS 3-4 '!$A$1:$G$45</definedName>
    <definedName name="_xlnm.Print_Area" localSheetId="0">'Descripción'!$A$1:$K$37</definedName>
    <definedName name="Excel_BuiltIn_Print_Area" localSheetId="3">'CUADRO 5'!$A$1:$G$33</definedName>
  </definedNames>
  <calcPr fullCalcOnLoad="1"/>
</workbook>
</file>

<file path=xl/sharedStrings.xml><?xml version="1.0" encoding="utf-8"?>
<sst xmlns="http://schemas.openxmlformats.org/spreadsheetml/2006/main" count="290" uniqueCount="207">
  <si>
    <t>Servicio de Estudios y Estadísticas</t>
  </si>
  <si>
    <t>SECRETARÍA GENERAL DE AGRICULTURA Y ALIMENTACIÓN</t>
  </si>
  <si>
    <t>BALANZA COMERCIAL AGROALIMENTARIA DE ENERO A MAYO 2018</t>
  </si>
  <si>
    <r>
      <t xml:space="preserve">Cuadros 1 y 2: </t>
    </r>
    <r>
      <rPr>
        <sz val="10"/>
        <rFont val="Cambria"/>
        <family val="1"/>
      </rPr>
      <t xml:space="preserve">Exportaciones e importaciones Agroalimentarias de Andalucía por provincias. </t>
    </r>
  </si>
  <si>
    <r>
      <t xml:space="preserve">Cuadros 3 y 4: </t>
    </r>
    <r>
      <rPr>
        <sz val="10"/>
        <rFont val="Cambria"/>
        <family val="1"/>
      </rPr>
      <t>Principales destinos y origen de las exportaciones e importaciones Agroalimentarias andaluzas.</t>
    </r>
  </si>
  <si>
    <r>
      <t>Cuadro 5:</t>
    </r>
    <r>
      <rPr>
        <sz val="10"/>
        <rFont val="Cambria"/>
        <family val="1"/>
      </rPr>
      <t xml:space="preserve">          Saldo Comercial de los Principales Capítulos Arancelarios Exportados e Importados.</t>
    </r>
  </si>
  <si>
    <r>
      <t xml:space="preserve">Cuadro 6:          </t>
    </r>
    <r>
      <rPr>
        <sz val="10"/>
        <rFont val="Cambria"/>
        <family val="1"/>
      </rPr>
      <t>Principales Productos Agroalimentarios Exportados por Andalucía.</t>
    </r>
  </si>
  <si>
    <r>
      <t xml:space="preserve">Cuadro 7:          </t>
    </r>
    <r>
      <rPr>
        <sz val="10"/>
        <rFont val="Cambria"/>
        <family val="1"/>
      </rPr>
      <t xml:space="preserve">Principales Productos Agroalimentarios Exportados por Andalucía y España. </t>
    </r>
  </si>
  <si>
    <r>
      <t>Observaciones:</t>
    </r>
    <r>
      <rPr>
        <sz val="10"/>
        <rFont val="Cambria"/>
        <family val="1"/>
      </rPr>
      <t xml:space="preserve"> Cada vez que en este informe se hace mención a los productos agroalimentarios, se encuentran incluidos los productos agroalimentarios y las bebidas. </t>
    </r>
  </si>
  <si>
    <r>
      <t xml:space="preserve">Fuente: </t>
    </r>
    <r>
      <rPr>
        <sz val="10"/>
        <rFont val="Cambria"/>
        <family val="1"/>
      </rPr>
      <t xml:space="preserve">Instituto de Comercio Exterior (ICEX), consulta de datos realizada con fecha 13 de agosto de 2018. Datos definitivos hasta 2016. 2017 provisionales. </t>
    </r>
  </si>
  <si>
    <t>CUADRO Nº1</t>
  </si>
  <si>
    <t>Exportaciones Agroalimentarias y Bebidas</t>
  </si>
  <si>
    <t>Enero-Diciembre</t>
  </si>
  <si>
    <t>Enero-Mayo</t>
  </si>
  <si>
    <t>Variación año anterior en %</t>
  </si>
  <si>
    <t>Provincia</t>
  </si>
  <si>
    <t>Miles Euros</t>
  </si>
  <si>
    <t>Tm.</t>
  </si>
  <si>
    <t>valor</t>
  </si>
  <si>
    <t>Peso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</si>
  <si>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</si>
  <si>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</si>
  <si>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</si>
  <si>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</si>
  <si>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</si>
  <si>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</si>
  <si>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</si>
  <si>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</si>
  <si>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Andalucía</t>
  </si>
  <si>
    <t xml:space="preserve">Fuente: Instituto de Comercio Exterior (ICEX). </t>
  </si>
  <si>
    <t>CUADRO Nº2</t>
  </si>
  <si>
    <t>Importaciones Agroalimentarias y Bebidas</t>
  </si>
  <si>
    <t xml:space="preserve">Fuente: Instituto de Comercio Exterior (ICEX) </t>
  </si>
  <si>
    <t xml:space="preserve">CUADRO Nº3 </t>
  </si>
  <si>
    <t>CUADRO Nº4</t>
  </si>
  <si>
    <t>Principales Destinos de las Exportaciones Agroalimentarias y Bebidas Andaluzas</t>
  </si>
  <si>
    <t>Principales Orígenes de las Importaciones Agroalimentarias y Bebidas Andaluzas</t>
  </si>
  <si>
    <t>Ene-May 2018</t>
  </si>
  <si>
    <t>País</t>
  </si>
  <si>
    <t>Valor Exportado (Miles Euros)</t>
  </si>
  <si>
    <t xml:space="preserve">% Valor Exportado </t>
  </si>
  <si>
    <t xml:space="preserve"> Valor Importado (Miles Euros)</t>
  </si>
  <si>
    <t xml:space="preserve">% Valor Importado </t>
  </si>
  <si>
    <t>Alemania</t>
  </si>
  <si>
    <t>Portugal</t>
  </si>
  <si>
    <t>Francia</t>
  </si>
  <si>
    <t>Reino Unido</t>
  </si>
  <si>
    <t>Países Bajos</t>
  </si>
  <si>
    <t>Italia</t>
  </si>
  <si>
    <t>Bélgica</t>
  </si>
  <si>
    <t>Rumanía</t>
  </si>
  <si>
    <t>Polonia</t>
  </si>
  <si>
    <t>Grecia</t>
  </si>
  <si>
    <t>Suecia</t>
  </si>
  <si>
    <t>Austria</t>
  </si>
  <si>
    <t>Dinamarca</t>
  </si>
  <si>
    <t>República Checa</t>
  </si>
  <si>
    <t>Bulgaria</t>
  </si>
  <si>
    <t>Irlanda</t>
  </si>
  <si>
    <t>Finlandia</t>
  </si>
  <si>
    <t>Hungría</t>
  </si>
  <si>
    <t>Lituania</t>
  </si>
  <si>
    <t>Letonia</t>
  </si>
  <si>
    <t>Eslovaquia</t>
  </si>
  <si>
    <t>Luxemburgo</t>
  </si>
  <si>
    <t>Estonia</t>
  </si>
  <si>
    <t>Eslovenia</t>
  </si>
  <si>
    <t>Unión Europea sin Determinar</t>
  </si>
  <si>
    <t>Croacia</t>
  </si>
  <si>
    <t xml:space="preserve"> Chipre</t>
  </si>
  <si>
    <t>Chipre</t>
  </si>
  <si>
    <t>Malta</t>
  </si>
  <si>
    <t>Total UE</t>
  </si>
  <si>
    <t>Estados Unidos</t>
  </si>
  <si>
    <t>Marruecos</t>
  </si>
  <si>
    <t>Japón</t>
  </si>
  <si>
    <t>Ucrania</t>
  </si>
  <si>
    <t>Suiza</t>
  </si>
  <si>
    <t>Argentina</t>
  </si>
  <si>
    <t>China</t>
  </si>
  <si>
    <t>Indonesia</t>
  </si>
  <si>
    <t>Rusia</t>
  </si>
  <si>
    <t xml:space="preserve"> </t>
  </si>
  <si>
    <t>Perú</t>
  </si>
  <si>
    <t>Arabia Saudita</t>
  </si>
  <si>
    <t>Australia</t>
  </si>
  <si>
    <t>Túnez</t>
  </si>
  <si>
    <t>Filipinas</t>
  </si>
  <si>
    <t>Malasia</t>
  </si>
  <si>
    <t>Total Mundo</t>
  </si>
  <si>
    <t>Fuente: Instituto de Comercio Exterior (ICEX)</t>
  </si>
  <si>
    <t>CUADRO Nº 5</t>
  </si>
  <si>
    <t xml:space="preserve"> Capítulos Arancelarios Exportados e Importados Ene-May 2018 (Ordenado según valor exportado en 2018)</t>
  </si>
  <si>
    <t>Capítulo</t>
  </si>
  <si>
    <t>Denominación</t>
  </si>
  <si>
    <t xml:space="preserve">   Valor Importado (Miles Euros)</t>
  </si>
  <si>
    <t xml:space="preserve">Saldo 2018 (Miles Euros)  </t>
  </si>
  <si>
    <t>Ene-May 2017</t>
  </si>
  <si>
    <t>01</t>
  </si>
  <si>
    <t>Animales vivos</t>
  </si>
  <si>
    <t>02</t>
  </si>
  <si>
    <t>Carne y despojos comestibles</t>
  </si>
  <si>
    <t>03</t>
  </si>
  <si>
    <t>Pescados, crustáceos, moluscos</t>
  </si>
  <si>
    <t>04</t>
  </si>
  <si>
    <t>Leche, productos lácteos; huevos</t>
  </si>
  <si>
    <t>05</t>
  </si>
  <si>
    <t>Otros productos de origen animal</t>
  </si>
  <si>
    <t>06</t>
  </si>
  <si>
    <t>Plantas vivas; pro. Floricultura</t>
  </si>
  <si>
    <t>07</t>
  </si>
  <si>
    <t>Legumbres, hortalizas, s/ conserv.</t>
  </si>
  <si>
    <t>08</t>
  </si>
  <si>
    <t>Frutas /frutos, s/ conservar</t>
  </si>
  <si>
    <t>09</t>
  </si>
  <si>
    <t>Café, té, yerba mate y especias</t>
  </si>
  <si>
    <t>10</t>
  </si>
  <si>
    <t>Cereales</t>
  </si>
  <si>
    <t>11</t>
  </si>
  <si>
    <t>Produc. De la molinería; malta</t>
  </si>
  <si>
    <t>12</t>
  </si>
  <si>
    <t>Semillas oleagi.; Plantas industriales</t>
  </si>
  <si>
    <t>13</t>
  </si>
  <si>
    <t>Jugos y extractos vegetales</t>
  </si>
  <si>
    <t>14</t>
  </si>
  <si>
    <t>Materias trenzables</t>
  </si>
  <si>
    <t>15</t>
  </si>
  <si>
    <t>Grasas, aceite animal o vegetal</t>
  </si>
  <si>
    <t>16</t>
  </si>
  <si>
    <t>Conservas de carne o pescado</t>
  </si>
  <si>
    <t>17</t>
  </si>
  <si>
    <t>Azúcares; artículos confitería</t>
  </si>
  <si>
    <t>18</t>
  </si>
  <si>
    <t>Cacao y sus preparaciones</t>
  </si>
  <si>
    <t>19</t>
  </si>
  <si>
    <t>Produc. De cereales, de pastelería</t>
  </si>
  <si>
    <t>20</t>
  </si>
  <si>
    <t>Conservas verdura o fruta; zumo</t>
  </si>
  <si>
    <t>21</t>
  </si>
  <si>
    <t>Preparac. Alimenticias diversas</t>
  </si>
  <si>
    <t>22</t>
  </si>
  <si>
    <t>Bebidas todo tipo (exc. Zumos)</t>
  </si>
  <si>
    <t>23</t>
  </si>
  <si>
    <t>Residuos industria alimentaria</t>
  </si>
  <si>
    <t>24</t>
  </si>
  <si>
    <t>Tabaco y sus sucedáneos</t>
  </si>
  <si>
    <t xml:space="preserve">Total Agroalimentario* </t>
  </si>
  <si>
    <t>Total **</t>
  </si>
  <si>
    <t>*En el Total Agroalimentario se encuentran incluidos los sectores 1 y 2 del ICEX (1 Agroalimentarios y 2 Bebidas).</t>
  </si>
  <si>
    <t>** En el Total se encuentran incluidos los sectores 1,2,3 y 4 del ICEX (1 Agroalimentarios, 2 Bebidas, 3 Bienes de consumo y 4 Productos industriales y tecnología).</t>
  </si>
  <si>
    <t>CUADRO Nº6</t>
  </si>
  <si>
    <t>Principales Productos Agroalimentarios Exportados por Andalucía en Ene-May 2018</t>
  </si>
  <si>
    <t>Codificación</t>
  </si>
  <si>
    <t>Producto</t>
  </si>
  <si>
    <t>Valor Exportado (Miles  Euros)</t>
  </si>
  <si>
    <t>Cantidad Exportada (Tm.)</t>
  </si>
  <si>
    <t>%  valor sobre total agroalimentario</t>
  </si>
  <si>
    <t>% peso sobre total agroalimentario</t>
  </si>
  <si>
    <t>15091020</t>
  </si>
  <si>
    <t>Aceite de oliva virgen extra (excepto aceite de lampante)</t>
  </si>
  <si>
    <t>08101000</t>
  </si>
  <si>
    <t>Fresas Frescas</t>
  </si>
  <si>
    <t>07096010</t>
  </si>
  <si>
    <t>Pimientos dulces frescos o refrigerados</t>
  </si>
  <si>
    <t>07020000</t>
  </si>
  <si>
    <t>Tomates frescos o refrigerados</t>
  </si>
  <si>
    <t>15099000</t>
  </si>
  <si>
    <t>Aceite de oliva y sus fracciones, incluso refinado, pero sin modificar químicamente (Excepto virgen)</t>
  </si>
  <si>
    <t>08102010</t>
  </si>
  <si>
    <t>Frambuesas frescas</t>
  </si>
  <si>
    <t>07070005</t>
  </si>
  <si>
    <t>Pepinos frescos o refrigerados</t>
  </si>
  <si>
    <t>20057000</t>
  </si>
  <si>
    <t>Aceitunas preparadas o conservadas (excepto en vinagre o acético), sin congelar</t>
  </si>
  <si>
    <t>08044000</t>
  </si>
  <si>
    <t>Aguacates frescos o secos</t>
  </si>
  <si>
    <t>07099310</t>
  </si>
  <si>
    <t>Calabacines frescos o refrigerados</t>
  </si>
  <si>
    <t>08104030</t>
  </si>
  <si>
    <t>Frutos del Vaccinium Myrtillus (Arándanos o mirtilos), frescos</t>
  </si>
  <si>
    <t>15100090</t>
  </si>
  <si>
    <t>Los demás aceites obtenidos exclusivamente de la aceituna..</t>
  </si>
  <si>
    <t>08071100</t>
  </si>
  <si>
    <t>Sandías frescas</t>
  </si>
  <si>
    <t>15091080</t>
  </si>
  <si>
    <t>Aceite de oliva virgen  (excepto aceite de lampante y virgen extra)</t>
  </si>
  <si>
    <t>08104010</t>
  </si>
  <si>
    <t>Frutos del Vaccinium Vitis Idae(Arándanos Rojos), frescos</t>
  </si>
  <si>
    <t>08051022</t>
  </si>
  <si>
    <t>Naranjas dulces Navel frescas</t>
  </si>
  <si>
    <t>07093000</t>
  </si>
  <si>
    <t>Berenjenas frescas o refrigeradas</t>
  </si>
  <si>
    <t>07051100</t>
  </si>
  <si>
    <t>Lechugas repolladas, frescas o refrigeradas</t>
  </si>
  <si>
    <t>21069098</t>
  </si>
  <si>
    <t>Preparaciones alimenticias no expresadas ni comprendidas en otras partidas..</t>
  </si>
  <si>
    <t>08021290</t>
  </si>
  <si>
    <t>Almendras sin cáscara, frescas o secas</t>
  </si>
  <si>
    <t>07051900</t>
  </si>
  <si>
    <t>Lechugas (Lactuca Sativa), frescas o refrigeradas</t>
  </si>
  <si>
    <t>TOTAL 21 PRIMEROS PRODUCTOS</t>
  </si>
  <si>
    <t>CUADRO Nº7</t>
  </si>
  <si>
    <t>Principales Productos Agroalimentarios Exportados por Andalucía y España. Ene-May 2018</t>
  </si>
  <si>
    <t>Valor Exportado Andalucía en miles de euros</t>
  </si>
  <si>
    <t>Valor Exportado España en miles de euros</t>
  </si>
  <si>
    <t>%Andalucía /España</t>
  </si>
  <si>
    <t>** En el Total se encuentran incluidos los sectores 1,2,3 y 4 del ICEX (1 Agroalimentarios, 2 Bebidas, 3Bienes de consumo y 4 Productos industriales y tecnología).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</si>
</sst>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DD/MM/YYYY"/>
    <numFmt numFmtId="166" formatCode="#,##0"/>
    <numFmt numFmtId="167" formatCode="0.00%"/>
    <numFmt numFmtId="168" formatCode="#,##0.00"/>
    <numFmt numFmtId="169" formatCode="@"/>
    <numFmt numFmtId="170" formatCode="#,##0.0"/>
    <numFmt numFmtId="171" formatCode="#,##0.###"/>
    <numFmt numFmtId="172" formatCode="#,###"/>
    <numFmt numFmtId="173" formatCode="_-* #,##0.00\ _€_-;\-* #,##0.00\ _€_-;_-* \-??\ _€_-;_-@_-"/>
    <numFmt numFmtId="174" formatCode="_-* #,##0\ _€_-;\-* #,##0\ _€_-;_-* \-??\ _€_-;_-@_-"/>
    <numFmt numFmtId="175" formatCode="0.00"/>
  </numFmts>
  <fonts count="23"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Cambria"/>
      <family val="1"/>
    </font>
    <font>
      <sz val="22"/>
      <name val="Cambria"/>
      <family val="1"/>
    </font>
    <font>
      <sz val="18"/>
      <color indexed="9"/>
      <name val="Cambria"/>
      <family val="1"/>
    </font>
    <font>
      <b/>
      <sz val="12"/>
      <color indexed="9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sz val="11"/>
      <color indexed="55"/>
      <name val="Cambria"/>
      <family val="1"/>
    </font>
    <font>
      <b/>
      <sz val="10"/>
      <color indexed="17"/>
      <name val="Cambria"/>
      <family val="1"/>
    </font>
    <font>
      <b/>
      <sz val="10"/>
      <color indexed="12"/>
      <name val="Cambria"/>
      <family val="1"/>
    </font>
    <font>
      <sz val="10"/>
      <color indexed="12"/>
      <name val="Cambria"/>
      <family val="1"/>
    </font>
    <font>
      <b/>
      <sz val="10"/>
      <color indexed="9"/>
      <name val="Cambria"/>
      <family val="1"/>
    </font>
    <font>
      <b/>
      <sz val="10"/>
      <name val="Arial"/>
      <family val="2"/>
    </font>
    <font>
      <b/>
      <sz val="11"/>
      <name val="Cambria"/>
      <family val="1"/>
    </font>
    <font>
      <b/>
      <sz val="12"/>
      <name val="Cambria"/>
      <family val="1"/>
    </font>
    <font>
      <sz val="12"/>
      <name val="Cambria"/>
      <family val="1"/>
    </font>
    <font>
      <b/>
      <sz val="10"/>
      <name val="Times New Roman"/>
      <family val="1"/>
    </font>
    <font>
      <sz val="11"/>
      <name val="Cambria"/>
      <family val="1"/>
    </font>
    <font>
      <b/>
      <sz val="11"/>
      <color indexed="9"/>
      <name val="Cambria"/>
      <family val="1"/>
    </font>
    <font>
      <sz val="10"/>
      <name val="Times New Roman"/>
      <family val="1"/>
    </font>
    <font>
      <sz val="9"/>
      <name val="Cambria"/>
      <family val="1"/>
    </font>
    <font>
      <sz val="10"/>
      <color indexed="10"/>
      <name val="Cambria"/>
      <family val="1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04">
    <xf numFmtId="164" fontId="0" fillId="0" borderId="0" xfId="0" applyAlignment="1">
      <alignment/>
    </xf>
    <xf numFmtId="164" fontId="2" fillId="0" borderId="0" xfId="20" applyFont="1">
      <alignment/>
      <protection/>
    </xf>
    <xf numFmtId="164" fontId="3" fillId="2" borderId="1" xfId="20" applyFont="1" applyFill="1" applyBorder="1" applyAlignment="1">
      <alignment horizontal="left" vertical="center" textRotation="90"/>
      <protection/>
    </xf>
    <xf numFmtId="164" fontId="4" fillId="3" borderId="2" xfId="20" applyFont="1" applyFill="1" applyBorder="1" applyAlignment="1">
      <alignment horizontal="center" vertical="center" textRotation="90" wrapText="1"/>
      <protection/>
    </xf>
    <xf numFmtId="164" fontId="5" fillId="3" borderId="0" xfId="20" applyFont="1" applyFill="1" applyBorder="1" applyAlignment="1">
      <alignment horizontal="center"/>
      <protection/>
    </xf>
    <xf numFmtId="164" fontId="6" fillId="0" borderId="0" xfId="20" applyFont="1">
      <alignment/>
      <protection/>
    </xf>
    <xf numFmtId="164" fontId="7" fillId="0" borderId="0" xfId="0" applyFont="1" applyFill="1" applyAlignment="1">
      <alignment/>
    </xf>
    <xf numFmtId="164" fontId="2" fillId="0" borderId="0" xfId="20" applyFont="1" applyFill="1">
      <alignment/>
      <protection/>
    </xf>
    <xf numFmtId="165" fontId="2" fillId="0" borderId="0" xfId="20" applyNumberFormat="1" applyFont="1" applyFill="1">
      <alignment/>
      <protection/>
    </xf>
    <xf numFmtId="164" fontId="6" fillId="0" borderId="0" xfId="20" applyFont="1" applyBorder="1" applyAlignment="1">
      <alignment horizontal="left" vertical="top"/>
      <protection/>
    </xf>
    <xf numFmtId="164" fontId="6" fillId="0" borderId="0" xfId="0" applyFont="1" applyAlignment="1">
      <alignment/>
    </xf>
    <xf numFmtId="164" fontId="7" fillId="0" borderId="0" xfId="0" applyFont="1" applyAlignment="1">
      <alignment/>
    </xf>
    <xf numFmtId="164" fontId="6" fillId="0" borderId="0" xfId="20" applyFont="1" applyBorder="1" applyAlignment="1">
      <alignment wrapText="1"/>
      <protection/>
    </xf>
    <xf numFmtId="164" fontId="6" fillId="0" borderId="0" xfId="20" applyFont="1" applyBorder="1" applyAlignment="1">
      <alignment vertical="top" wrapText="1"/>
      <protection/>
    </xf>
    <xf numFmtId="164" fontId="8" fillId="0" borderId="0" xfId="20" applyFont="1">
      <alignment/>
      <protection/>
    </xf>
    <xf numFmtId="164" fontId="7" fillId="0" borderId="0" xfId="20" applyFont="1" applyAlignment="1">
      <alignment horizontal="left" vertical="top" wrapText="1"/>
      <protection/>
    </xf>
    <xf numFmtId="164" fontId="10" fillId="0" borderId="0" xfId="0" applyFont="1" applyAlignment="1">
      <alignment/>
    </xf>
    <xf numFmtId="164" fontId="7" fillId="0" borderId="0" xfId="0" applyFont="1" applyAlignment="1">
      <alignment/>
    </xf>
    <xf numFmtId="164" fontId="6" fillId="0" borderId="0" xfId="0" applyFont="1" applyAlignment="1">
      <alignment/>
    </xf>
    <xf numFmtId="164" fontId="11" fillId="0" borderId="0" xfId="0" applyFont="1" applyAlignment="1">
      <alignment/>
    </xf>
    <xf numFmtId="164" fontId="6" fillId="4" borderId="3" xfId="0" applyFont="1" applyFill="1" applyBorder="1" applyAlignment="1">
      <alignment/>
    </xf>
    <xf numFmtId="164" fontId="12" fillId="4" borderId="4" xfId="0" applyFont="1" applyFill="1" applyBorder="1" applyAlignment="1">
      <alignment horizontal="center"/>
    </xf>
    <xf numFmtId="164" fontId="12" fillId="4" borderId="4" xfId="0" applyFont="1" applyFill="1" applyBorder="1" applyAlignment="1">
      <alignment horizontal="center" wrapText="1"/>
    </xf>
    <xf numFmtId="164" fontId="6" fillId="4" borderId="5" xfId="0" applyFont="1" applyFill="1" applyBorder="1" applyAlignment="1">
      <alignment/>
    </xf>
    <xf numFmtId="164" fontId="12" fillId="4" borderId="3" xfId="0" applyFont="1" applyFill="1" applyBorder="1" applyAlignment="1">
      <alignment horizontal="center"/>
    </xf>
    <xf numFmtId="164" fontId="13" fillId="0" borderId="0" xfId="0" applyFont="1" applyAlignment="1">
      <alignment/>
    </xf>
    <xf numFmtId="164" fontId="6" fillId="5" borderId="6" xfId="0" applyFont="1" applyFill="1" applyBorder="1" applyAlignment="1">
      <alignment horizontal="center"/>
    </xf>
    <xf numFmtId="164" fontId="6" fillId="5" borderId="4" xfId="0" applyFont="1" applyFill="1" applyBorder="1" applyAlignment="1">
      <alignment horizontal="center"/>
    </xf>
    <xf numFmtId="164" fontId="6" fillId="5" borderId="7" xfId="0" applyFont="1" applyFill="1" applyBorder="1" applyAlignment="1">
      <alignment horizontal="center"/>
    </xf>
    <xf numFmtId="164" fontId="7" fillId="5" borderId="6" xfId="0" applyFont="1" applyFill="1" applyBorder="1" applyAlignment="1">
      <alignment/>
    </xf>
    <xf numFmtId="166" fontId="7" fillId="5" borderId="4" xfId="0" applyNumberFormat="1" applyFont="1" applyFill="1" applyBorder="1" applyAlignment="1">
      <alignment/>
    </xf>
    <xf numFmtId="166" fontId="7" fillId="5" borderId="7" xfId="0" applyNumberFormat="1" applyFont="1" applyFill="1" applyBorder="1" applyAlignment="1">
      <alignment/>
    </xf>
    <xf numFmtId="166" fontId="7" fillId="5" borderId="6" xfId="0" applyNumberFormat="1" applyFont="1" applyFill="1" applyBorder="1" applyAlignment="1">
      <alignment/>
    </xf>
    <xf numFmtId="167" fontId="7" fillId="5" borderId="4" xfId="0" applyNumberFormat="1" applyFont="1" applyFill="1" applyBorder="1" applyAlignment="1">
      <alignment/>
    </xf>
    <xf numFmtId="166" fontId="6" fillId="0" borderId="0" xfId="0" applyNumberFormat="1" applyFont="1" applyAlignment="1">
      <alignment/>
    </xf>
    <xf numFmtId="166" fontId="0" fillId="0" borderId="0" xfId="0" applyNumberFormat="1" applyAlignment="1">
      <alignment/>
    </xf>
    <xf numFmtId="164" fontId="6" fillId="5" borderId="6" xfId="0" applyFont="1" applyFill="1" applyBorder="1" applyAlignment="1">
      <alignment/>
    </xf>
    <xf numFmtId="166" fontId="6" fillId="5" borderId="6" xfId="0" applyNumberFormat="1" applyFont="1" applyFill="1" applyBorder="1" applyAlignment="1">
      <alignment/>
    </xf>
    <xf numFmtId="166" fontId="6" fillId="5" borderId="4" xfId="0" applyNumberFormat="1" applyFont="1" applyFill="1" applyBorder="1" applyAlignment="1">
      <alignment/>
    </xf>
    <xf numFmtId="167" fontId="6" fillId="5" borderId="4" xfId="0" applyNumberFormat="1" applyFont="1" applyFill="1" applyBorder="1" applyAlignment="1">
      <alignment/>
    </xf>
    <xf numFmtId="164" fontId="12" fillId="4" borderId="8" xfId="0" applyFont="1" applyFill="1" applyBorder="1" applyAlignment="1">
      <alignment horizontal="center"/>
    </xf>
    <xf numFmtId="164" fontId="13" fillId="0" borderId="0" xfId="0" applyFont="1" applyAlignment="1">
      <alignment horizontal="center"/>
    </xf>
    <xf numFmtId="164" fontId="6" fillId="0" borderId="0" xfId="0" applyFont="1" applyAlignment="1">
      <alignment horizontal="center"/>
    </xf>
    <xf numFmtId="168" fontId="7" fillId="0" borderId="0" xfId="0" applyNumberFormat="1" applyFont="1" applyAlignment="1">
      <alignment/>
    </xf>
    <xf numFmtId="164" fontId="6" fillId="0" borderId="0" xfId="0" applyFont="1" applyBorder="1" applyAlignment="1">
      <alignment horizontal="center" wrapText="1"/>
    </xf>
    <xf numFmtId="169" fontId="7" fillId="0" borderId="0" xfId="0" applyNumberFormat="1" applyFont="1" applyFill="1" applyAlignment="1">
      <alignment/>
    </xf>
    <xf numFmtId="164" fontId="12" fillId="4" borderId="4" xfId="0" applyFont="1" applyFill="1" applyBorder="1" applyAlignment="1">
      <alignment horizontal="center" vertical="center" wrapText="1"/>
    </xf>
    <xf numFmtId="164" fontId="7" fillId="5" borderId="4" xfId="0" applyFont="1" applyFill="1" applyBorder="1" applyAlignment="1">
      <alignment/>
    </xf>
    <xf numFmtId="164" fontId="7" fillId="0" borderId="0" xfId="0" applyFont="1" applyBorder="1" applyAlignment="1">
      <alignment/>
    </xf>
    <xf numFmtId="167" fontId="7" fillId="0" borderId="0" xfId="0" applyNumberFormat="1" applyFont="1" applyFill="1" applyAlignment="1">
      <alignment/>
    </xf>
    <xf numFmtId="164" fontId="7" fillId="0" borderId="0" xfId="0" applyFont="1" applyFill="1" applyBorder="1" applyAlignment="1">
      <alignment/>
    </xf>
    <xf numFmtId="170" fontId="7" fillId="5" borderId="4" xfId="0" applyNumberFormat="1" applyFont="1" applyFill="1" applyBorder="1" applyAlignment="1">
      <alignment/>
    </xf>
    <xf numFmtId="164" fontId="6" fillId="5" borderId="4" xfId="0" applyFont="1" applyFill="1" applyBorder="1" applyAlignment="1">
      <alignment/>
    </xf>
    <xf numFmtId="164" fontId="7" fillId="5" borderId="9" xfId="0" applyFont="1" applyFill="1" applyBorder="1" applyAlignment="1">
      <alignment/>
    </xf>
    <xf numFmtId="167" fontId="7" fillId="5" borderId="7" xfId="0" applyNumberFormat="1" applyFont="1" applyFill="1" applyBorder="1" applyAlignment="1">
      <alignment/>
    </xf>
    <xf numFmtId="164" fontId="6" fillId="0" borderId="0" xfId="0" applyFont="1" applyBorder="1" applyAlignment="1">
      <alignment/>
    </xf>
    <xf numFmtId="166" fontId="7" fillId="0" borderId="0" xfId="0" applyNumberFormat="1" applyFont="1" applyFill="1" applyAlignment="1">
      <alignment/>
    </xf>
    <xf numFmtId="164" fontId="10" fillId="0" borderId="0" xfId="0" applyFont="1" applyBorder="1" applyAlignment="1">
      <alignment/>
    </xf>
    <xf numFmtId="164" fontId="10" fillId="0" borderId="0" xfId="0" applyFont="1" applyFill="1" applyBorder="1" applyAlignment="1">
      <alignment/>
    </xf>
    <xf numFmtId="164" fontId="14" fillId="0" borderId="0" xfId="0" applyFont="1" applyAlignment="1">
      <alignment/>
    </xf>
    <xf numFmtId="164" fontId="15" fillId="0" borderId="0" xfId="0" applyFont="1" applyBorder="1" applyAlignment="1">
      <alignment horizontal="center"/>
    </xf>
    <xf numFmtId="164" fontId="5" fillId="4" borderId="3" xfId="0" applyFont="1" applyFill="1" applyBorder="1" applyAlignment="1">
      <alignment horizontal="center" vertical="center"/>
    </xf>
    <xf numFmtId="164" fontId="5" fillId="4" borderId="4" xfId="0" applyFont="1" applyFill="1" applyBorder="1" applyAlignment="1">
      <alignment horizontal="center"/>
    </xf>
    <xf numFmtId="164" fontId="5" fillId="4" borderId="10" xfId="0" applyFont="1" applyFill="1" applyBorder="1" applyAlignment="1">
      <alignment horizontal="center" vertical="center" wrapText="1"/>
    </xf>
    <xf numFmtId="169" fontId="5" fillId="4" borderId="4" xfId="0" applyNumberFormat="1" applyFont="1" applyFill="1" applyBorder="1" applyAlignment="1">
      <alignment horizontal="center" vertical="center"/>
    </xf>
    <xf numFmtId="164" fontId="16" fillId="5" borderId="4" xfId="0" applyNumberFormat="1" applyFont="1" applyFill="1" applyBorder="1" applyAlignment="1">
      <alignment horizontal="center"/>
    </xf>
    <xf numFmtId="164" fontId="16" fillId="5" borderId="6" xfId="0" applyFont="1" applyFill="1" applyBorder="1" applyAlignment="1">
      <alignment/>
    </xf>
    <xf numFmtId="166" fontId="16" fillId="5" borderId="4" xfId="0" applyNumberFormat="1" applyFont="1" applyFill="1" applyBorder="1" applyAlignment="1">
      <alignment/>
    </xf>
    <xf numFmtId="166" fontId="16" fillId="5" borderId="7" xfId="0" applyNumberFormat="1" applyFont="1" applyFill="1" applyBorder="1" applyAlignment="1">
      <alignment/>
    </xf>
    <xf numFmtId="164" fontId="17" fillId="0" borderId="0" xfId="0" applyFont="1" applyFill="1" applyAlignment="1">
      <alignment horizontal="left"/>
    </xf>
    <xf numFmtId="164" fontId="6" fillId="0" borderId="0" xfId="0" applyFont="1" applyFill="1" applyAlignment="1">
      <alignment/>
    </xf>
    <xf numFmtId="164" fontId="0" fillId="0" borderId="0" xfId="0" applyFill="1" applyAlignment="1">
      <alignment/>
    </xf>
    <xf numFmtId="164" fontId="16" fillId="5" borderId="4" xfId="0" applyFont="1" applyFill="1" applyBorder="1" applyAlignment="1">
      <alignment horizontal="center"/>
    </xf>
    <xf numFmtId="166" fontId="15" fillId="5" borderId="4" xfId="0" applyNumberFormat="1" applyFont="1" applyFill="1" applyBorder="1" applyAlignment="1">
      <alignment/>
    </xf>
    <xf numFmtId="171" fontId="0" fillId="0" borderId="0" xfId="0" applyNumberFormat="1" applyFill="1" applyAlignment="1">
      <alignment/>
    </xf>
    <xf numFmtId="164" fontId="18" fillId="0" borderId="0" xfId="0" applyFont="1" applyAlignment="1">
      <alignment/>
    </xf>
    <xf numFmtId="164" fontId="19" fillId="4" borderId="8" xfId="0" applyFont="1" applyFill="1" applyBorder="1" applyAlignment="1">
      <alignment horizontal="center" vertical="center"/>
    </xf>
    <xf numFmtId="164" fontId="19" fillId="4" borderId="8" xfId="0" applyFont="1" applyFill="1" applyBorder="1" applyAlignment="1">
      <alignment horizontal="center" vertical="center" wrapText="1"/>
    </xf>
    <xf numFmtId="169" fontId="18" fillId="5" borderId="4" xfId="0" applyNumberFormat="1" applyFont="1" applyFill="1" applyBorder="1" applyAlignment="1">
      <alignment horizontal="center"/>
    </xf>
    <xf numFmtId="164" fontId="18" fillId="5" borderId="4" xfId="0" applyFont="1" applyFill="1" applyBorder="1" applyAlignment="1">
      <alignment/>
    </xf>
    <xf numFmtId="172" fontId="18" fillId="5" borderId="4" xfId="0" applyNumberFormat="1" applyFont="1" applyFill="1" applyBorder="1" applyAlignment="1">
      <alignment horizontal="right"/>
    </xf>
    <xf numFmtId="167" fontId="18" fillId="5" borderId="4" xfId="0" applyNumberFormat="1" applyFont="1" applyFill="1" applyBorder="1" applyAlignment="1">
      <alignment horizontal="right"/>
    </xf>
    <xf numFmtId="166" fontId="7" fillId="0" borderId="0" xfId="0" applyNumberFormat="1" applyFont="1" applyAlignment="1">
      <alignment/>
    </xf>
    <xf numFmtId="164" fontId="20" fillId="0" borderId="0" xfId="0" applyFont="1" applyFill="1" applyAlignment="1">
      <alignment horizontal="right" vertical="top"/>
    </xf>
    <xf numFmtId="169" fontId="18" fillId="5" borderId="4" xfId="0" applyNumberFormat="1" applyFont="1" applyFill="1" applyBorder="1" applyAlignment="1">
      <alignment horizontal="left"/>
    </xf>
    <xf numFmtId="169" fontId="21" fillId="5" borderId="4" xfId="0" applyNumberFormat="1" applyFont="1" applyFill="1" applyBorder="1" applyAlignment="1">
      <alignment horizontal="left"/>
    </xf>
    <xf numFmtId="164" fontId="18" fillId="5" borderId="4" xfId="0" applyFont="1" applyFill="1" applyBorder="1" applyAlignment="1">
      <alignment horizontal="left" wrapText="1"/>
    </xf>
    <xf numFmtId="167" fontId="14" fillId="0" borderId="0" xfId="0" applyNumberFormat="1" applyFont="1" applyBorder="1" applyAlignment="1">
      <alignment horizontal="right"/>
    </xf>
    <xf numFmtId="164" fontId="14" fillId="5" borderId="4" xfId="0" applyFont="1" applyFill="1" applyBorder="1" applyAlignment="1">
      <alignment/>
    </xf>
    <xf numFmtId="172" fontId="14" fillId="5" borderId="4" xfId="0" applyNumberFormat="1" applyFont="1" applyFill="1" applyBorder="1" applyAlignment="1">
      <alignment horizontal="right"/>
    </xf>
    <xf numFmtId="167" fontId="14" fillId="5" borderId="4" xfId="0" applyNumberFormat="1" applyFont="1" applyFill="1" applyBorder="1" applyAlignment="1">
      <alignment horizontal="right"/>
    </xf>
    <xf numFmtId="167" fontId="18" fillId="0" borderId="0" xfId="0" applyNumberFormat="1" applyFont="1" applyAlignment="1">
      <alignment/>
    </xf>
    <xf numFmtId="164" fontId="14" fillId="0" borderId="0" xfId="0" applyFont="1" applyFill="1" applyAlignment="1">
      <alignment/>
    </xf>
    <xf numFmtId="164" fontId="12" fillId="4" borderId="8" xfId="0" applyFont="1" applyFill="1" applyBorder="1" applyAlignment="1">
      <alignment horizontal="center" vertical="center" wrapText="1"/>
    </xf>
    <xf numFmtId="169" fontId="18" fillId="5" borderId="4" xfId="0" applyNumberFormat="1" applyFont="1" applyFill="1" applyBorder="1" applyAlignment="1">
      <alignment horizontal="center"/>
    </xf>
    <xf numFmtId="174" fontId="18" fillId="5" borderId="4" xfId="15" applyNumberFormat="1" applyFont="1" applyFill="1" applyBorder="1" applyAlignment="1" applyProtection="1">
      <alignment horizontal="left"/>
      <protection/>
    </xf>
    <xf numFmtId="166" fontId="18" fillId="5" borderId="4" xfId="0" applyNumberFormat="1" applyFont="1" applyFill="1" applyBorder="1" applyAlignment="1">
      <alignment/>
    </xf>
    <xf numFmtId="175" fontId="18" fillId="5" borderId="4" xfId="0" applyNumberFormat="1" applyFont="1" applyFill="1" applyBorder="1" applyAlignment="1">
      <alignment horizontal="right"/>
    </xf>
    <xf numFmtId="166" fontId="20" fillId="0" borderId="0" xfId="0" applyNumberFormat="1" applyFont="1" applyFill="1" applyAlignment="1">
      <alignment horizontal="right" vertical="top"/>
    </xf>
    <xf numFmtId="164" fontId="18" fillId="5" borderId="4" xfId="0" applyNumberFormat="1" applyFont="1" applyFill="1" applyBorder="1" applyAlignment="1">
      <alignment horizontal="center"/>
    </xf>
    <xf numFmtId="166" fontId="14" fillId="5" borderId="4" xfId="0" applyNumberFormat="1" applyFont="1" applyFill="1" applyBorder="1" applyAlignment="1">
      <alignment/>
    </xf>
    <xf numFmtId="175" fontId="14" fillId="5" borderId="4" xfId="0" applyNumberFormat="1" applyFont="1" applyFill="1" applyBorder="1" applyAlignment="1">
      <alignment horizontal="right"/>
    </xf>
    <xf numFmtId="164" fontId="22" fillId="0" borderId="0" xfId="0" applyFont="1" applyAlignment="1">
      <alignment/>
    </xf>
    <xf numFmtId="167" fontId="7" fillId="0" borderId="0" xfId="0" applyNumberFormat="1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Respuesta petición" xfId="20"/>
  </cellStyles>
  <dxfs count="2">
    <dxf>
      <font>
        <b val="0"/>
        <color rgb="FFFF0000"/>
      </font>
      <border/>
    </dxf>
    <dxf>
      <font>
        <b val="0"/>
        <color rgb="FF008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33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219075</xdr:colOff>
      <xdr:row>2</xdr:row>
      <xdr:rowOff>0</xdr:rowOff>
    </xdr:from>
    <xdr:to>
      <xdr:col>9</xdr:col>
      <xdr:colOff>561975</xdr:colOff>
      <xdr:row>5</xdr:row>
      <xdr:rowOff>38100</xdr:rowOff>
    </xdr:to>
    <xdr:sp fLocksText="0">
      <xdr:nvSpPr>
        <xdr:cNvPr id="1" name="AutoForma 1"/>
        <xdr:cNvSpPr txBox="1">
          <a:spLocks noChangeArrowheads="1"/>
        </xdr:cNvSpPr>
      </xdr:nvSpPr>
      <xdr:spPr>
        <a:xfrm>
          <a:off x="3933825" y="323850"/>
          <a:ext cx="4276725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000" b="1" i="0" u="none" baseline="0">
              <a:solidFill>
                <a:srgbClr val="008000"/>
              </a:solidFill>
            </a:rPr>
            <a:t>SECRETARÍA GENERAL DE AGRICULTURA Y ALIMENTACION
SERVICIO DE ESTUDIOS Y ESTADÍSTICAS
</a:t>
          </a:r>
        </a:p>
      </xdr:txBody>
    </xdr:sp>
    <xdr:clientData/>
  </xdr:twoCellAnchor>
  <xdr:twoCellAnchor>
    <xdr:from>
      <xdr:col>2</xdr:col>
      <xdr:colOff>333375</xdr:colOff>
      <xdr:row>1</xdr:row>
      <xdr:rowOff>0</xdr:rowOff>
    </xdr:from>
    <xdr:to>
      <xdr:col>2</xdr:col>
      <xdr:colOff>1628775</xdr:colOff>
      <xdr:row>5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61925"/>
          <a:ext cx="1295400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tabSelected="1" zoomScale="85" zoomScaleNormal="85" workbookViewId="0" topLeftCell="A1">
      <selection activeCell="E23" sqref="E23"/>
    </sheetView>
  </sheetViews>
  <sheetFormatPr defaultColWidth="11.421875" defaultRowHeight="12.75" customHeight="1"/>
  <cols>
    <col min="1" max="1" width="7.00390625" style="1" customWidth="1"/>
    <col min="2" max="2" width="3.28125" style="1" customWidth="1"/>
    <col min="3" max="3" width="31.28125" style="1" customWidth="1"/>
    <col min="4" max="4" width="14.140625" style="1" customWidth="1"/>
    <col min="5" max="8" width="11.28125" style="1" customWidth="1"/>
    <col min="9" max="10" width="13.8515625" style="1" customWidth="1"/>
    <col min="11" max="11" width="10.140625" style="1" customWidth="1"/>
    <col min="12" max="16384" width="11.28125" style="1" customWidth="1"/>
  </cols>
  <sheetData>
    <row r="1" spans="1:11" ht="12.75" customHeight="1">
      <c r="A1" s="2" t="s">
        <v>0</v>
      </c>
      <c r="K1" s="3" t="s">
        <v>1</v>
      </c>
    </row>
    <row r="2" spans="1:11" ht="12.75" customHeight="1">
      <c r="A2" s="2"/>
      <c r="K2" s="3"/>
    </row>
    <row r="3" spans="1:11" ht="12.75" customHeight="1">
      <c r="A3" s="2"/>
      <c r="K3" s="3"/>
    </row>
    <row r="4" spans="1:11" ht="12.75" customHeight="1">
      <c r="A4" s="2"/>
      <c r="K4" s="3"/>
    </row>
    <row r="5" spans="1:11" ht="12.75" customHeight="1">
      <c r="A5" s="2"/>
      <c r="K5" s="3"/>
    </row>
    <row r="6" spans="1:11" ht="12.75" customHeight="1">
      <c r="A6" s="2"/>
      <c r="K6" s="3"/>
    </row>
    <row r="7" spans="1:11" ht="12.75" customHeight="1">
      <c r="A7" s="2"/>
      <c r="K7" s="3"/>
    </row>
    <row r="8" spans="1:11" ht="12.75" customHeight="1">
      <c r="A8" s="2"/>
      <c r="K8" s="3"/>
    </row>
    <row r="9" spans="1:11" ht="12.75" customHeight="1">
      <c r="A9" s="2"/>
      <c r="K9" s="3"/>
    </row>
    <row r="10" spans="1:11" ht="15.75" customHeight="1">
      <c r="A10" s="2"/>
      <c r="C10" s="4" t="s">
        <v>2</v>
      </c>
      <c r="D10" s="4"/>
      <c r="E10" s="4"/>
      <c r="F10" s="4"/>
      <c r="G10" s="4"/>
      <c r="H10" s="4"/>
      <c r="I10" s="4"/>
      <c r="K10" s="3"/>
    </row>
    <row r="11" spans="1:11" ht="12.75" customHeight="1">
      <c r="A11" s="2"/>
      <c r="K11" s="3"/>
    </row>
    <row r="12" spans="1:11" ht="12.75" customHeight="1">
      <c r="A12" s="2"/>
      <c r="C12" s="5"/>
      <c r="D12" s="6"/>
      <c r="E12" s="7"/>
      <c r="F12" s="7"/>
      <c r="K12" s="3"/>
    </row>
    <row r="13" spans="1:11" ht="12.75" customHeight="1">
      <c r="A13" s="2"/>
      <c r="C13" s="5"/>
      <c r="D13" s="8"/>
      <c r="E13" s="7"/>
      <c r="F13" s="7"/>
      <c r="K13" s="3"/>
    </row>
    <row r="14" spans="1:11" ht="12.75" customHeight="1">
      <c r="A14" s="2"/>
      <c r="C14" s="5"/>
      <c r="D14" s="8"/>
      <c r="E14" s="7"/>
      <c r="F14" s="7"/>
      <c r="K14" s="3"/>
    </row>
    <row r="15" spans="1:11" ht="12.75" customHeight="1">
      <c r="A15" s="2"/>
      <c r="C15" s="5"/>
      <c r="D15" s="8"/>
      <c r="E15" s="7"/>
      <c r="F15" s="7"/>
      <c r="K15" s="3"/>
    </row>
    <row r="16" spans="1:11" ht="14.25" customHeight="1">
      <c r="A16" s="2"/>
      <c r="C16" s="9" t="s">
        <v>3</v>
      </c>
      <c r="D16" s="9"/>
      <c r="E16" s="9"/>
      <c r="F16" s="9"/>
      <c r="G16" s="9"/>
      <c r="H16" s="9"/>
      <c r="K16" s="3"/>
    </row>
    <row r="17" spans="1:11" ht="14.25" customHeight="1">
      <c r="A17" s="2"/>
      <c r="C17" s="10" t="s">
        <v>4</v>
      </c>
      <c r="D17" s="11"/>
      <c r="E17" s="11"/>
      <c r="F17" s="11"/>
      <c r="G17" s="11"/>
      <c r="H17" s="11"/>
      <c r="K17" s="3"/>
    </row>
    <row r="18" spans="1:11" ht="14.25" customHeight="1">
      <c r="A18" s="2"/>
      <c r="C18" s="10" t="s">
        <v>5</v>
      </c>
      <c r="D18" s="11"/>
      <c r="E18" s="11"/>
      <c r="F18" s="11"/>
      <c r="G18" s="11"/>
      <c r="H18" s="11"/>
      <c r="K18" s="3"/>
    </row>
    <row r="19" spans="1:11" ht="14.25" customHeight="1">
      <c r="A19" s="2"/>
      <c r="C19" s="10" t="s">
        <v>6</v>
      </c>
      <c r="D19" s="11"/>
      <c r="E19" s="11"/>
      <c r="F19" s="11"/>
      <c r="G19" s="11"/>
      <c r="H19" s="11"/>
      <c r="K19" s="3"/>
    </row>
    <row r="20" spans="1:11" ht="14.25" customHeight="1">
      <c r="A20" s="2"/>
      <c r="C20" s="10" t="s">
        <v>7</v>
      </c>
      <c r="D20" s="11"/>
      <c r="E20" s="11"/>
      <c r="F20" s="11"/>
      <c r="G20" s="11"/>
      <c r="H20" s="11"/>
      <c r="K20" s="3"/>
    </row>
    <row r="21" spans="1:11" ht="12.75" customHeight="1">
      <c r="A21" s="2"/>
      <c r="C21" s="11"/>
      <c r="D21" s="11"/>
      <c r="E21" s="11"/>
      <c r="F21" s="11"/>
      <c r="G21" s="11"/>
      <c r="H21" s="11"/>
      <c r="K21" s="3"/>
    </row>
    <row r="22" spans="1:11" ht="12.75" customHeight="1">
      <c r="A22" s="2"/>
      <c r="C22" s="11"/>
      <c r="D22" s="11"/>
      <c r="E22" s="11"/>
      <c r="F22" s="11"/>
      <c r="G22" s="11"/>
      <c r="H22" s="11"/>
      <c r="K22" s="3"/>
    </row>
    <row r="23" spans="1:11" ht="12.75" customHeight="1">
      <c r="A23" s="2"/>
      <c r="C23" s="11"/>
      <c r="D23" s="11"/>
      <c r="E23" s="11"/>
      <c r="F23" s="11"/>
      <c r="G23" s="11"/>
      <c r="H23" s="11"/>
      <c r="K23" s="3"/>
    </row>
    <row r="24" spans="1:11" ht="12.75" customHeight="1">
      <c r="A24" s="2"/>
      <c r="C24" s="11"/>
      <c r="D24" s="11"/>
      <c r="E24" s="11"/>
      <c r="F24" s="11"/>
      <c r="G24" s="11"/>
      <c r="H24" s="11"/>
      <c r="K24" s="3"/>
    </row>
    <row r="25" spans="1:11" ht="12.75" customHeight="1">
      <c r="A25" s="2"/>
      <c r="C25" s="12" t="s">
        <v>8</v>
      </c>
      <c r="D25" s="12"/>
      <c r="E25" s="12"/>
      <c r="F25" s="12"/>
      <c r="G25" s="12"/>
      <c r="H25" s="12"/>
      <c r="K25" s="3"/>
    </row>
    <row r="26" spans="1:11" ht="12.75" customHeight="1">
      <c r="A26" s="2"/>
      <c r="C26" s="12"/>
      <c r="D26" s="12"/>
      <c r="E26" s="12"/>
      <c r="F26" s="12"/>
      <c r="G26" s="12"/>
      <c r="H26" s="12"/>
      <c r="K26" s="3"/>
    </row>
    <row r="27" spans="1:11" ht="12.75" customHeight="1">
      <c r="A27" s="2"/>
      <c r="C27" s="12"/>
      <c r="D27" s="12"/>
      <c r="E27" s="12"/>
      <c r="F27" s="12"/>
      <c r="G27" s="12"/>
      <c r="H27" s="12"/>
      <c r="K27" s="3"/>
    </row>
    <row r="28" spans="1:11" ht="12.75" customHeight="1">
      <c r="A28" s="2"/>
      <c r="C28" s="12"/>
      <c r="D28" s="12"/>
      <c r="E28" s="12"/>
      <c r="F28" s="12"/>
      <c r="G28" s="12"/>
      <c r="H28" s="12"/>
      <c r="K28" s="3"/>
    </row>
    <row r="29" spans="1:11" ht="12.75" customHeight="1">
      <c r="A29" s="2"/>
      <c r="C29" s="13" t="s">
        <v>9</v>
      </c>
      <c r="D29" s="13"/>
      <c r="E29" s="13"/>
      <c r="F29" s="13"/>
      <c r="G29" s="13"/>
      <c r="H29" s="13"/>
      <c r="K29" s="3"/>
    </row>
    <row r="30" spans="1:11" ht="12.75" customHeight="1">
      <c r="A30" s="2"/>
      <c r="C30" s="13"/>
      <c r="D30" s="13"/>
      <c r="E30" s="13"/>
      <c r="F30" s="13"/>
      <c r="G30" s="13"/>
      <c r="H30" s="13"/>
      <c r="K30" s="3"/>
    </row>
    <row r="31" spans="1:11" ht="12.75" customHeight="1">
      <c r="A31" s="2"/>
      <c r="C31" s="13"/>
      <c r="D31" s="13"/>
      <c r="E31" s="13"/>
      <c r="F31" s="13"/>
      <c r="G31" s="13"/>
      <c r="H31" s="13"/>
      <c r="K31" s="3"/>
    </row>
    <row r="32" spans="1:11" ht="12.75" customHeight="1">
      <c r="A32" s="2"/>
      <c r="C32" s="13"/>
      <c r="D32" s="13"/>
      <c r="E32" s="13"/>
      <c r="F32" s="13"/>
      <c r="G32" s="13"/>
      <c r="H32" s="13"/>
      <c r="K32" s="3"/>
    </row>
    <row r="33" spans="1:11" ht="12.75" customHeight="1">
      <c r="A33" s="2"/>
      <c r="C33" s="13"/>
      <c r="D33" s="13"/>
      <c r="E33" s="13"/>
      <c r="F33" s="13"/>
      <c r="G33" s="13"/>
      <c r="H33" s="13"/>
      <c r="K33" s="3"/>
    </row>
    <row r="34" spans="1:11" ht="12.75" customHeight="1">
      <c r="A34" s="2"/>
      <c r="C34" s="13"/>
      <c r="D34" s="13"/>
      <c r="E34" s="13"/>
      <c r="F34" s="13"/>
      <c r="G34" s="13"/>
      <c r="H34" s="13"/>
      <c r="K34" s="3"/>
    </row>
    <row r="35" spans="1:11" ht="14.25" customHeight="1">
      <c r="A35" s="2"/>
      <c r="C35" s="14"/>
      <c r="D35" s="15"/>
      <c r="E35" s="15"/>
      <c r="F35" s="15"/>
      <c r="G35" s="15"/>
      <c r="H35" s="15"/>
      <c r="K35" s="3"/>
    </row>
    <row r="36" spans="1:11" ht="12.75" customHeight="1">
      <c r="A36" s="2"/>
      <c r="D36" s="15"/>
      <c r="E36" s="15"/>
      <c r="F36" s="15"/>
      <c r="G36" s="15"/>
      <c r="H36" s="15"/>
      <c r="K36" s="3"/>
    </row>
    <row r="37" spans="1:11" ht="14.25" customHeight="1">
      <c r="A37" s="2"/>
      <c r="C37" s="14"/>
      <c r="D37" s="15"/>
      <c r="E37" s="15"/>
      <c r="F37" s="15"/>
      <c r="G37" s="15"/>
      <c r="H37" s="15"/>
      <c r="K37" s="3"/>
    </row>
  </sheetData>
  <sheetProtection selectLockedCells="1" selectUnlockedCells="1"/>
  <mergeCells count="6">
    <mergeCell ref="A1:A37"/>
    <mergeCell ref="K1:K37"/>
    <mergeCell ref="C10:I10"/>
    <mergeCell ref="C16:H16"/>
    <mergeCell ref="C25:H28"/>
    <mergeCell ref="C29:H34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4"/>
  <sheetViews>
    <sheetView zoomScale="85" zoomScaleNormal="85" workbookViewId="0" topLeftCell="A1">
      <selection activeCell="A15" sqref="A15"/>
    </sheetView>
  </sheetViews>
  <sheetFormatPr defaultColWidth="11.421875" defaultRowHeight="12.75"/>
  <cols>
    <col min="1" max="1" width="10.8515625" style="0" customWidth="1"/>
    <col min="2" max="2" width="12.57421875" style="0" customWidth="1"/>
    <col min="3" max="3" width="10.8515625" style="0" customWidth="1"/>
    <col min="4" max="4" width="12.57421875" style="0" customWidth="1"/>
    <col min="5" max="5" width="10.8515625" style="0" customWidth="1"/>
    <col min="6" max="6" width="12.57421875" style="0" customWidth="1"/>
    <col min="7" max="7" width="12.7109375" style="0" customWidth="1"/>
    <col min="8" max="8" width="12.57421875" style="0" customWidth="1"/>
    <col min="9" max="9" width="12.140625" style="0" customWidth="1"/>
    <col min="10" max="11" width="9.8515625" style="0" customWidth="1"/>
  </cols>
  <sheetData>
    <row r="1" spans="1:12" ht="12.75">
      <c r="A1" s="16" t="s">
        <v>10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2.75">
      <c r="A2" s="18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12.75">
      <c r="A3" s="18" t="s">
        <v>11</v>
      </c>
      <c r="B3" s="19"/>
      <c r="C3" s="19"/>
      <c r="D3" s="19"/>
      <c r="E3" s="19"/>
      <c r="F3" s="17"/>
      <c r="G3" s="17"/>
      <c r="H3" s="17"/>
      <c r="I3" s="17"/>
      <c r="J3" s="17"/>
      <c r="K3" s="17"/>
      <c r="L3" s="17"/>
    </row>
    <row r="4" spans="1:12" ht="16.5" customHeight="1">
      <c r="A4" s="20"/>
      <c r="B4" s="21" t="s">
        <v>12</v>
      </c>
      <c r="C4" s="21"/>
      <c r="D4" s="21" t="s">
        <v>12</v>
      </c>
      <c r="E4" s="21"/>
      <c r="F4" s="21" t="s">
        <v>13</v>
      </c>
      <c r="G4" s="21"/>
      <c r="H4" s="21" t="s">
        <v>13</v>
      </c>
      <c r="I4" s="21"/>
      <c r="J4" s="22" t="s">
        <v>14</v>
      </c>
      <c r="K4" s="22"/>
      <c r="L4" s="17"/>
    </row>
    <row r="5" spans="1:34" s="25" customFormat="1" ht="19.5" customHeight="1">
      <c r="A5" s="23"/>
      <c r="B5" s="21">
        <v>2016</v>
      </c>
      <c r="C5" s="21"/>
      <c r="D5" s="24">
        <v>2017</v>
      </c>
      <c r="E5" s="24"/>
      <c r="F5" s="21">
        <v>2017</v>
      </c>
      <c r="G5" s="21"/>
      <c r="H5" s="21">
        <v>2018</v>
      </c>
      <c r="I5" s="21"/>
      <c r="J5" s="22"/>
      <c r="K5" s="22"/>
      <c r="L5" s="17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</row>
    <row r="6" spans="1:34" s="25" customFormat="1" ht="12.75">
      <c r="A6" s="26" t="s">
        <v>15</v>
      </c>
      <c r="B6" s="27" t="s">
        <v>16</v>
      </c>
      <c r="C6" s="26" t="s">
        <v>17</v>
      </c>
      <c r="D6" s="27" t="s">
        <v>16</v>
      </c>
      <c r="E6" s="27" t="s">
        <v>17</v>
      </c>
      <c r="F6" s="28" t="s">
        <v>16</v>
      </c>
      <c r="G6" s="26" t="s">
        <v>17</v>
      </c>
      <c r="H6" s="27" t="s">
        <v>16</v>
      </c>
      <c r="I6" s="27" t="s">
        <v>17</v>
      </c>
      <c r="J6" s="27" t="s">
        <v>18</v>
      </c>
      <c r="K6" s="27" t="s">
        <v>19</v>
      </c>
      <c r="L6" s="17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</row>
    <row r="7" spans="1:34" ht="15">
      <c r="A7" s="29" t="s">
        <v>20</v>
      </c>
      <c r="B7" s="30">
        <v>2604803.75</v>
      </c>
      <c r="C7" s="30">
        <v>2685103.7</v>
      </c>
      <c r="D7" s="30">
        <v>2751051.58</v>
      </c>
      <c r="E7" s="30">
        <v>2645222.99</v>
      </c>
      <c r="F7" s="31">
        <v>1611192.07</v>
      </c>
      <c r="G7" s="32">
        <v>1437865.17</v>
      </c>
      <c r="H7" s="30">
        <v>1524750.93</v>
      </c>
      <c r="I7" s="30">
        <v>1483685.14</v>
      </c>
      <c r="J7" s="33">
        <f aca="true" t="shared" si="0" ref="J7:J15">(H7*1/F7)-1</f>
        <v>-0.053650425426932546</v>
      </c>
      <c r="K7" s="33">
        <f aca="true" t="shared" si="1" ref="K7:K15">(I7*1/G7)-1</f>
        <v>0.031866666608246774</v>
      </c>
      <c r="L7" s="34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</row>
    <row r="8" spans="1:34" ht="15">
      <c r="A8" s="29" t="s">
        <v>21</v>
      </c>
      <c r="B8" s="30">
        <v>688013.56</v>
      </c>
      <c r="C8" s="30">
        <v>614402.72</v>
      </c>
      <c r="D8" s="30">
        <v>708357.61</v>
      </c>
      <c r="E8" s="30">
        <v>580930.11</v>
      </c>
      <c r="F8" s="31">
        <v>293550.07</v>
      </c>
      <c r="G8" s="32">
        <v>235394.86</v>
      </c>
      <c r="H8" s="30">
        <v>309450.07</v>
      </c>
      <c r="I8" s="30">
        <v>292158.49</v>
      </c>
      <c r="J8" s="33">
        <f t="shared" si="0"/>
        <v>0.05416452464140109</v>
      </c>
      <c r="K8" s="33">
        <f t="shared" si="1"/>
        <v>0.24114218126937859</v>
      </c>
      <c r="L8" s="34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</row>
    <row r="9" spans="1:12" ht="15">
      <c r="A9" s="29" t="s">
        <v>22</v>
      </c>
      <c r="B9" s="30">
        <v>914770.26</v>
      </c>
      <c r="C9" s="30">
        <v>646467.49</v>
      </c>
      <c r="D9" s="30">
        <v>1117081.58</v>
      </c>
      <c r="E9" s="30">
        <v>827396.32</v>
      </c>
      <c r="F9" s="31">
        <v>514968.78</v>
      </c>
      <c r="G9" s="32">
        <v>359789.83</v>
      </c>
      <c r="H9" s="30">
        <v>408036.61</v>
      </c>
      <c r="I9" s="30">
        <v>285184.64</v>
      </c>
      <c r="J9" s="33">
        <f t="shared" si="0"/>
        <v>-0.207647869449484</v>
      </c>
      <c r="K9" s="33">
        <f t="shared" si="1"/>
        <v>-0.2073576954634877</v>
      </c>
      <c r="L9" s="34"/>
    </row>
    <row r="10" spans="1:12" ht="15">
      <c r="A10" s="29" t="s">
        <v>23</v>
      </c>
      <c r="B10" s="30">
        <v>713065.33</v>
      </c>
      <c r="C10" s="30">
        <v>306987.6</v>
      </c>
      <c r="D10" s="30">
        <v>778007.59</v>
      </c>
      <c r="E10" s="30">
        <v>314521.19</v>
      </c>
      <c r="F10" s="31">
        <v>380689.56</v>
      </c>
      <c r="G10" s="32">
        <v>145856.59</v>
      </c>
      <c r="H10" s="30">
        <v>324390.94</v>
      </c>
      <c r="I10" s="30">
        <v>151332.16</v>
      </c>
      <c r="J10" s="33">
        <f t="shared" si="0"/>
        <v>-0.14788590472509933</v>
      </c>
      <c r="K10" s="33">
        <f t="shared" si="1"/>
        <v>0.037540778925381435</v>
      </c>
      <c r="L10" s="34"/>
    </row>
    <row r="11" spans="1:12" ht="15">
      <c r="A11" s="29" t="s">
        <v>24</v>
      </c>
      <c r="B11" s="30">
        <v>1224831.77</v>
      </c>
      <c r="C11" s="30">
        <v>551947.36</v>
      </c>
      <c r="D11" s="30">
        <v>1314650.69</v>
      </c>
      <c r="E11" s="30">
        <v>626998.98</v>
      </c>
      <c r="F11" s="31">
        <v>959049.34</v>
      </c>
      <c r="G11" s="32">
        <v>429353.94</v>
      </c>
      <c r="H11" s="30">
        <v>988040.93</v>
      </c>
      <c r="I11" s="30">
        <v>416571.12</v>
      </c>
      <c r="J11" s="33">
        <f t="shared" si="0"/>
        <v>0.030229508317059173</v>
      </c>
      <c r="K11" s="33">
        <f t="shared" si="1"/>
        <v>-0.02977222009421876</v>
      </c>
      <c r="L11" s="34"/>
    </row>
    <row r="12" spans="1:12" ht="15">
      <c r="A12" s="29" t="s">
        <v>25</v>
      </c>
      <c r="B12" s="30">
        <v>321263.42</v>
      </c>
      <c r="C12" s="30">
        <v>110941.94</v>
      </c>
      <c r="D12" s="30">
        <v>358451.77</v>
      </c>
      <c r="E12" s="30">
        <v>112369.97</v>
      </c>
      <c r="F12" s="31">
        <v>192045.43</v>
      </c>
      <c r="G12" s="32">
        <v>57016.82</v>
      </c>
      <c r="H12" s="30">
        <v>97640.73</v>
      </c>
      <c r="I12" s="30">
        <v>33740.94</v>
      </c>
      <c r="J12" s="33">
        <f t="shared" si="0"/>
        <v>-0.49157483205926844</v>
      </c>
      <c r="K12" s="33">
        <f t="shared" si="1"/>
        <v>-0.40822830876923677</v>
      </c>
      <c r="L12" s="34"/>
    </row>
    <row r="13" spans="1:12" ht="15">
      <c r="A13" s="29" t="s">
        <v>26</v>
      </c>
      <c r="B13" s="30">
        <v>1042152.14</v>
      </c>
      <c r="C13" s="30">
        <v>484545.4</v>
      </c>
      <c r="D13" s="30">
        <v>1150230.59</v>
      </c>
      <c r="E13" s="30">
        <v>480367.69</v>
      </c>
      <c r="F13" s="31">
        <v>535665.63</v>
      </c>
      <c r="G13" s="32">
        <v>212702.47</v>
      </c>
      <c r="H13" s="30">
        <v>440790.2</v>
      </c>
      <c r="I13" s="30">
        <v>194940.23</v>
      </c>
      <c r="J13" s="33">
        <f t="shared" si="0"/>
        <v>-0.1771168891310051</v>
      </c>
      <c r="K13" s="33">
        <f t="shared" si="1"/>
        <v>-0.08350744587028058</v>
      </c>
      <c r="L13" s="34"/>
    </row>
    <row r="14" spans="1:13" ht="15">
      <c r="A14" s="29" t="s">
        <v>27</v>
      </c>
      <c r="B14" s="30">
        <v>2510829.32</v>
      </c>
      <c r="C14" s="30">
        <v>1662473.12</v>
      </c>
      <c r="D14" s="30">
        <v>2759264.15</v>
      </c>
      <c r="E14" s="30">
        <v>1814972.19</v>
      </c>
      <c r="F14" s="31">
        <v>1155603.69</v>
      </c>
      <c r="G14" s="32">
        <v>696426.94</v>
      </c>
      <c r="H14" s="30">
        <v>1166544.44</v>
      </c>
      <c r="I14" s="30">
        <v>754351.32</v>
      </c>
      <c r="J14" s="33">
        <f t="shared" si="0"/>
        <v>0.009467562361279658</v>
      </c>
      <c r="K14" s="33">
        <f t="shared" si="1"/>
        <v>0.08317366355758726</v>
      </c>
      <c r="L14" s="34"/>
      <c r="M14" s="35"/>
    </row>
    <row r="15" spans="1:12" ht="14.25">
      <c r="A15" s="36" t="s">
        <v>28</v>
      </c>
      <c r="B15" s="37">
        <f>SUM(B7:B14)</f>
        <v>10019729.549999999</v>
      </c>
      <c r="C15" s="37">
        <f>SUM(C7:C14)</f>
        <v>7062869.330000001</v>
      </c>
      <c r="D15" s="37">
        <f>SUM(D7:D14)</f>
        <v>10937095.559999999</v>
      </c>
      <c r="E15" s="37">
        <f>SUM(E7:E14)</f>
        <v>7402779.4399999995</v>
      </c>
      <c r="F15" s="37">
        <f>SUM(F7:F14)</f>
        <v>5642764.57</v>
      </c>
      <c r="G15" s="37">
        <f>SUM(G7:G14)</f>
        <v>3574406.6199999996</v>
      </c>
      <c r="H15" s="38">
        <f>SUM(H7:H14)</f>
        <v>5259644.85</v>
      </c>
      <c r="I15" s="38">
        <f>SUM(I7:I14)</f>
        <v>3611964.04</v>
      </c>
      <c r="J15" s="39">
        <f t="shared" si="0"/>
        <v>-0.06789574777527896</v>
      </c>
      <c r="K15" s="39">
        <f t="shared" si="1"/>
        <v>0.010507316036696634</v>
      </c>
      <c r="L15" s="34"/>
    </row>
    <row r="16" spans="1:12" ht="12.75">
      <c r="A16" s="18" t="s">
        <v>29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</row>
    <row r="17" spans="1:12" ht="14.25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</row>
    <row r="18" spans="1:12" ht="14.2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</row>
    <row r="19" spans="1:12" ht="14.25">
      <c r="A19" s="16" t="s">
        <v>30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</row>
    <row r="20" spans="1:12" ht="14.25">
      <c r="A20" s="18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</row>
    <row r="21" spans="1:12" ht="12.75">
      <c r="A21" s="18" t="s">
        <v>31</v>
      </c>
      <c r="B21" s="19"/>
      <c r="C21" s="19"/>
      <c r="D21" s="19"/>
      <c r="E21" s="19"/>
      <c r="F21" s="17"/>
      <c r="G21" s="17"/>
      <c r="H21" s="17"/>
      <c r="I21" s="17"/>
      <c r="J21" s="17"/>
      <c r="K21" s="17"/>
      <c r="L21" s="17"/>
    </row>
    <row r="22" spans="1:12" ht="15.75" customHeight="1">
      <c r="A22" s="20"/>
      <c r="B22" s="21" t="s">
        <v>12</v>
      </c>
      <c r="C22" s="21"/>
      <c r="D22" s="21" t="s">
        <v>12</v>
      </c>
      <c r="E22" s="21"/>
      <c r="F22" s="21" t="s">
        <v>13</v>
      </c>
      <c r="G22" s="21"/>
      <c r="H22" s="21" t="s">
        <v>13</v>
      </c>
      <c r="I22" s="21"/>
      <c r="J22" s="22" t="s">
        <v>14</v>
      </c>
      <c r="K22" s="22"/>
      <c r="L22" s="17"/>
    </row>
    <row r="23" spans="1:34" s="25" customFormat="1" ht="18" customHeight="1">
      <c r="A23" s="23"/>
      <c r="B23" s="21">
        <v>2016</v>
      </c>
      <c r="C23" s="21"/>
      <c r="D23" s="40">
        <v>2017</v>
      </c>
      <c r="E23" s="40"/>
      <c r="F23" s="21">
        <v>2017</v>
      </c>
      <c r="G23" s="21"/>
      <c r="H23" s="21">
        <v>2018</v>
      </c>
      <c r="I23" s="21"/>
      <c r="J23" s="22"/>
      <c r="K23" s="22"/>
      <c r="L23" s="17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</row>
    <row r="24" spans="1:23" s="41" customFormat="1" ht="12.75">
      <c r="A24" s="26" t="s">
        <v>15</v>
      </c>
      <c r="B24" s="27" t="s">
        <v>16</v>
      </c>
      <c r="C24" s="26" t="s">
        <v>17</v>
      </c>
      <c r="D24" s="27" t="s">
        <v>16</v>
      </c>
      <c r="E24" s="27" t="s">
        <v>17</v>
      </c>
      <c r="F24" s="28" t="s">
        <v>16</v>
      </c>
      <c r="G24" s="26" t="s">
        <v>17</v>
      </c>
      <c r="H24" s="27" t="s">
        <v>16</v>
      </c>
      <c r="I24" s="27" t="s">
        <v>17</v>
      </c>
      <c r="J24" s="27" t="s">
        <v>18</v>
      </c>
      <c r="K24" s="27" t="s">
        <v>19</v>
      </c>
      <c r="L24" s="17"/>
      <c r="M24"/>
      <c r="N24"/>
      <c r="O24"/>
      <c r="P24"/>
      <c r="Q24"/>
      <c r="R24"/>
      <c r="S24"/>
      <c r="T24"/>
      <c r="U24"/>
      <c r="V24"/>
      <c r="W24"/>
    </row>
    <row r="25" spans="1:23" ht="15">
      <c r="A25" s="29" t="s">
        <v>20</v>
      </c>
      <c r="B25" s="30">
        <v>343020</v>
      </c>
      <c r="C25" s="30">
        <v>120893.1</v>
      </c>
      <c r="D25" s="30">
        <v>407090.84</v>
      </c>
      <c r="E25" s="30">
        <v>139962.15</v>
      </c>
      <c r="F25" s="31">
        <v>182251.58</v>
      </c>
      <c r="G25" s="32">
        <v>62796.91</v>
      </c>
      <c r="H25" s="30">
        <v>192741.28</v>
      </c>
      <c r="I25" s="30">
        <v>80208.94</v>
      </c>
      <c r="J25" s="33">
        <f aca="true" t="shared" si="2" ref="J25:J33">(H25*1/F25)-1</f>
        <v>0.05755615397134006</v>
      </c>
      <c r="K25" s="33">
        <f aca="true" t="shared" si="3" ref="K25:K33">(I25*1/G25)-1</f>
        <v>0.277275267206619</v>
      </c>
      <c r="L25" s="18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</row>
    <row r="26" spans="1:23" ht="15">
      <c r="A26" s="29" t="s">
        <v>21</v>
      </c>
      <c r="B26" s="30">
        <v>551400.68</v>
      </c>
      <c r="C26" s="30">
        <v>1243173.14</v>
      </c>
      <c r="D26" s="30">
        <v>623269.24</v>
      </c>
      <c r="E26" s="30">
        <v>1173790.13</v>
      </c>
      <c r="F26" s="31">
        <v>246927.22</v>
      </c>
      <c r="G26" s="32">
        <v>432933.36</v>
      </c>
      <c r="H26" s="30">
        <v>277503.13</v>
      </c>
      <c r="I26" s="30">
        <v>470794.84</v>
      </c>
      <c r="J26" s="33">
        <f t="shared" si="2"/>
        <v>0.12382559525029269</v>
      </c>
      <c r="K26" s="33">
        <f t="shared" si="3"/>
        <v>0.08745336695698391</v>
      </c>
      <c r="L26" s="42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</row>
    <row r="27" spans="1:12" ht="15">
      <c r="A27" s="29" t="s">
        <v>22</v>
      </c>
      <c r="B27" s="30">
        <v>159668.08</v>
      </c>
      <c r="C27" s="30">
        <v>98429.97</v>
      </c>
      <c r="D27" s="30">
        <v>167735.28</v>
      </c>
      <c r="E27" s="30">
        <v>104556.26</v>
      </c>
      <c r="F27" s="31">
        <v>73253.48</v>
      </c>
      <c r="G27" s="32">
        <v>47733.44</v>
      </c>
      <c r="H27" s="30">
        <v>86262.5</v>
      </c>
      <c r="I27" s="30">
        <v>57209.84</v>
      </c>
      <c r="J27" s="33">
        <f t="shared" si="2"/>
        <v>0.17758910566433173</v>
      </c>
      <c r="K27" s="33">
        <f t="shared" si="3"/>
        <v>0.19852748932404607</v>
      </c>
      <c r="L27" s="17"/>
    </row>
    <row r="28" spans="1:12" ht="15">
      <c r="A28" s="29" t="s">
        <v>23</v>
      </c>
      <c r="B28" s="30">
        <v>145747.52</v>
      </c>
      <c r="C28" s="30">
        <v>187430.49</v>
      </c>
      <c r="D28" s="30">
        <v>165245.14</v>
      </c>
      <c r="E28" s="30">
        <v>246187.17</v>
      </c>
      <c r="F28" s="31">
        <v>68047.23</v>
      </c>
      <c r="G28" s="32">
        <v>88450.66</v>
      </c>
      <c r="H28" s="30">
        <v>82910.76</v>
      </c>
      <c r="I28" s="30">
        <v>114922.49</v>
      </c>
      <c r="J28" s="33">
        <f t="shared" si="2"/>
        <v>0.21842961131555239</v>
      </c>
      <c r="K28" s="33">
        <f t="shared" si="3"/>
        <v>0.2992835779857381</v>
      </c>
      <c r="L28" s="17"/>
    </row>
    <row r="29" spans="1:12" ht="15">
      <c r="A29" s="29" t="s">
        <v>24</v>
      </c>
      <c r="B29" s="30">
        <v>746227.64</v>
      </c>
      <c r="C29" s="30">
        <v>1402012.58</v>
      </c>
      <c r="D29" s="30">
        <v>920996.73</v>
      </c>
      <c r="E29" s="30">
        <v>1844677.12</v>
      </c>
      <c r="F29" s="31">
        <v>380043.97</v>
      </c>
      <c r="G29" s="32">
        <v>648197.13</v>
      </c>
      <c r="H29" s="30">
        <v>371304.7</v>
      </c>
      <c r="I29" s="30">
        <v>824510.11</v>
      </c>
      <c r="J29" s="33">
        <f t="shared" si="2"/>
        <v>-0.022995418135433043</v>
      </c>
      <c r="K29" s="33">
        <f t="shared" si="3"/>
        <v>0.2720051845956182</v>
      </c>
      <c r="L29" s="17"/>
    </row>
    <row r="30" spans="1:12" ht="15">
      <c r="A30" s="29" t="s">
        <v>25</v>
      </c>
      <c r="B30" s="30">
        <v>153569.86</v>
      </c>
      <c r="C30" s="30">
        <v>31483.33</v>
      </c>
      <c r="D30" s="30">
        <v>197093.42</v>
      </c>
      <c r="E30" s="30">
        <v>38409.39</v>
      </c>
      <c r="F30" s="31">
        <v>71814.39</v>
      </c>
      <c r="G30" s="32">
        <v>13928.54</v>
      </c>
      <c r="H30" s="30">
        <v>106803.99</v>
      </c>
      <c r="I30" s="30">
        <v>24899.93</v>
      </c>
      <c r="J30" s="33">
        <f t="shared" si="2"/>
        <v>0.48722268614967</v>
      </c>
      <c r="K30" s="33">
        <f t="shared" si="3"/>
        <v>0.7876913158163024</v>
      </c>
      <c r="L30" s="17"/>
    </row>
    <row r="31" spans="1:12" ht="15">
      <c r="A31" s="29" t="s">
        <v>26</v>
      </c>
      <c r="B31" s="30">
        <v>786715.79</v>
      </c>
      <c r="C31" s="30">
        <v>697733.95</v>
      </c>
      <c r="D31" s="30">
        <v>839532.38</v>
      </c>
      <c r="E31" s="30">
        <v>823701.64</v>
      </c>
      <c r="F31" s="31">
        <v>300810.53</v>
      </c>
      <c r="G31" s="32">
        <v>245287.29</v>
      </c>
      <c r="H31" s="30">
        <v>320398.27</v>
      </c>
      <c r="I31" s="30">
        <v>260663.43</v>
      </c>
      <c r="J31" s="33">
        <f t="shared" si="2"/>
        <v>0.06511653697761166</v>
      </c>
      <c r="K31" s="33">
        <f t="shared" si="3"/>
        <v>0.06268624843953385</v>
      </c>
      <c r="L31" s="17"/>
    </row>
    <row r="32" spans="1:12" ht="15">
      <c r="A32" s="29" t="s">
        <v>27</v>
      </c>
      <c r="B32" s="30">
        <v>906577.87</v>
      </c>
      <c r="C32" s="30">
        <v>1317504.19</v>
      </c>
      <c r="D32" s="30">
        <v>1043866.23</v>
      </c>
      <c r="E32" s="30">
        <v>1296852.57</v>
      </c>
      <c r="F32" s="31">
        <v>429226.6</v>
      </c>
      <c r="G32" s="32">
        <v>449174.15</v>
      </c>
      <c r="H32" s="30">
        <v>482121.64</v>
      </c>
      <c r="I32" s="30">
        <v>439887.98</v>
      </c>
      <c r="J32" s="33">
        <f t="shared" si="2"/>
        <v>0.12323336904096815</v>
      </c>
      <c r="K32" s="33">
        <f t="shared" si="3"/>
        <v>-0.020673874487211807</v>
      </c>
      <c r="L32" s="17"/>
    </row>
    <row r="33" spans="1:12" ht="14.25">
      <c r="A33" s="36" t="s">
        <v>28</v>
      </c>
      <c r="B33" s="37">
        <f>SUM(B25:B32)</f>
        <v>3792927.44</v>
      </c>
      <c r="C33" s="37">
        <f>SUM(C25:C32)</f>
        <v>5098660.75</v>
      </c>
      <c r="D33" s="37">
        <f>SUM(D25:D32)</f>
        <v>4364829.26</v>
      </c>
      <c r="E33" s="37">
        <f>SUM(E25:E32)</f>
        <v>5668136.430000001</v>
      </c>
      <c r="F33" s="37">
        <f>SUM(F25:F32)</f>
        <v>1752375</v>
      </c>
      <c r="G33" s="37">
        <f>SUM(G25:G32)</f>
        <v>1988501.48</v>
      </c>
      <c r="H33" s="38">
        <f>SUM(H25:H32)</f>
        <v>1920046.27</v>
      </c>
      <c r="I33" s="38">
        <f>SUM(I25:I32)</f>
        <v>2273097.5599999996</v>
      </c>
      <c r="J33" s="39">
        <f t="shared" si="2"/>
        <v>0.09568229973607245</v>
      </c>
      <c r="K33" s="39">
        <f t="shared" si="3"/>
        <v>0.14312087914563665</v>
      </c>
      <c r="L33" s="17"/>
    </row>
    <row r="34" spans="1:12" ht="12.75">
      <c r="A34" s="18" t="s">
        <v>32</v>
      </c>
      <c r="B34" s="17"/>
      <c r="C34" s="17"/>
      <c r="D34" s="17"/>
      <c r="E34" s="17"/>
      <c r="F34" s="17"/>
      <c r="G34" s="17"/>
      <c r="H34" s="17"/>
      <c r="I34" s="43"/>
      <c r="J34" s="17"/>
      <c r="K34" s="17"/>
      <c r="L34" s="17"/>
    </row>
    <row r="36" ht="14.25"/>
  </sheetData>
  <sheetProtection selectLockedCells="1" selectUnlockedCells="1"/>
  <mergeCells count="18">
    <mergeCell ref="B4:C4"/>
    <mergeCell ref="D4:E4"/>
    <mergeCell ref="F4:G4"/>
    <mergeCell ref="H4:I4"/>
    <mergeCell ref="J4:K5"/>
    <mergeCell ref="B5:C5"/>
    <mergeCell ref="D5:E5"/>
    <mergeCell ref="F5:G5"/>
    <mergeCell ref="H5:I5"/>
    <mergeCell ref="B22:C22"/>
    <mergeCell ref="D22:E22"/>
    <mergeCell ref="F22:G22"/>
    <mergeCell ref="H22:I22"/>
    <mergeCell ref="J22:K23"/>
    <mergeCell ref="B23:C23"/>
    <mergeCell ref="D23:E23"/>
    <mergeCell ref="F23:G23"/>
    <mergeCell ref="H23:I23"/>
  </mergeCells>
  <conditionalFormatting sqref="J7:K14 J25:K32">
    <cfRule type="cellIs" priority="1" dxfId="0" operator="lessThan" stopIfTrue="1">
      <formula>0</formula>
    </cfRule>
    <cfRule type="cellIs" priority="2" dxfId="1" operator="greaterThanOrEqual" stopIfTrue="1">
      <formula>0</formula>
    </cfRule>
  </conditionalFormatting>
  <conditionalFormatting sqref="J15:K15 J33:K33">
    <cfRule type="cellIs" priority="3" dxfId="0" operator="lessThan" stopIfTrue="1">
      <formula>0</formula>
    </cfRule>
    <cfRule type="cellIs" priority="4" dxfId="1" operator="greaterThanOrEqual" stopIfTrue="1">
      <formula>0</formula>
    </cfRule>
  </conditionalFormatting>
  <printOptions horizontalCentered="1"/>
  <pageMargins left="0.1798611111111111" right="0.1798611111111111" top="0.2298611111111111" bottom="0.4097222222222222" header="0.5118055555555555" footer="0.511805555555555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45"/>
  <sheetViews>
    <sheetView zoomScale="85" zoomScaleNormal="85" workbookViewId="0" topLeftCell="A1">
      <selection activeCell="D8" sqref="D8"/>
    </sheetView>
  </sheetViews>
  <sheetFormatPr defaultColWidth="11.421875" defaultRowHeight="12.75"/>
  <cols>
    <col min="1" max="1" width="25.28125" style="17" customWidth="1"/>
    <col min="2" max="2" width="18.8515625" style="17" customWidth="1"/>
    <col min="3" max="3" width="10.7109375" style="17" customWidth="1"/>
    <col min="4" max="4" width="11.28125" style="17" customWidth="1"/>
    <col min="5" max="5" width="26.421875" style="17" customWidth="1"/>
    <col min="6" max="6" width="19.7109375" style="17" customWidth="1"/>
    <col min="7" max="7" width="11.57421875" style="17" customWidth="1"/>
    <col min="8" max="16384" width="11.28125" style="17" customWidth="1"/>
  </cols>
  <sheetData>
    <row r="2" spans="1:5" ht="12.75">
      <c r="A2" s="16" t="s">
        <v>33</v>
      </c>
      <c r="B2" s="6"/>
      <c r="E2" s="16" t="s">
        <v>34</v>
      </c>
    </row>
    <row r="3" spans="1:6" ht="38.25" customHeight="1">
      <c r="A3" s="44" t="s">
        <v>35</v>
      </c>
      <c r="B3" s="44"/>
      <c r="E3" s="44" t="s">
        <v>36</v>
      </c>
      <c r="F3" s="44"/>
    </row>
    <row r="4" spans="1:5" ht="21.75" customHeight="1">
      <c r="A4" s="45" t="s">
        <v>37</v>
      </c>
      <c r="B4" s="6"/>
      <c r="C4" s="6"/>
      <c r="D4" s="6"/>
      <c r="E4" s="45" t="s">
        <v>37</v>
      </c>
    </row>
    <row r="5" spans="1:7" ht="35.25" customHeight="1">
      <c r="A5" s="46" t="s">
        <v>38</v>
      </c>
      <c r="B5" s="46" t="s">
        <v>39</v>
      </c>
      <c r="C5" s="46" t="s">
        <v>40</v>
      </c>
      <c r="E5" s="46" t="s">
        <v>38</v>
      </c>
      <c r="F5" s="46" t="s">
        <v>41</v>
      </c>
      <c r="G5" s="46" t="s">
        <v>42</v>
      </c>
    </row>
    <row r="6" spans="1:8" ht="14.25">
      <c r="A6" s="47" t="s">
        <v>43</v>
      </c>
      <c r="B6" s="30">
        <v>946004.26</v>
      </c>
      <c r="C6" s="33">
        <f aca="true" t="shared" si="0" ref="C6:C33">(B6)/$B$44</f>
        <v>0.17986086265881623</v>
      </c>
      <c r="D6" s="6"/>
      <c r="E6" s="47" t="s">
        <v>44</v>
      </c>
      <c r="F6" s="30">
        <v>181086.79</v>
      </c>
      <c r="G6" s="33">
        <f aca="true" t="shared" si="1" ref="G6:G34">(F6)/$F$44</f>
        <v>0.0943137635948742</v>
      </c>
      <c r="H6" s="48"/>
    </row>
    <row r="7" spans="1:8" ht="14.25">
      <c r="A7" s="47" t="s">
        <v>45</v>
      </c>
      <c r="B7" s="30">
        <v>695073.96</v>
      </c>
      <c r="C7" s="33">
        <f t="shared" si="0"/>
        <v>0.13215226119307277</v>
      </c>
      <c r="D7" s="6"/>
      <c r="E7" s="47" t="s">
        <v>45</v>
      </c>
      <c r="F7" s="30">
        <v>126486.84</v>
      </c>
      <c r="G7" s="33">
        <f t="shared" si="1"/>
        <v>0.06587697493352594</v>
      </c>
      <c r="H7" s="48"/>
    </row>
    <row r="8" spans="1:8" ht="14.25">
      <c r="A8" s="47" t="s">
        <v>46</v>
      </c>
      <c r="B8" s="30">
        <v>582418.11</v>
      </c>
      <c r="C8" s="33">
        <f t="shared" si="0"/>
        <v>0.11073335303238203</v>
      </c>
      <c r="D8" s="6"/>
      <c r="E8" s="47" t="s">
        <v>47</v>
      </c>
      <c r="F8" s="30">
        <v>112688.68</v>
      </c>
      <c r="G8" s="33">
        <f t="shared" si="1"/>
        <v>0.05869060645085391</v>
      </c>
      <c r="H8" s="48"/>
    </row>
    <row r="9" spans="1:8" ht="14.25">
      <c r="A9" s="47" t="s">
        <v>48</v>
      </c>
      <c r="B9" s="30">
        <v>517120.57</v>
      </c>
      <c r="C9" s="33">
        <f t="shared" si="0"/>
        <v>0.09831853380746802</v>
      </c>
      <c r="D9" s="49"/>
      <c r="E9" s="47" t="s">
        <v>43</v>
      </c>
      <c r="F9" s="30">
        <v>79301.45</v>
      </c>
      <c r="G9" s="33">
        <f t="shared" si="1"/>
        <v>0.04130184321026805</v>
      </c>
      <c r="H9" s="48"/>
    </row>
    <row r="10" spans="1:8" ht="14.25">
      <c r="A10" s="47" t="s">
        <v>47</v>
      </c>
      <c r="B10" s="30">
        <v>410008.68</v>
      </c>
      <c r="C10" s="33">
        <f t="shared" si="0"/>
        <v>0.07795368160646816</v>
      </c>
      <c r="D10" s="6"/>
      <c r="E10" s="47" t="s">
        <v>46</v>
      </c>
      <c r="F10" s="30">
        <v>66821.6</v>
      </c>
      <c r="G10" s="33">
        <f t="shared" si="1"/>
        <v>0.03480207797283969</v>
      </c>
      <c r="H10" s="48"/>
    </row>
    <row r="11" spans="1:8" ht="14.25">
      <c r="A11" s="47" t="s">
        <v>44</v>
      </c>
      <c r="B11" s="30">
        <v>375340.8</v>
      </c>
      <c r="C11" s="33">
        <f t="shared" si="0"/>
        <v>0.07136238485760117</v>
      </c>
      <c r="D11" s="6"/>
      <c r="E11" s="47" t="s">
        <v>48</v>
      </c>
      <c r="F11" s="30">
        <v>59423.92</v>
      </c>
      <c r="G11" s="33">
        <f t="shared" si="1"/>
        <v>0.030949212489551098</v>
      </c>
      <c r="H11" s="48"/>
    </row>
    <row r="12" spans="1:8" ht="14.25">
      <c r="A12" s="47" t="s">
        <v>49</v>
      </c>
      <c r="B12" s="30">
        <v>132448.69</v>
      </c>
      <c r="C12" s="33">
        <f t="shared" si="0"/>
        <v>0.025182059583357612</v>
      </c>
      <c r="D12" s="6"/>
      <c r="E12" s="47" t="s">
        <v>50</v>
      </c>
      <c r="F12" s="30">
        <v>40823.68</v>
      </c>
      <c r="G12" s="33">
        <f t="shared" si="1"/>
        <v>0.021261820945596276</v>
      </c>
      <c r="H12" s="48"/>
    </row>
    <row r="13" spans="1:8" ht="14.25">
      <c r="A13" s="47" t="s">
        <v>51</v>
      </c>
      <c r="B13" s="30">
        <v>127444.61</v>
      </c>
      <c r="C13" s="33">
        <f t="shared" si="0"/>
        <v>0.024230649337473806</v>
      </c>
      <c r="D13" s="6"/>
      <c r="E13" s="47" t="s">
        <v>52</v>
      </c>
      <c r="F13" s="30">
        <v>34977.05</v>
      </c>
      <c r="G13" s="33">
        <f t="shared" si="1"/>
        <v>0.018216774536376146</v>
      </c>
      <c r="H13" s="48"/>
    </row>
    <row r="14" spans="1:8" ht="14.25">
      <c r="A14" s="47" t="s">
        <v>53</v>
      </c>
      <c r="B14" s="30">
        <v>76836.54</v>
      </c>
      <c r="C14" s="33">
        <f t="shared" si="0"/>
        <v>0.014608693588883668</v>
      </c>
      <c r="D14" s="6"/>
      <c r="E14" s="47" t="s">
        <v>51</v>
      </c>
      <c r="F14" s="30">
        <v>27356.16</v>
      </c>
      <c r="G14" s="33">
        <f t="shared" si="1"/>
        <v>0.014247656646316132</v>
      </c>
      <c r="H14" s="48"/>
    </row>
    <row r="15" spans="1:8" ht="14.25">
      <c r="A15" s="47" t="s">
        <v>54</v>
      </c>
      <c r="B15" s="30">
        <v>67660.59</v>
      </c>
      <c r="C15" s="33">
        <f t="shared" si="0"/>
        <v>0.01286409860924355</v>
      </c>
      <c r="D15" s="6"/>
      <c r="E15" s="47" t="s">
        <v>53</v>
      </c>
      <c r="F15" s="30">
        <v>22444.16</v>
      </c>
      <c r="G15" s="33">
        <f t="shared" si="1"/>
        <v>0.011689384964665461</v>
      </c>
      <c r="H15" s="48"/>
    </row>
    <row r="16" spans="1:8" ht="14.25">
      <c r="A16" s="47" t="s">
        <v>55</v>
      </c>
      <c r="B16" s="30">
        <v>61093.15</v>
      </c>
      <c r="C16" s="33">
        <f t="shared" si="0"/>
        <v>0.011615451564186887</v>
      </c>
      <c r="D16" s="6"/>
      <c r="E16" s="47" t="s">
        <v>49</v>
      </c>
      <c r="F16" s="30">
        <v>14923.09</v>
      </c>
      <c r="G16" s="33">
        <f t="shared" si="1"/>
        <v>0.00777225540507417</v>
      </c>
      <c r="H16" s="48"/>
    </row>
    <row r="17" spans="1:8" ht="14.25">
      <c r="A17" s="47" t="s">
        <v>56</v>
      </c>
      <c r="B17" s="30">
        <v>47755.96</v>
      </c>
      <c r="C17" s="33">
        <f t="shared" si="0"/>
        <v>0.009079692899797218</v>
      </c>
      <c r="D17" s="6"/>
      <c r="E17" s="47" t="s">
        <v>57</v>
      </c>
      <c r="F17" s="30">
        <v>14466.75</v>
      </c>
      <c r="G17" s="33">
        <f t="shared" si="1"/>
        <v>0.007534584049372935</v>
      </c>
      <c r="H17" s="48"/>
    </row>
    <row r="18" spans="1:8" ht="14.25">
      <c r="A18" s="47" t="s">
        <v>58</v>
      </c>
      <c r="B18" s="30">
        <v>31135.75</v>
      </c>
      <c r="C18" s="33">
        <f t="shared" si="0"/>
        <v>0.005919743801713152</v>
      </c>
      <c r="D18" s="6"/>
      <c r="E18" s="47" t="s">
        <v>55</v>
      </c>
      <c r="F18" s="30">
        <v>5443.67</v>
      </c>
      <c r="G18" s="33">
        <f t="shared" si="1"/>
        <v>0.002835176466867124</v>
      </c>
      <c r="H18" s="48"/>
    </row>
    <row r="19" spans="1:8" ht="14.25">
      <c r="A19" s="47" t="s">
        <v>59</v>
      </c>
      <c r="B19" s="30">
        <v>29736.21</v>
      </c>
      <c r="C19" s="33">
        <f t="shared" si="0"/>
        <v>0.005653653592219254</v>
      </c>
      <c r="D19" s="6"/>
      <c r="E19" s="47" t="s">
        <v>58</v>
      </c>
      <c r="F19" s="30">
        <v>5266.32</v>
      </c>
      <c r="G19" s="33">
        <f t="shared" si="1"/>
        <v>0.0027428089011625745</v>
      </c>
      <c r="H19" s="48"/>
    </row>
    <row r="20" spans="1:8" ht="14.25">
      <c r="A20" s="47" t="s">
        <v>50</v>
      </c>
      <c r="B20" s="30">
        <v>17701.53</v>
      </c>
      <c r="C20" s="33">
        <f t="shared" si="0"/>
        <v>0.0033655371236710023</v>
      </c>
      <c r="D20" s="6"/>
      <c r="E20" s="47" t="s">
        <v>60</v>
      </c>
      <c r="F20" s="30">
        <v>3488.09</v>
      </c>
      <c r="G20" s="33">
        <f t="shared" si="1"/>
        <v>0.0018166697618177713</v>
      </c>
      <c r="H20" s="48"/>
    </row>
    <row r="21" spans="1:8" ht="14.25">
      <c r="A21" s="47" t="s">
        <v>60</v>
      </c>
      <c r="B21" s="30">
        <v>16253.38</v>
      </c>
      <c r="C21" s="33">
        <f t="shared" si="0"/>
        <v>0.0030902048452948303</v>
      </c>
      <c r="D21" s="6"/>
      <c r="E21" s="47" t="s">
        <v>61</v>
      </c>
      <c r="F21" s="30">
        <v>1848.13</v>
      </c>
      <c r="G21" s="33">
        <f t="shared" si="1"/>
        <v>0.0009625445120132444</v>
      </c>
      <c r="H21" s="48"/>
    </row>
    <row r="22" spans="1:8" ht="14.25">
      <c r="A22" s="47" t="s">
        <v>61</v>
      </c>
      <c r="B22" s="30">
        <v>15143.72</v>
      </c>
      <c r="C22" s="33">
        <f t="shared" si="0"/>
        <v>0.002879228623202572</v>
      </c>
      <c r="D22" s="6"/>
      <c r="E22" s="47" t="s">
        <v>54</v>
      </c>
      <c r="F22" s="30">
        <v>1656.77</v>
      </c>
      <c r="G22" s="33">
        <f t="shared" si="1"/>
        <v>0.0008628802471515439</v>
      </c>
      <c r="H22" s="48"/>
    </row>
    <row r="23" spans="1:8" ht="14.25">
      <c r="A23" s="47" t="s">
        <v>62</v>
      </c>
      <c r="B23" s="30">
        <v>13799.61</v>
      </c>
      <c r="C23" s="33">
        <f t="shared" si="0"/>
        <v>0.00262367714808729</v>
      </c>
      <c r="D23" s="6"/>
      <c r="E23" s="47" t="s">
        <v>59</v>
      </c>
      <c r="F23" s="30">
        <v>1327.55</v>
      </c>
      <c r="G23" s="33">
        <f t="shared" si="1"/>
        <v>0.0006914156292702258</v>
      </c>
      <c r="H23" s="48"/>
    </row>
    <row r="24" spans="1:8" ht="14.25">
      <c r="A24" s="47" t="s">
        <v>63</v>
      </c>
      <c r="B24" s="30">
        <v>9323.72</v>
      </c>
      <c r="C24" s="33">
        <f t="shared" si="0"/>
        <v>0.0017726900324838474</v>
      </c>
      <c r="D24" s="6"/>
      <c r="E24" s="47" t="s">
        <v>56</v>
      </c>
      <c r="F24" s="30">
        <v>1037.81</v>
      </c>
      <c r="G24" s="33">
        <f t="shared" si="1"/>
        <v>0.0005405130158660186</v>
      </c>
      <c r="H24" s="48"/>
    </row>
    <row r="25" spans="1:8" ht="14.25">
      <c r="A25" s="47" t="s">
        <v>52</v>
      </c>
      <c r="B25" s="30">
        <v>9110.51</v>
      </c>
      <c r="C25" s="33">
        <f t="shared" si="0"/>
        <v>0.001732153074936229</v>
      </c>
      <c r="D25" s="6"/>
      <c r="E25" s="47" t="s">
        <v>64</v>
      </c>
      <c r="F25" s="30">
        <v>781.01</v>
      </c>
      <c r="G25" s="33">
        <f t="shared" si="1"/>
        <v>0.00040676623902402104</v>
      </c>
      <c r="H25" s="50"/>
    </row>
    <row r="26" spans="1:8" ht="14.25">
      <c r="A26" s="47" t="s">
        <v>65</v>
      </c>
      <c r="B26" s="30">
        <v>5042.18</v>
      </c>
      <c r="C26" s="33">
        <f t="shared" si="0"/>
        <v>0.0009586540809879969</v>
      </c>
      <c r="D26" s="6"/>
      <c r="E26" s="47" t="s">
        <v>66</v>
      </c>
      <c r="F26" s="30">
        <v>723.62</v>
      </c>
      <c r="G26" s="33">
        <f t="shared" si="1"/>
        <v>0.0003768763343395886</v>
      </c>
      <c r="H26" s="50"/>
    </row>
    <row r="27" spans="1:8" ht="14.25">
      <c r="A27" s="47" t="s">
        <v>57</v>
      </c>
      <c r="B27" s="30">
        <v>4682.73</v>
      </c>
      <c r="C27" s="33">
        <f t="shared" si="0"/>
        <v>0.00089031296476225</v>
      </c>
      <c r="D27" s="6"/>
      <c r="E27" s="47" t="s">
        <v>67</v>
      </c>
      <c r="F27" s="30">
        <v>640.49</v>
      </c>
      <c r="G27" s="33">
        <f t="shared" si="1"/>
        <v>0.0003335805027240307</v>
      </c>
      <c r="H27" s="50"/>
    </row>
    <row r="28" spans="1:8" ht="14.25">
      <c r="A28" s="47" t="s">
        <v>68</v>
      </c>
      <c r="B28" s="30">
        <v>3510.31</v>
      </c>
      <c r="C28" s="33">
        <f t="shared" si="0"/>
        <v>0.0006674043780731698</v>
      </c>
      <c r="D28" s="6"/>
      <c r="E28" s="47" t="s">
        <v>68</v>
      </c>
      <c r="F28" s="30">
        <v>395.32</v>
      </c>
      <c r="G28" s="33">
        <f t="shared" si="1"/>
        <v>0.00020589087157779797</v>
      </c>
      <c r="H28" s="50"/>
    </row>
    <row r="29" spans="1:8" ht="14.25">
      <c r="A29" s="47" t="s">
        <v>64</v>
      </c>
      <c r="B29" s="30">
        <v>2881.91</v>
      </c>
      <c r="C29" s="33">
        <f t="shared" si="0"/>
        <v>0.000547928630580447</v>
      </c>
      <c r="D29" s="6"/>
      <c r="E29" s="47" t="s">
        <v>62</v>
      </c>
      <c r="F29" s="30">
        <v>106.06</v>
      </c>
      <c r="G29" s="33">
        <f t="shared" si="1"/>
        <v>5.523825214899639E-05</v>
      </c>
      <c r="H29" s="50"/>
    </row>
    <row r="30" spans="1:8" ht="14.25">
      <c r="A30" s="47" t="s">
        <v>66</v>
      </c>
      <c r="B30" s="30">
        <v>2162.63</v>
      </c>
      <c r="C30" s="33">
        <f t="shared" si="0"/>
        <v>0.0004111741499048173</v>
      </c>
      <c r="D30" s="6"/>
      <c r="E30" s="47" t="s">
        <v>63</v>
      </c>
      <c r="F30" s="30">
        <v>50.28</v>
      </c>
      <c r="G30" s="33">
        <f t="shared" si="1"/>
        <v>2.6186868923736928E-05</v>
      </c>
      <c r="H30" s="50"/>
    </row>
    <row r="31" spans="1:8" ht="14.25">
      <c r="A31" s="47" t="s">
        <v>69</v>
      </c>
      <c r="B31" s="30">
        <v>1623.71</v>
      </c>
      <c r="C31" s="33">
        <f t="shared" si="0"/>
        <v>0.0003087109579271308</v>
      </c>
      <c r="D31" s="6"/>
      <c r="E31" s="47" t="s">
        <v>65</v>
      </c>
      <c r="F31" s="51">
        <v>0.06</v>
      </c>
      <c r="G31" s="33">
        <f t="shared" si="1"/>
        <v>3.124924692570039E-08</v>
      </c>
      <c r="H31" s="49"/>
    </row>
    <row r="32" spans="1:8" ht="14.25">
      <c r="A32" s="47" t="s">
        <v>67</v>
      </c>
      <c r="B32" s="30">
        <v>1549.48</v>
      </c>
      <c r="C32" s="33">
        <f t="shared" si="0"/>
        <v>0.0002945978377228265</v>
      </c>
      <c r="D32" s="6"/>
      <c r="E32" s="47" t="s">
        <v>70</v>
      </c>
      <c r="F32" s="30">
        <v>0</v>
      </c>
      <c r="G32" s="33">
        <f t="shared" si="1"/>
        <v>0</v>
      </c>
      <c r="H32" s="49"/>
    </row>
    <row r="33" spans="1:8" ht="14.25">
      <c r="A33" s="47" t="s">
        <v>71</v>
      </c>
      <c r="B33" s="30">
        <v>1228.91</v>
      </c>
      <c r="C33" s="33">
        <f t="shared" si="0"/>
        <v>0.0002336488555876544</v>
      </c>
      <c r="D33" s="6"/>
      <c r="E33" s="47" t="s">
        <v>71</v>
      </c>
      <c r="F33" s="30">
        <v>0</v>
      </c>
      <c r="G33" s="33">
        <f t="shared" si="1"/>
        <v>0</v>
      </c>
      <c r="H33" s="49"/>
    </row>
    <row r="34" spans="1:8" ht="12.75">
      <c r="A34" s="52" t="s">
        <v>72</v>
      </c>
      <c r="B34" s="38">
        <f>SUM(B6:B33)</f>
        <v>4204092.21</v>
      </c>
      <c r="C34" s="39">
        <f>B34/B44</f>
        <v>0.7993110428359056</v>
      </c>
      <c r="D34" s="49"/>
      <c r="E34" s="52" t="s">
        <v>72</v>
      </c>
      <c r="F34" s="38">
        <f>SUM(F6:F33)</f>
        <v>803565.3500000003</v>
      </c>
      <c r="G34" s="39">
        <f t="shared" si="1"/>
        <v>0.4185135340514478</v>
      </c>
      <c r="H34" s="48"/>
    </row>
    <row r="35" spans="1:8" ht="12.75">
      <c r="A35" s="29"/>
      <c r="B35" s="53"/>
      <c r="C35" s="54"/>
      <c r="D35" s="6"/>
      <c r="E35" s="29"/>
      <c r="F35" s="53"/>
      <c r="G35" s="54"/>
      <c r="H35" s="6"/>
    </row>
    <row r="36" spans="1:8" ht="14.25">
      <c r="A36" s="47" t="s">
        <v>73</v>
      </c>
      <c r="B36" s="30">
        <v>249630.19</v>
      </c>
      <c r="C36" s="33">
        <f aca="true" t="shared" si="2" ref="C36:C43">(B36)/$B$44</f>
        <v>0.04746141557447553</v>
      </c>
      <c r="D36" s="6"/>
      <c r="E36" s="47" t="s">
        <v>74</v>
      </c>
      <c r="F36" s="30">
        <v>321011.5</v>
      </c>
      <c r="G36" s="33">
        <f aca="true" t="shared" si="3" ref="G36:G44">(F36)/$F$44</f>
        <v>0.16718946049149117</v>
      </c>
      <c r="H36" s="6"/>
    </row>
    <row r="37" spans="1:8" ht="14.25">
      <c r="A37" s="47" t="s">
        <v>75</v>
      </c>
      <c r="B37" s="30">
        <v>64026.44</v>
      </c>
      <c r="C37" s="33">
        <f t="shared" si="2"/>
        <v>0.012173148915178181</v>
      </c>
      <c r="D37" s="6"/>
      <c r="E37" s="47" t="s">
        <v>76</v>
      </c>
      <c r="F37" s="30">
        <v>85593</v>
      </c>
      <c r="G37" s="33">
        <f t="shared" si="3"/>
        <v>0.04457861320185789</v>
      </c>
      <c r="H37" s="6"/>
    </row>
    <row r="38" spans="1:8" ht="14.25">
      <c r="A38" s="47" t="s">
        <v>77</v>
      </c>
      <c r="B38" s="30">
        <v>63625.91</v>
      </c>
      <c r="C38" s="33">
        <f t="shared" si="2"/>
        <v>0.012096997385669493</v>
      </c>
      <c r="D38" s="6"/>
      <c r="E38" s="47" t="s">
        <v>78</v>
      </c>
      <c r="F38" s="30">
        <v>60566.69</v>
      </c>
      <c r="G38" s="33">
        <f t="shared" si="3"/>
        <v>0.03154439085470581</v>
      </c>
      <c r="H38" s="6"/>
    </row>
    <row r="39" spans="1:8" ht="14.25">
      <c r="A39" s="47" t="s">
        <v>79</v>
      </c>
      <c r="B39" s="30">
        <v>54409.42</v>
      </c>
      <c r="C39" s="33">
        <f t="shared" si="2"/>
        <v>0.010344694661275466</v>
      </c>
      <c r="D39" s="6"/>
      <c r="E39" s="47" t="s">
        <v>80</v>
      </c>
      <c r="F39" s="30">
        <v>58131.1</v>
      </c>
      <c r="G39" s="33">
        <f t="shared" si="3"/>
        <v>0.03027588496604303</v>
      </c>
      <c r="H39" s="6"/>
    </row>
    <row r="40" spans="1:8" ht="14.25">
      <c r="A40" s="47" t="s">
        <v>81</v>
      </c>
      <c r="B40" s="30">
        <v>40725.82</v>
      </c>
      <c r="C40" s="33">
        <f t="shared" si="2"/>
        <v>0.007743074135509359</v>
      </c>
      <c r="D40" s="6" t="s">
        <v>82</v>
      </c>
      <c r="E40" s="47" t="s">
        <v>83</v>
      </c>
      <c r="F40" s="30">
        <v>51299.08</v>
      </c>
      <c r="G40" s="33">
        <f t="shared" si="3"/>
        <v>0.026717626966354307</v>
      </c>
      <c r="H40" s="6"/>
    </row>
    <row r="41" spans="1:8" ht="14.25">
      <c r="A41" s="47" t="s">
        <v>84</v>
      </c>
      <c r="B41" s="30">
        <v>38917.78</v>
      </c>
      <c r="C41" s="33">
        <f t="shared" si="2"/>
        <v>0.0073993170850689665</v>
      </c>
      <c r="D41" s="6"/>
      <c r="E41" s="47" t="s">
        <v>73</v>
      </c>
      <c r="F41" s="30">
        <v>50669.2</v>
      </c>
      <c r="G41" s="33">
        <f t="shared" si="3"/>
        <v>0.0263895723721283</v>
      </c>
      <c r="H41" s="6"/>
    </row>
    <row r="42" spans="1:8" ht="14.25">
      <c r="A42" s="47" t="s">
        <v>85</v>
      </c>
      <c r="B42" s="30">
        <v>37592.12</v>
      </c>
      <c r="C42" s="33">
        <f t="shared" si="2"/>
        <v>0.007147273451362406</v>
      </c>
      <c r="D42" s="6"/>
      <c r="E42" s="47" t="s">
        <v>86</v>
      </c>
      <c r="F42" s="30">
        <v>50375.94</v>
      </c>
      <c r="G42" s="33">
        <f t="shared" si="3"/>
        <v>0.02623683646957112</v>
      </c>
      <c r="H42" s="6"/>
    </row>
    <row r="43" spans="1:8" ht="14.25">
      <c r="A43" s="47" t="s">
        <v>87</v>
      </c>
      <c r="B43" s="30">
        <v>36214.32</v>
      </c>
      <c r="C43" s="33">
        <f t="shared" si="2"/>
        <v>0.006885316600796726</v>
      </c>
      <c r="D43" s="6"/>
      <c r="E43" s="47" t="s">
        <v>88</v>
      </c>
      <c r="F43" s="30">
        <v>41803.68</v>
      </c>
      <c r="G43" s="33">
        <f t="shared" si="3"/>
        <v>0.021772225312049382</v>
      </c>
      <c r="H43" s="6"/>
    </row>
    <row r="44" spans="1:7" ht="12.75">
      <c r="A44" s="52" t="s">
        <v>89</v>
      </c>
      <c r="B44" s="38">
        <f>'CUADROS 1-2 '!H15</f>
        <v>5259644.85</v>
      </c>
      <c r="C44" s="39">
        <f>(B44)/B44</f>
        <v>1</v>
      </c>
      <c r="D44" s="6"/>
      <c r="E44" s="52" t="s">
        <v>89</v>
      </c>
      <c r="F44" s="38">
        <f>'CUADROS 1-2 '!H33</f>
        <v>1920046.27</v>
      </c>
      <c r="G44" s="39">
        <f t="shared" si="3"/>
        <v>1</v>
      </c>
    </row>
    <row r="45" spans="1:5" ht="12.75">
      <c r="A45" s="55" t="s">
        <v>90</v>
      </c>
      <c r="B45" s="56"/>
      <c r="C45" s="6"/>
      <c r="D45" s="6"/>
      <c r="E45" s="55" t="s">
        <v>90</v>
      </c>
    </row>
  </sheetData>
  <sheetProtection selectLockedCells="1" selectUnlockedCells="1"/>
  <mergeCells count="2">
    <mergeCell ref="A3:B3"/>
    <mergeCell ref="E3:F3"/>
  </mergeCells>
  <printOptions horizontalCentered="1"/>
  <pageMargins left="0.7875" right="0.7875" top="0.5" bottom="0.45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4"/>
  <sheetViews>
    <sheetView zoomScale="85" zoomScaleNormal="85" workbookViewId="0" topLeftCell="A1">
      <selection activeCell="F30" sqref="F30"/>
    </sheetView>
  </sheetViews>
  <sheetFormatPr defaultColWidth="11.421875" defaultRowHeight="12.75"/>
  <cols>
    <col min="1" max="1" width="11.57421875" style="17" customWidth="1"/>
    <col min="2" max="2" width="36.8515625" style="17" customWidth="1"/>
    <col min="3" max="4" width="17.00390625" style="17" customWidth="1"/>
    <col min="5" max="6" width="17.8515625" style="17" customWidth="1"/>
    <col min="7" max="7" width="12.7109375" style="17" customWidth="1"/>
    <col min="8" max="16384" width="11.28125" style="17" customWidth="1"/>
  </cols>
  <sheetData>
    <row r="1" spans="1:7" ht="14.25">
      <c r="A1" s="57" t="s">
        <v>91</v>
      </c>
      <c r="B1" s="58"/>
      <c r="C1" s="50"/>
      <c r="D1" s="50"/>
      <c r="E1" s="50"/>
      <c r="F1" s="50"/>
      <c r="G1" s="48"/>
    </row>
    <row r="2" spans="1:7" s="48" customFormat="1" ht="16.5">
      <c r="A2" s="59" t="s">
        <v>92</v>
      </c>
      <c r="B2" s="60"/>
      <c r="C2" s="60"/>
      <c r="D2" s="60"/>
      <c r="E2" s="60"/>
      <c r="F2" s="60"/>
      <c r="G2" s="60"/>
    </row>
    <row r="3" spans="1:7" ht="16.5">
      <c r="A3" s="60"/>
      <c r="B3" s="60"/>
      <c r="C3" s="60"/>
      <c r="D3" s="60"/>
      <c r="E3" s="60"/>
      <c r="F3" s="60"/>
      <c r="G3" s="60"/>
    </row>
    <row r="4" spans="1:7" s="18" customFormat="1" ht="21.75" customHeight="1">
      <c r="A4" s="61" t="s">
        <v>93</v>
      </c>
      <c r="B4" s="61" t="s">
        <v>94</v>
      </c>
      <c r="C4" s="62" t="s">
        <v>39</v>
      </c>
      <c r="D4" s="62"/>
      <c r="E4" s="62" t="s">
        <v>95</v>
      </c>
      <c r="F4" s="62"/>
      <c r="G4" s="63" t="s">
        <v>96</v>
      </c>
    </row>
    <row r="5" spans="1:7" s="18" customFormat="1" ht="34.5" customHeight="1">
      <c r="A5" s="61"/>
      <c r="B5" s="61"/>
      <c r="C5" s="64" t="s">
        <v>97</v>
      </c>
      <c r="D5" s="64" t="s">
        <v>37</v>
      </c>
      <c r="E5" s="64" t="s">
        <v>97</v>
      </c>
      <c r="F5" s="64" t="s">
        <v>37</v>
      </c>
      <c r="G5" s="63"/>
    </row>
    <row r="6" spans="1:9" s="18" customFormat="1" ht="16.5">
      <c r="A6" s="65" t="s">
        <v>98</v>
      </c>
      <c r="B6" s="66" t="s">
        <v>99</v>
      </c>
      <c r="C6" s="67">
        <v>8690.15</v>
      </c>
      <c r="D6" s="67">
        <v>8203.19</v>
      </c>
      <c r="E6" s="67">
        <v>21464.95</v>
      </c>
      <c r="F6" s="67">
        <v>21941.45</v>
      </c>
      <c r="G6" s="68">
        <f aca="true" t="shared" si="0" ref="G6:G31">D6-F6</f>
        <v>-13738.26</v>
      </c>
      <c r="H6" s="69"/>
      <c r="I6" s="70"/>
    </row>
    <row r="7" spans="1:10" ht="15" customHeight="1">
      <c r="A7" s="65" t="s">
        <v>100</v>
      </c>
      <c r="B7" s="66" t="s">
        <v>101</v>
      </c>
      <c r="C7" s="67">
        <v>139321.77</v>
      </c>
      <c r="D7" s="67">
        <v>127044.57</v>
      </c>
      <c r="E7" s="67">
        <v>29717.5</v>
      </c>
      <c r="F7" s="67">
        <v>28496.04</v>
      </c>
      <c r="G7" s="68">
        <f t="shared" si="0"/>
        <v>98548.53</v>
      </c>
      <c r="H7" s="69"/>
      <c r="I7" s="71"/>
      <c r="J7"/>
    </row>
    <row r="8" spans="1:9" ht="15" customHeight="1">
      <c r="A8" s="65" t="s">
        <v>102</v>
      </c>
      <c r="B8" s="66" t="s">
        <v>103</v>
      </c>
      <c r="C8" s="67">
        <v>115621.59</v>
      </c>
      <c r="D8" s="67">
        <v>119614</v>
      </c>
      <c r="E8" s="67">
        <v>243081.38</v>
      </c>
      <c r="F8" s="67">
        <v>256468.07</v>
      </c>
      <c r="G8" s="68">
        <f t="shared" si="0"/>
        <v>-136854.07</v>
      </c>
      <c r="H8" s="69"/>
      <c r="I8" s="6"/>
    </row>
    <row r="9" spans="1:9" ht="15" customHeight="1">
      <c r="A9" s="65" t="s">
        <v>104</v>
      </c>
      <c r="B9" s="66" t="s">
        <v>105</v>
      </c>
      <c r="C9" s="67">
        <v>42530.19</v>
      </c>
      <c r="D9" s="67">
        <v>48193.91</v>
      </c>
      <c r="E9" s="67">
        <v>32283.65</v>
      </c>
      <c r="F9" s="67">
        <v>37108.77</v>
      </c>
      <c r="G9" s="68">
        <f t="shared" si="0"/>
        <v>11085.140000000007</v>
      </c>
      <c r="H9" s="69"/>
      <c r="I9" s="6"/>
    </row>
    <row r="10" spans="1:9" ht="14.25" customHeight="1">
      <c r="A10" s="65" t="s">
        <v>106</v>
      </c>
      <c r="B10" s="66" t="s">
        <v>107</v>
      </c>
      <c r="C10" s="67">
        <v>15457.41</v>
      </c>
      <c r="D10" s="67">
        <v>7827.68</v>
      </c>
      <c r="E10" s="67">
        <v>4604.97</v>
      </c>
      <c r="F10" s="67">
        <v>7202.12</v>
      </c>
      <c r="G10" s="68">
        <f t="shared" si="0"/>
        <v>625.5600000000004</v>
      </c>
      <c r="H10" s="69"/>
      <c r="I10" s="6"/>
    </row>
    <row r="11" spans="1:9" ht="15" customHeight="1">
      <c r="A11" s="65" t="s">
        <v>108</v>
      </c>
      <c r="B11" s="66" t="s">
        <v>109</v>
      </c>
      <c r="C11" s="67">
        <v>55177.96</v>
      </c>
      <c r="D11" s="67">
        <v>63424.31</v>
      </c>
      <c r="E11" s="67">
        <v>12851.3</v>
      </c>
      <c r="F11" s="67">
        <v>14924.8</v>
      </c>
      <c r="G11" s="68">
        <f t="shared" si="0"/>
        <v>48499.509999999995</v>
      </c>
      <c r="H11" s="69"/>
      <c r="I11" s="6"/>
    </row>
    <row r="12" spans="1:9" ht="15" customHeight="1">
      <c r="A12" s="65" t="s">
        <v>110</v>
      </c>
      <c r="B12" s="66" t="s">
        <v>111</v>
      </c>
      <c r="C12" s="67">
        <v>1735300.52</v>
      </c>
      <c r="D12" s="67">
        <v>1582290.75</v>
      </c>
      <c r="E12" s="67">
        <v>123117.36</v>
      </c>
      <c r="F12" s="67">
        <v>127379.95</v>
      </c>
      <c r="G12" s="68">
        <f t="shared" si="0"/>
        <v>1454910.8</v>
      </c>
      <c r="H12" s="69"/>
      <c r="I12" s="6"/>
    </row>
    <row r="13" spans="1:9" ht="14.25" customHeight="1">
      <c r="A13" s="65" t="s">
        <v>112</v>
      </c>
      <c r="B13" s="66" t="s">
        <v>113</v>
      </c>
      <c r="C13" s="67">
        <v>1440498.28</v>
      </c>
      <c r="D13" s="67">
        <v>1497835.72</v>
      </c>
      <c r="E13" s="67">
        <v>245637.58</v>
      </c>
      <c r="F13" s="67">
        <v>301483.38</v>
      </c>
      <c r="G13" s="68">
        <f t="shared" si="0"/>
        <v>1196352.3399999999</v>
      </c>
      <c r="H13" s="69"/>
      <c r="I13" s="6"/>
    </row>
    <row r="14" spans="1:9" ht="15" customHeight="1">
      <c r="A14" s="65" t="s">
        <v>114</v>
      </c>
      <c r="B14" s="66" t="s">
        <v>115</v>
      </c>
      <c r="C14" s="67">
        <v>7803.23</v>
      </c>
      <c r="D14" s="67">
        <v>8894.91</v>
      </c>
      <c r="E14" s="67">
        <v>20135.65</v>
      </c>
      <c r="F14" s="67">
        <v>15169.76</v>
      </c>
      <c r="G14" s="68">
        <f t="shared" si="0"/>
        <v>-6274.85</v>
      </c>
      <c r="H14" s="69"/>
      <c r="I14" s="6"/>
    </row>
    <row r="15" spans="1:9" ht="15" customHeight="1">
      <c r="A15" s="65" t="s">
        <v>116</v>
      </c>
      <c r="B15" s="66" t="s">
        <v>117</v>
      </c>
      <c r="C15" s="67">
        <v>43744.09</v>
      </c>
      <c r="D15" s="67">
        <v>71971.63</v>
      </c>
      <c r="E15" s="67">
        <v>71094.76</v>
      </c>
      <c r="F15" s="67">
        <v>160339.71</v>
      </c>
      <c r="G15" s="68">
        <f t="shared" si="0"/>
        <v>-88368.07999999999</v>
      </c>
      <c r="H15" s="69"/>
      <c r="I15" s="6"/>
    </row>
    <row r="16" spans="1:9" ht="15" customHeight="1">
      <c r="A16" s="65" t="s">
        <v>118</v>
      </c>
      <c r="B16" s="66" t="s">
        <v>119</v>
      </c>
      <c r="C16" s="67">
        <v>15350.41</v>
      </c>
      <c r="D16" s="67">
        <v>19649.08</v>
      </c>
      <c r="E16" s="67">
        <v>12812.94</v>
      </c>
      <c r="F16" s="67">
        <v>6536.05</v>
      </c>
      <c r="G16" s="68">
        <f t="shared" si="0"/>
        <v>13113.030000000002</v>
      </c>
      <c r="H16" s="69"/>
      <c r="I16" s="6"/>
    </row>
    <row r="17" spans="1:9" ht="15" customHeight="1">
      <c r="A17" s="65" t="s">
        <v>120</v>
      </c>
      <c r="B17" s="66" t="s">
        <v>121</v>
      </c>
      <c r="C17" s="67">
        <v>77646.31</v>
      </c>
      <c r="D17" s="67">
        <v>76610.24</v>
      </c>
      <c r="E17" s="67">
        <v>104272.95</v>
      </c>
      <c r="F17" s="67">
        <v>115918.31</v>
      </c>
      <c r="G17" s="68">
        <f t="shared" si="0"/>
        <v>-39308.06999999999</v>
      </c>
      <c r="H17" s="69"/>
      <c r="I17" s="6"/>
    </row>
    <row r="18" spans="1:9" ht="15" customHeight="1">
      <c r="A18" s="65" t="s">
        <v>122</v>
      </c>
      <c r="B18" s="66" t="s">
        <v>123</v>
      </c>
      <c r="C18" s="67">
        <v>2599.6</v>
      </c>
      <c r="D18" s="67">
        <v>1892.53</v>
      </c>
      <c r="E18" s="67">
        <v>5091.31</v>
      </c>
      <c r="F18" s="67">
        <v>5354.41</v>
      </c>
      <c r="G18" s="68">
        <f t="shared" si="0"/>
        <v>-3461.88</v>
      </c>
      <c r="H18" s="69"/>
      <c r="I18" s="6"/>
    </row>
    <row r="19" spans="1:9" ht="15" customHeight="1">
      <c r="A19" s="65" t="s">
        <v>124</v>
      </c>
      <c r="B19" s="66" t="s">
        <v>125</v>
      </c>
      <c r="C19" s="67">
        <v>522.43</v>
      </c>
      <c r="D19" s="67">
        <v>657.49</v>
      </c>
      <c r="E19" s="67">
        <v>10194.52</v>
      </c>
      <c r="F19" s="67">
        <v>6607.03</v>
      </c>
      <c r="G19" s="68">
        <f t="shared" si="0"/>
        <v>-5949.54</v>
      </c>
      <c r="H19" s="69"/>
      <c r="I19" s="6"/>
    </row>
    <row r="20" spans="1:9" ht="15" customHeight="1">
      <c r="A20" s="65" t="s">
        <v>126</v>
      </c>
      <c r="B20" s="66" t="s">
        <v>127</v>
      </c>
      <c r="C20" s="67">
        <v>1455851.55</v>
      </c>
      <c r="D20" s="67">
        <v>1149023.94</v>
      </c>
      <c r="E20" s="67">
        <v>395116.28</v>
      </c>
      <c r="F20" s="67">
        <v>450976.37</v>
      </c>
      <c r="G20" s="68">
        <f t="shared" si="0"/>
        <v>698047.57</v>
      </c>
      <c r="H20" s="69"/>
      <c r="I20" s="6"/>
    </row>
    <row r="21" spans="1:9" ht="15" customHeight="1">
      <c r="A21" s="65" t="s">
        <v>128</v>
      </c>
      <c r="B21" s="66" t="s">
        <v>129</v>
      </c>
      <c r="C21" s="67">
        <v>10085.47</v>
      </c>
      <c r="D21" s="67">
        <v>13373.39</v>
      </c>
      <c r="E21" s="67">
        <v>25344.14</v>
      </c>
      <c r="F21" s="67">
        <v>28790.09</v>
      </c>
      <c r="G21" s="68">
        <f t="shared" si="0"/>
        <v>-15416.7</v>
      </c>
      <c r="H21" s="69"/>
      <c r="I21" s="6"/>
    </row>
    <row r="22" spans="1:9" ht="15" customHeight="1">
      <c r="A22" s="65" t="s">
        <v>130</v>
      </c>
      <c r="B22" s="66" t="s">
        <v>131</v>
      </c>
      <c r="C22" s="67">
        <v>14242.39</v>
      </c>
      <c r="D22" s="67">
        <v>6005.96</v>
      </c>
      <c r="E22" s="67">
        <v>82861.97</v>
      </c>
      <c r="F22" s="67">
        <v>64041.3</v>
      </c>
      <c r="G22" s="68">
        <f t="shared" si="0"/>
        <v>-58035.340000000004</v>
      </c>
      <c r="H22" s="69"/>
      <c r="I22" s="6"/>
    </row>
    <row r="23" spans="1:9" ht="15" customHeight="1">
      <c r="A23" s="65" t="s">
        <v>132</v>
      </c>
      <c r="B23" s="66" t="s">
        <v>133</v>
      </c>
      <c r="C23" s="67">
        <v>2600.33</v>
      </c>
      <c r="D23" s="67">
        <v>4158.29</v>
      </c>
      <c r="E23" s="67">
        <v>6467.36</v>
      </c>
      <c r="F23" s="67">
        <v>11124.35</v>
      </c>
      <c r="G23" s="68">
        <f t="shared" si="0"/>
        <v>-6966.06</v>
      </c>
      <c r="H23" s="69"/>
      <c r="I23" s="6"/>
    </row>
    <row r="24" spans="1:9" ht="15" customHeight="1">
      <c r="A24" s="65" t="s">
        <v>134</v>
      </c>
      <c r="B24" s="66" t="s">
        <v>135</v>
      </c>
      <c r="C24" s="67">
        <v>24264.07</v>
      </c>
      <c r="D24" s="67">
        <v>15986.98</v>
      </c>
      <c r="E24" s="67">
        <v>22100.91</v>
      </c>
      <c r="F24" s="67">
        <v>20747.1</v>
      </c>
      <c r="G24" s="68">
        <f t="shared" si="0"/>
        <v>-4760.119999999999</v>
      </c>
      <c r="H24" s="69"/>
      <c r="I24" s="6"/>
    </row>
    <row r="25" spans="1:9" ht="15" customHeight="1">
      <c r="A25" s="65" t="s">
        <v>136</v>
      </c>
      <c r="B25" s="66" t="s">
        <v>137</v>
      </c>
      <c r="C25" s="67">
        <v>274484.87</v>
      </c>
      <c r="D25" s="67">
        <v>277349.98</v>
      </c>
      <c r="E25" s="67">
        <v>25073.92</v>
      </c>
      <c r="F25" s="67">
        <v>26147.92</v>
      </c>
      <c r="G25" s="68">
        <f t="shared" si="0"/>
        <v>251202.06</v>
      </c>
      <c r="H25" s="69"/>
      <c r="I25" s="6"/>
    </row>
    <row r="26" spans="1:9" ht="15" customHeight="1">
      <c r="A26" s="65" t="s">
        <v>138</v>
      </c>
      <c r="B26" s="66" t="s">
        <v>139</v>
      </c>
      <c r="C26" s="67">
        <v>73690.74</v>
      </c>
      <c r="D26" s="67">
        <v>56479.4</v>
      </c>
      <c r="E26" s="67">
        <v>14023.63</v>
      </c>
      <c r="F26" s="67">
        <v>13700.11</v>
      </c>
      <c r="G26" s="68">
        <f t="shared" si="0"/>
        <v>42779.29</v>
      </c>
      <c r="H26" s="69"/>
      <c r="I26" s="6"/>
    </row>
    <row r="27" spans="1:11" ht="15" customHeight="1">
      <c r="A27" s="65" t="s">
        <v>140</v>
      </c>
      <c r="B27" s="66" t="s">
        <v>141</v>
      </c>
      <c r="C27" s="67">
        <v>92831.71</v>
      </c>
      <c r="D27" s="67">
        <v>103545.09</v>
      </c>
      <c r="E27" s="67">
        <v>74021.38</v>
      </c>
      <c r="F27" s="67">
        <v>71048.59</v>
      </c>
      <c r="G27" s="68">
        <f t="shared" si="0"/>
        <v>32496.5</v>
      </c>
      <c r="H27" s="69"/>
      <c r="I27" s="56"/>
      <c r="J27" s="56"/>
      <c r="K27" s="56"/>
    </row>
    <row r="28" spans="1:9" ht="15" customHeight="1">
      <c r="A28" s="65" t="s">
        <v>142</v>
      </c>
      <c r="B28" s="66" t="s">
        <v>143</v>
      </c>
      <c r="C28" s="67">
        <v>13801.45</v>
      </c>
      <c r="D28" s="67">
        <v>20122.68</v>
      </c>
      <c r="E28" s="67">
        <v>133880.51</v>
      </c>
      <c r="F28" s="67">
        <v>85111.69</v>
      </c>
      <c r="G28" s="68">
        <f t="shared" si="0"/>
        <v>-64989.01</v>
      </c>
      <c r="H28" s="69"/>
      <c r="I28" s="6"/>
    </row>
    <row r="29" spans="1:9" ht="15" customHeight="1">
      <c r="A29" s="65" t="s">
        <v>144</v>
      </c>
      <c r="B29" s="66" t="s">
        <v>145</v>
      </c>
      <c r="C29" s="67">
        <v>7092.68</v>
      </c>
      <c r="D29" s="67">
        <v>5544.85</v>
      </c>
      <c r="E29" s="67">
        <v>59481.04</v>
      </c>
      <c r="F29" s="67">
        <v>62441.83</v>
      </c>
      <c r="G29" s="68">
        <f t="shared" si="0"/>
        <v>-56896.98</v>
      </c>
      <c r="H29" s="69"/>
      <c r="I29" s="6"/>
    </row>
    <row r="30" spans="1:8" ht="15" customHeight="1">
      <c r="A30" s="72"/>
      <c r="B30" s="66" t="s">
        <v>146</v>
      </c>
      <c r="C30" s="73">
        <f>'CUADROS 1-2 '!F15</f>
        <v>5642764.57</v>
      </c>
      <c r="D30" s="73">
        <f>'CUADROS 1-2 '!H15</f>
        <v>5259644.85</v>
      </c>
      <c r="E30" s="73">
        <f>'CUADROS 1-2 '!F33</f>
        <v>1752375</v>
      </c>
      <c r="F30" s="73">
        <f>'CUADROS 1-2 '!H33</f>
        <v>1920046.27</v>
      </c>
      <c r="G30" s="73">
        <f t="shared" si="0"/>
        <v>3339598.5799999996</v>
      </c>
      <c r="H30" s="56"/>
    </row>
    <row r="31" spans="1:7" ht="18" customHeight="1">
      <c r="A31" s="72"/>
      <c r="B31" s="66" t="s">
        <v>147</v>
      </c>
      <c r="C31" s="73">
        <v>13763266</v>
      </c>
      <c r="D31" s="73">
        <v>14289374.06</v>
      </c>
      <c r="E31" s="73">
        <v>11835158.31</v>
      </c>
      <c r="F31" s="73">
        <v>13470556.91</v>
      </c>
      <c r="G31" s="73">
        <f t="shared" si="0"/>
        <v>818817.1500000004</v>
      </c>
    </row>
    <row r="32" spans="1:6" ht="14.25">
      <c r="A32" s="55" t="s">
        <v>90</v>
      </c>
      <c r="B32" s="48"/>
      <c r="C32" s="74"/>
      <c r="D32" s="74"/>
      <c r="E32" s="74"/>
      <c r="F32" s="74"/>
    </row>
    <row r="33" ht="14.25">
      <c r="A33" s="17" t="s">
        <v>148</v>
      </c>
    </row>
    <row r="34" ht="14.25">
      <c r="A34" s="17" t="s">
        <v>149</v>
      </c>
    </row>
  </sheetData>
  <sheetProtection selectLockedCells="1" selectUnlockedCells="1"/>
  <mergeCells count="5">
    <mergeCell ref="A4:A5"/>
    <mergeCell ref="B4:B5"/>
    <mergeCell ref="C4:D4"/>
    <mergeCell ref="E4:F4"/>
    <mergeCell ref="G4:G5"/>
  </mergeCells>
  <printOptions horizontalCentered="1"/>
  <pageMargins left="0.44027777777777777" right="0.7875" top="0.6701388888888888" bottom="0.9840277777777777" header="0.5118055555555555" footer="0.5118055555555555"/>
  <pageSetup horizontalDpi="300" verticalDpi="300" orientation="landscape" paperSize="9" scale="8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zoomScale="85" zoomScaleNormal="85" workbookViewId="0" topLeftCell="A1">
      <selection activeCell="G5" sqref="G5"/>
    </sheetView>
  </sheetViews>
  <sheetFormatPr defaultColWidth="11.421875" defaultRowHeight="12.75" customHeight="1"/>
  <cols>
    <col min="1" max="1" width="12.8515625" style="17" customWidth="1"/>
    <col min="2" max="2" width="73.8515625" style="17" customWidth="1"/>
    <col min="3" max="3" width="18.8515625" style="17" customWidth="1"/>
    <col min="4" max="4" width="12.28125" style="17" customWidth="1"/>
    <col min="5" max="5" width="18.57421875" style="17" customWidth="1"/>
    <col min="6" max="6" width="18.28125" style="17" customWidth="1"/>
    <col min="7" max="7" width="8.00390625" style="17" customWidth="1"/>
    <col min="8" max="250" width="11.28125" style="17" customWidth="1"/>
    <col min="251" max="16384" width="11.28125" style="0" customWidth="1"/>
  </cols>
  <sheetData>
    <row r="1" ht="12.75" customHeight="1">
      <c r="A1" s="16" t="s">
        <v>150</v>
      </c>
    </row>
    <row r="2" ht="12.75" customHeight="1">
      <c r="A2" s="18"/>
    </row>
    <row r="3" spans="1:6" ht="14.25" customHeight="1">
      <c r="A3" s="59" t="s">
        <v>151</v>
      </c>
      <c r="B3" s="75"/>
      <c r="C3" s="75"/>
      <c r="D3" s="75"/>
      <c r="E3" s="75"/>
      <c r="F3" s="75"/>
    </row>
    <row r="4" spans="1:6" ht="54" customHeight="1">
      <c r="A4" s="76" t="s">
        <v>152</v>
      </c>
      <c r="B4" s="76" t="s">
        <v>153</v>
      </c>
      <c r="C4" s="77" t="s">
        <v>154</v>
      </c>
      <c r="D4" s="77" t="s">
        <v>155</v>
      </c>
      <c r="E4" s="77" t="s">
        <v>156</v>
      </c>
      <c r="F4" s="77" t="s">
        <v>157</v>
      </c>
    </row>
    <row r="5" spans="1:9" ht="14.25" customHeight="1">
      <c r="A5" s="78" t="s">
        <v>158</v>
      </c>
      <c r="B5" s="79" t="s">
        <v>159</v>
      </c>
      <c r="C5" s="80">
        <v>555083.58</v>
      </c>
      <c r="D5" s="80">
        <v>148010.83</v>
      </c>
      <c r="E5" s="81">
        <f aca="true" t="shared" si="0" ref="E5:E25">(C5)/C$29</f>
        <v>0.10553632342685647</v>
      </c>
      <c r="F5" s="81">
        <f aca="true" t="shared" si="1" ref="F5:F25">(D5)/D$29</f>
        <v>0.04097793564965835</v>
      </c>
      <c r="G5" s="82"/>
      <c r="H5" s="83"/>
      <c r="I5" s="6"/>
    </row>
    <row r="6" spans="1:9" ht="14.25" customHeight="1">
      <c r="A6" s="78" t="s">
        <v>160</v>
      </c>
      <c r="B6" s="84" t="s">
        <v>161</v>
      </c>
      <c r="C6" s="80">
        <v>441102.93</v>
      </c>
      <c r="D6" s="80">
        <v>210961.12</v>
      </c>
      <c r="E6" s="81">
        <f t="shared" si="0"/>
        <v>0.08386553514159802</v>
      </c>
      <c r="F6" s="81">
        <f t="shared" si="1"/>
        <v>0.05840620716700158</v>
      </c>
      <c r="G6" s="82"/>
      <c r="H6" s="83"/>
      <c r="I6" s="6"/>
    </row>
    <row r="7" spans="1:9" ht="15.75" customHeight="1">
      <c r="A7" s="78" t="s">
        <v>162</v>
      </c>
      <c r="B7" s="79" t="s">
        <v>163</v>
      </c>
      <c r="C7" s="80">
        <v>400352.9</v>
      </c>
      <c r="D7" s="80">
        <v>317686.84</v>
      </c>
      <c r="E7" s="81">
        <f t="shared" si="0"/>
        <v>0.07611785803370356</v>
      </c>
      <c r="F7" s="81">
        <f t="shared" si="1"/>
        <v>0.08795404286472354</v>
      </c>
      <c r="G7" s="82"/>
      <c r="H7" s="83"/>
      <c r="I7" s="6"/>
    </row>
    <row r="8" spans="1:9" ht="14.25" customHeight="1">
      <c r="A8" s="78" t="s">
        <v>164</v>
      </c>
      <c r="B8" s="84" t="s">
        <v>165</v>
      </c>
      <c r="C8" s="80">
        <v>389542.93</v>
      </c>
      <c r="D8" s="80">
        <v>333486.16</v>
      </c>
      <c r="E8" s="81">
        <f t="shared" si="0"/>
        <v>0.07406259188773934</v>
      </c>
      <c r="F8" s="81">
        <f t="shared" si="1"/>
        <v>0.09232820601392254</v>
      </c>
      <c r="G8" s="82"/>
      <c r="H8" s="83"/>
      <c r="I8" s="6"/>
    </row>
    <row r="9" spans="1:9" ht="15.75" customHeight="1">
      <c r="A9" s="78" t="s">
        <v>166</v>
      </c>
      <c r="B9" s="85" t="s">
        <v>167</v>
      </c>
      <c r="C9" s="80">
        <v>246723.41</v>
      </c>
      <c r="D9" s="80">
        <v>66860.91</v>
      </c>
      <c r="E9" s="81">
        <f t="shared" si="0"/>
        <v>0.04690875848775227</v>
      </c>
      <c r="F9" s="81">
        <f t="shared" si="1"/>
        <v>0.018510956714840383</v>
      </c>
      <c r="G9" s="82"/>
      <c r="H9" s="83"/>
      <c r="I9" s="6"/>
    </row>
    <row r="10" spans="1:9" ht="14.25" customHeight="1">
      <c r="A10" s="78" t="s">
        <v>168</v>
      </c>
      <c r="B10" s="86" t="s">
        <v>169</v>
      </c>
      <c r="C10" s="80">
        <v>239811.46</v>
      </c>
      <c r="D10" s="80">
        <v>29781.18</v>
      </c>
      <c r="E10" s="81">
        <f t="shared" si="0"/>
        <v>0.045594610822439846</v>
      </c>
      <c r="F10" s="81">
        <f t="shared" si="1"/>
        <v>0.008245148531434439</v>
      </c>
      <c r="G10" s="82"/>
      <c r="H10" s="83"/>
      <c r="I10" s="6"/>
    </row>
    <row r="11" spans="1:9" ht="14.25" customHeight="1">
      <c r="A11" s="78" t="s">
        <v>170</v>
      </c>
      <c r="B11" s="84" t="s">
        <v>171</v>
      </c>
      <c r="C11" s="80">
        <v>228830.27</v>
      </c>
      <c r="D11" s="80">
        <v>245164.53</v>
      </c>
      <c r="E11" s="81">
        <f t="shared" si="0"/>
        <v>0.043506791147695074</v>
      </c>
      <c r="F11" s="81">
        <f t="shared" si="1"/>
        <v>0.06787568405581358</v>
      </c>
      <c r="G11" s="82"/>
      <c r="H11" s="83"/>
      <c r="I11" s="6"/>
    </row>
    <row r="12" spans="1:9" ht="14.25" customHeight="1">
      <c r="A12" s="78" t="s">
        <v>172</v>
      </c>
      <c r="B12" s="84" t="s">
        <v>173</v>
      </c>
      <c r="C12" s="80">
        <v>199623.57</v>
      </c>
      <c r="D12" s="80">
        <v>144941.25</v>
      </c>
      <c r="E12" s="81">
        <f t="shared" si="0"/>
        <v>0.037953811653271614</v>
      </c>
      <c r="F12" s="81">
        <f t="shared" si="1"/>
        <v>0.040128098838990656</v>
      </c>
      <c r="G12" s="82"/>
      <c r="H12" s="83"/>
      <c r="I12" s="6"/>
    </row>
    <row r="13" spans="1:9" ht="14.25" customHeight="1">
      <c r="A13" s="78" t="s">
        <v>174</v>
      </c>
      <c r="B13" s="84" t="s">
        <v>175</v>
      </c>
      <c r="C13" s="80">
        <v>163463.67</v>
      </c>
      <c r="D13" s="80">
        <v>49830.49</v>
      </c>
      <c r="E13" s="81">
        <f t="shared" si="0"/>
        <v>0.031078841758678824</v>
      </c>
      <c r="F13" s="81">
        <f t="shared" si="1"/>
        <v>0.013795954070461898</v>
      </c>
      <c r="G13" s="82"/>
      <c r="H13" s="83"/>
      <c r="I13" s="6"/>
    </row>
    <row r="14" spans="1:9" ht="14.25" customHeight="1">
      <c r="A14" s="78" t="s">
        <v>176</v>
      </c>
      <c r="B14" s="84" t="s">
        <v>177</v>
      </c>
      <c r="C14" s="80">
        <v>148661.72</v>
      </c>
      <c r="D14" s="80">
        <v>189499.24</v>
      </c>
      <c r="E14" s="81">
        <f t="shared" si="0"/>
        <v>0.028264592808010604</v>
      </c>
      <c r="F14" s="81">
        <f t="shared" si="1"/>
        <v>0.05246432076881917</v>
      </c>
      <c r="G14" s="82"/>
      <c r="H14" s="83"/>
      <c r="I14" s="6"/>
    </row>
    <row r="15" spans="1:9" ht="14.25" customHeight="1">
      <c r="A15" s="78" t="s">
        <v>178</v>
      </c>
      <c r="B15" s="84" t="s">
        <v>179</v>
      </c>
      <c r="C15" s="80">
        <v>118300</v>
      </c>
      <c r="D15" s="80">
        <v>19645.81</v>
      </c>
      <c r="E15" s="81">
        <f t="shared" si="0"/>
        <v>0.022492012935055872</v>
      </c>
      <c r="F15" s="81">
        <f t="shared" si="1"/>
        <v>0.0054390934634000404</v>
      </c>
      <c r="G15" s="82"/>
      <c r="H15" s="83"/>
      <c r="I15" s="6"/>
    </row>
    <row r="16" spans="1:9" ht="14.25" customHeight="1">
      <c r="A16" s="78" t="s">
        <v>180</v>
      </c>
      <c r="B16" s="84" t="s">
        <v>181</v>
      </c>
      <c r="C16" s="80">
        <v>103975.87</v>
      </c>
      <c r="D16" s="80">
        <v>39796.07</v>
      </c>
      <c r="E16" s="81">
        <f t="shared" si="0"/>
        <v>0.01976861042243185</v>
      </c>
      <c r="F16" s="81">
        <f t="shared" si="1"/>
        <v>0.011017847785660678</v>
      </c>
      <c r="G16" s="82"/>
      <c r="H16" s="83"/>
      <c r="I16" s="6"/>
    </row>
    <row r="17" spans="1:9" ht="14.25" customHeight="1">
      <c r="A17" s="78" t="s">
        <v>182</v>
      </c>
      <c r="B17" s="84" t="s">
        <v>183</v>
      </c>
      <c r="C17" s="80">
        <v>96040.34</v>
      </c>
      <c r="D17" s="80">
        <v>126273.2</v>
      </c>
      <c r="E17" s="81">
        <f t="shared" si="0"/>
        <v>0.018259852659063092</v>
      </c>
      <c r="F17" s="81">
        <f t="shared" si="1"/>
        <v>0.03495970574502176</v>
      </c>
      <c r="G17" s="82"/>
      <c r="H17" s="83"/>
      <c r="I17" s="6"/>
    </row>
    <row r="18" spans="1:9" ht="14.25" customHeight="1">
      <c r="A18" s="78" t="s">
        <v>184</v>
      </c>
      <c r="B18" s="84" t="s">
        <v>185</v>
      </c>
      <c r="C18" s="80">
        <v>94116.93</v>
      </c>
      <c r="D18" s="80">
        <v>28398.96</v>
      </c>
      <c r="E18" s="81">
        <f t="shared" si="0"/>
        <v>0.017894160667521117</v>
      </c>
      <c r="F18" s="81">
        <f t="shared" si="1"/>
        <v>0.00786247030299892</v>
      </c>
      <c r="G18" s="82"/>
      <c r="H18" s="83"/>
      <c r="I18" s="6"/>
    </row>
    <row r="19" spans="1:9" ht="14.25" customHeight="1">
      <c r="A19" s="78" t="s">
        <v>186</v>
      </c>
      <c r="B19" s="84" t="s">
        <v>187</v>
      </c>
      <c r="C19" s="80">
        <v>83197.33</v>
      </c>
      <c r="D19" s="80">
        <v>13592.6</v>
      </c>
      <c r="E19" s="81">
        <f t="shared" si="0"/>
        <v>0.015818050908893592</v>
      </c>
      <c r="F19" s="81">
        <f t="shared" si="1"/>
        <v>0.003763215760032871</v>
      </c>
      <c r="G19" s="82"/>
      <c r="H19" s="83"/>
      <c r="I19" s="6"/>
    </row>
    <row r="20" spans="1:9" ht="14.25" customHeight="1">
      <c r="A20" s="78" t="s">
        <v>188</v>
      </c>
      <c r="B20" s="84" t="s">
        <v>189</v>
      </c>
      <c r="C20" s="80">
        <v>72397.03</v>
      </c>
      <c r="D20" s="80">
        <v>95318.47</v>
      </c>
      <c r="E20" s="81">
        <f t="shared" si="0"/>
        <v>0.013764623290106746</v>
      </c>
      <c r="F20" s="81">
        <f t="shared" si="1"/>
        <v>0.026389650878141078</v>
      </c>
      <c r="G20" s="82"/>
      <c r="H20" s="83"/>
      <c r="I20" s="6"/>
    </row>
    <row r="21" spans="1:9" ht="14.25" customHeight="1">
      <c r="A21" s="78" t="s">
        <v>190</v>
      </c>
      <c r="B21" s="84" t="s">
        <v>191</v>
      </c>
      <c r="C21" s="80">
        <v>56527.94</v>
      </c>
      <c r="D21" s="80">
        <v>67197.23</v>
      </c>
      <c r="E21" s="81">
        <f t="shared" si="0"/>
        <v>0.010747482313373307</v>
      </c>
      <c r="F21" s="81">
        <f t="shared" si="1"/>
        <v>0.018604069491234467</v>
      </c>
      <c r="G21" s="82"/>
      <c r="H21" s="83"/>
      <c r="I21" s="6"/>
    </row>
    <row r="22" spans="1:9" ht="14.25" customHeight="1">
      <c r="A22" s="78" t="s">
        <v>192</v>
      </c>
      <c r="B22" s="84" t="s">
        <v>193</v>
      </c>
      <c r="C22" s="80">
        <v>39186.59</v>
      </c>
      <c r="D22" s="80">
        <v>52397.75</v>
      </c>
      <c r="E22" s="81">
        <f t="shared" si="0"/>
        <v>0.0074504250985691555</v>
      </c>
      <c r="F22" s="81">
        <f t="shared" si="1"/>
        <v>0.014506719729136617</v>
      </c>
      <c r="G22" s="82"/>
      <c r="H22" s="83"/>
      <c r="I22" s="6"/>
    </row>
    <row r="23" spans="1:9" ht="14.25" customHeight="1">
      <c r="A23" s="78" t="s">
        <v>194</v>
      </c>
      <c r="B23" s="86" t="s">
        <v>195</v>
      </c>
      <c r="C23" s="80">
        <v>38145.31</v>
      </c>
      <c r="D23" s="80">
        <v>4378.37</v>
      </c>
      <c r="E23" s="81">
        <f t="shared" si="0"/>
        <v>0.007252449754283315</v>
      </c>
      <c r="F23" s="81">
        <f t="shared" si="1"/>
        <v>0.0012121853793428132</v>
      </c>
      <c r="G23" s="82"/>
      <c r="H23" s="83"/>
      <c r="I23" s="6"/>
    </row>
    <row r="24" spans="1:9" ht="14.25" customHeight="1">
      <c r="A24" s="78" t="s">
        <v>196</v>
      </c>
      <c r="B24" s="84" t="s">
        <v>197</v>
      </c>
      <c r="C24" s="80">
        <v>36476.86</v>
      </c>
      <c r="D24" s="80">
        <v>6031.9</v>
      </c>
      <c r="E24" s="81">
        <f t="shared" si="0"/>
        <v>0.006935232518598666</v>
      </c>
      <c r="F24" s="81">
        <f t="shared" si="1"/>
        <v>0.0016699778661140822</v>
      </c>
      <c r="G24" s="82"/>
      <c r="H24" s="83"/>
      <c r="I24" s="6"/>
    </row>
    <row r="25" spans="1:9" ht="14.25" customHeight="1">
      <c r="A25" s="78" t="s">
        <v>198</v>
      </c>
      <c r="B25" s="84" t="s">
        <v>199</v>
      </c>
      <c r="C25" s="80">
        <v>36114.23</v>
      </c>
      <c r="D25" s="80">
        <v>43176.08</v>
      </c>
      <c r="E25" s="81">
        <f t="shared" si="0"/>
        <v>0.006866286798813043</v>
      </c>
      <c r="F25" s="81">
        <f t="shared" si="1"/>
        <v>0.011953629527275139</v>
      </c>
      <c r="G25" s="82"/>
      <c r="H25" s="83"/>
      <c r="I25" s="6"/>
    </row>
    <row r="26" spans="1:7" ht="14.25" customHeight="1">
      <c r="A26" s="78"/>
      <c r="B26" s="84"/>
      <c r="C26" s="80"/>
      <c r="D26" s="80"/>
      <c r="E26" s="81"/>
      <c r="F26" s="81"/>
      <c r="G26" s="87"/>
    </row>
    <row r="27" spans="1:6" ht="14.25" customHeight="1">
      <c r="A27" s="78"/>
      <c r="B27" s="88" t="s">
        <v>200</v>
      </c>
      <c r="C27" s="89">
        <f>SUM(C5:C26)</f>
        <v>3787674.8699999996</v>
      </c>
      <c r="D27" s="89">
        <f>SUM(D5:D26)</f>
        <v>2232428.99</v>
      </c>
      <c r="E27" s="90">
        <f>(C27)/C29</f>
        <v>0.7201389025344553</v>
      </c>
      <c r="F27" s="90">
        <f>(D27)/D29</f>
        <v>0.6180651206040246</v>
      </c>
    </row>
    <row r="28" spans="1:6" ht="14.25" customHeight="1">
      <c r="A28" s="78"/>
      <c r="B28" s="79"/>
      <c r="C28" s="89"/>
      <c r="D28" s="89"/>
      <c r="E28" s="81"/>
      <c r="F28" s="81"/>
    </row>
    <row r="29" spans="1:6" ht="14.25" customHeight="1">
      <c r="A29" s="78"/>
      <c r="B29" s="66" t="s">
        <v>146</v>
      </c>
      <c r="C29" s="89">
        <f>'CUADROS 1-2 '!H15</f>
        <v>5259644.85</v>
      </c>
      <c r="D29" s="89">
        <f>'CUADROS 1-2 '!I15</f>
        <v>3611964.04</v>
      </c>
      <c r="E29" s="90">
        <v>1</v>
      </c>
      <c r="F29" s="90">
        <v>1</v>
      </c>
    </row>
    <row r="30" spans="1:6" ht="15" customHeight="1">
      <c r="A30" s="78"/>
      <c r="B30" s="66" t="s">
        <v>147</v>
      </c>
      <c r="C30" s="89">
        <f>'CUADRO 5'!D31</f>
        <v>14289374.06</v>
      </c>
      <c r="D30" s="89">
        <v>15667188.76</v>
      </c>
      <c r="E30" s="90">
        <f>C29/C30</f>
        <v>0.36808084300369975</v>
      </c>
      <c r="F30" s="90">
        <f>D29/D30</f>
        <v>0.2305432132931039</v>
      </c>
    </row>
    <row r="31" spans="1:6" ht="14.25" customHeight="1">
      <c r="A31" s="59" t="s">
        <v>90</v>
      </c>
      <c r="B31" s="75"/>
      <c r="C31" s="75"/>
      <c r="D31" s="75"/>
      <c r="E31" s="91"/>
      <c r="F31" s="91"/>
    </row>
    <row r="32" ht="15" customHeight="1">
      <c r="A32" s="17" t="s">
        <v>148</v>
      </c>
    </row>
    <row r="33" ht="15" customHeight="1">
      <c r="A33" s="17" t="s">
        <v>149</v>
      </c>
    </row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printOptions horizontalCentered="1"/>
  <pageMargins left="0.4" right="0.3298611111111111" top="0.3" bottom="0.9840277777777777" header="0.5118055555555555" footer="0.511805555555555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zoomScale="85" zoomScaleNormal="85" workbookViewId="0" topLeftCell="A1">
      <selection activeCell="G30" sqref="G30"/>
    </sheetView>
  </sheetViews>
  <sheetFormatPr defaultColWidth="11.421875" defaultRowHeight="12.75"/>
  <cols>
    <col min="1" max="1" width="13.8515625" style="17" customWidth="1"/>
    <col min="2" max="2" width="88.7109375" style="17" customWidth="1"/>
    <col min="3" max="3" width="13.28125" style="17" customWidth="1"/>
    <col min="4" max="4" width="14.57421875" style="17" customWidth="1"/>
    <col min="5" max="5" width="12.8515625" style="17" customWidth="1"/>
    <col min="6" max="6" width="3.00390625" style="17" customWidth="1"/>
    <col min="7" max="7" width="17.421875" style="17" customWidth="1"/>
    <col min="8" max="243" width="11.28125" style="17" customWidth="1"/>
    <col min="244" max="16384" width="11.28125" style="0" customWidth="1"/>
  </cols>
  <sheetData>
    <row r="1" ht="12.75">
      <c r="A1" s="16" t="s">
        <v>201</v>
      </c>
    </row>
    <row r="2" ht="12.75">
      <c r="A2" s="18"/>
    </row>
    <row r="3" spans="1:3" ht="15.75">
      <c r="A3" s="92" t="s">
        <v>202</v>
      </c>
      <c r="B3" s="6"/>
      <c r="C3" s="6"/>
    </row>
    <row r="4" spans="1:5" ht="66.75" customHeight="1">
      <c r="A4" s="76" t="s">
        <v>152</v>
      </c>
      <c r="B4" s="76" t="s">
        <v>153</v>
      </c>
      <c r="C4" s="93" t="s">
        <v>203</v>
      </c>
      <c r="D4" s="93" t="s">
        <v>204</v>
      </c>
      <c r="E4" s="93" t="s">
        <v>205</v>
      </c>
    </row>
    <row r="5" spans="1:7" ht="15.75">
      <c r="A5" s="94">
        <f>'CUADRO 6'!A5</f>
        <v>0</v>
      </c>
      <c r="B5" s="95">
        <f>'CUADRO 6'!B5</f>
        <v>0</v>
      </c>
      <c r="C5" s="96">
        <f>'CUADRO 6'!C5</f>
        <v>555083.58</v>
      </c>
      <c r="D5" s="96">
        <v>764795.47</v>
      </c>
      <c r="E5" s="97">
        <f aca="true" t="shared" si="0" ref="E5:E25">(C5*100)/D5</f>
        <v>72.57934987507183</v>
      </c>
      <c r="F5" s="82"/>
      <c r="G5" s="98"/>
    </row>
    <row r="6" spans="1:7" ht="15.75">
      <c r="A6" s="94">
        <f>'CUADRO 6'!A6</f>
        <v>0</v>
      </c>
      <c r="B6" s="95">
        <f>'CUADRO 6'!B6</f>
        <v>0</v>
      </c>
      <c r="C6" s="96">
        <f>'CUADRO 6'!C6</f>
        <v>441102.93</v>
      </c>
      <c r="D6" s="96">
        <v>537750.04</v>
      </c>
      <c r="E6" s="97">
        <f t="shared" si="0"/>
        <v>82.0275029640165</v>
      </c>
      <c r="F6" s="82"/>
      <c r="G6" s="98"/>
    </row>
    <row r="7" spans="1:7" ht="15.75">
      <c r="A7" s="94">
        <f>'CUADRO 6'!A7</f>
        <v>0</v>
      </c>
      <c r="B7" s="95">
        <f>'CUADRO 6'!B7</f>
        <v>0</v>
      </c>
      <c r="C7" s="96">
        <f>'CUADRO 6'!C7</f>
        <v>400352.9</v>
      </c>
      <c r="D7" s="96">
        <v>547757.14</v>
      </c>
      <c r="E7" s="97">
        <f t="shared" si="0"/>
        <v>73.08948998820901</v>
      </c>
      <c r="F7" s="82"/>
      <c r="G7" s="98"/>
    </row>
    <row r="8" spans="1:7" ht="15.75">
      <c r="A8" s="78">
        <f>'CUADRO 6'!A8</f>
        <v>0</v>
      </c>
      <c r="B8" s="84">
        <f>'CUADRO 6'!B8</f>
        <v>0</v>
      </c>
      <c r="C8" s="96">
        <f>'CUADRO 6'!C8</f>
        <v>389542.93</v>
      </c>
      <c r="D8" s="96">
        <v>541606.84</v>
      </c>
      <c r="E8" s="97">
        <f t="shared" si="0"/>
        <v>71.92356174822312</v>
      </c>
      <c r="F8" s="82"/>
      <c r="G8" s="98"/>
    </row>
    <row r="9" spans="1:7" ht="15.75">
      <c r="A9" s="78">
        <f>'CUADRO 6'!A9</f>
        <v>0</v>
      </c>
      <c r="B9" s="84">
        <f>'CUADRO 6'!B9</f>
        <v>0</v>
      </c>
      <c r="C9" s="96">
        <f>'CUADRO 6'!C9</f>
        <v>246723.41</v>
      </c>
      <c r="D9" s="96">
        <v>320448.05</v>
      </c>
      <c r="E9" s="97">
        <f t="shared" si="0"/>
        <v>76.99326302656546</v>
      </c>
      <c r="F9" s="82"/>
      <c r="G9" s="98"/>
    </row>
    <row r="10" spans="1:7" ht="15.75">
      <c r="A10" s="78">
        <f>'CUADRO 6'!A10</f>
        <v>0</v>
      </c>
      <c r="B10" s="84">
        <f>'CUADRO 6'!B10</f>
        <v>0</v>
      </c>
      <c r="C10" s="96">
        <f>'CUADRO 6'!C10</f>
        <v>239811.46</v>
      </c>
      <c r="D10" s="96">
        <v>253901.71</v>
      </c>
      <c r="E10" s="97">
        <f t="shared" si="0"/>
        <v>94.45051000247301</v>
      </c>
      <c r="F10" s="82"/>
      <c r="G10" s="98"/>
    </row>
    <row r="11" spans="1:7" ht="15.75">
      <c r="A11" s="78">
        <f>'CUADRO 6'!A11</f>
        <v>0</v>
      </c>
      <c r="B11" s="84">
        <f>'CUADRO 6'!B11</f>
        <v>0</v>
      </c>
      <c r="C11" s="96">
        <f>'CUADRO 6'!C11</f>
        <v>228830.27</v>
      </c>
      <c r="D11" s="96">
        <v>282580.36</v>
      </c>
      <c r="E11" s="97">
        <f t="shared" si="0"/>
        <v>80.97883023434467</v>
      </c>
      <c r="F11" s="82"/>
      <c r="G11" s="98"/>
    </row>
    <row r="12" spans="1:7" ht="15.75">
      <c r="A12" s="78">
        <f>'CUADRO 6'!A12</f>
        <v>0</v>
      </c>
      <c r="B12" s="84">
        <f>'CUADRO 6'!B12</f>
        <v>0</v>
      </c>
      <c r="C12" s="96">
        <f>'CUADRO 6'!C12</f>
        <v>199623.57</v>
      </c>
      <c r="D12" s="96">
        <v>259269.53</v>
      </c>
      <c r="E12" s="97">
        <f t="shared" si="0"/>
        <v>76.99461251771467</v>
      </c>
      <c r="F12" s="82"/>
      <c r="G12" s="98"/>
    </row>
    <row r="13" spans="1:7" ht="15.75">
      <c r="A13" s="78">
        <f>'CUADRO 6'!A13</f>
        <v>0</v>
      </c>
      <c r="B13" s="84">
        <f>'CUADRO 6'!B13</f>
        <v>0</v>
      </c>
      <c r="C13" s="96">
        <f>'CUADRO 6'!C13</f>
        <v>163463.67</v>
      </c>
      <c r="D13" s="96">
        <v>181717.72</v>
      </c>
      <c r="E13" s="97">
        <f t="shared" si="0"/>
        <v>89.95472208213927</v>
      </c>
      <c r="F13" s="82"/>
      <c r="G13" s="98"/>
    </row>
    <row r="14" spans="1:7" ht="15.75">
      <c r="A14" s="78">
        <f>'CUADRO 6'!A14</f>
        <v>0</v>
      </c>
      <c r="B14" s="84">
        <f>'CUADRO 6'!B14</f>
        <v>0</v>
      </c>
      <c r="C14" s="96">
        <f>'CUADRO 6'!C14</f>
        <v>148661.72</v>
      </c>
      <c r="D14" s="96">
        <v>174639.37</v>
      </c>
      <c r="E14" s="97">
        <f t="shared" si="0"/>
        <v>85.12497496984787</v>
      </c>
      <c r="F14" s="82"/>
      <c r="G14" s="98"/>
    </row>
    <row r="15" spans="1:7" ht="15.75">
      <c r="A15" s="78">
        <f>'CUADRO 6'!A15</f>
        <v>0</v>
      </c>
      <c r="B15" s="84">
        <f>'CUADRO 6'!B15</f>
        <v>0</v>
      </c>
      <c r="C15" s="96">
        <f>'CUADRO 6'!C15</f>
        <v>118300</v>
      </c>
      <c r="D15" s="96">
        <v>126689.2</v>
      </c>
      <c r="E15" s="97">
        <f t="shared" si="0"/>
        <v>93.37812536506664</v>
      </c>
      <c r="F15" s="82"/>
      <c r="G15" s="98"/>
    </row>
    <row r="16" spans="1:7" ht="15.75">
      <c r="A16" s="78">
        <f>'CUADRO 6'!A16</f>
        <v>0</v>
      </c>
      <c r="B16" s="84">
        <f>'CUADRO 6'!B16</f>
        <v>0</v>
      </c>
      <c r="C16" s="96">
        <f>'CUADRO 6'!C16</f>
        <v>103975.87</v>
      </c>
      <c r="D16" s="96">
        <v>126420.51</v>
      </c>
      <c r="E16" s="97">
        <f t="shared" si="0"/>
        <v>82.24604536083584</v>
      </c>
      <c r="F16" s="82"/>
      <c r="G16" s="98"/>
    </row>
    <row r="17" spans="1:7" ht="15.75">
      <c r="A17" s="78">
        <f>'CUADRO 6'!A17</f>
        <v>0</v>
      </c>
      <c r="B17" s="84">
        <f>'CUADRO 6'!B17</f>
        <v>0</v>
      </c>
      <c r="C17" s="96">
        <f>'CUADRO 6'!C17</f>
        <v>96040.34</v>
      </c>
      <c r="D17" s="96">
        <v>137762.27</v>
      </c>
      <c r="E17" s="97">
        <f t="shared" si="0"/>
        <v>69.7145452089313</v>
      </c>
      <c r="F17" s="82"/>
      <c r="G17" s="98"/>
    </row>
    <row r="18" spans="1:7" ht="15.75">
      <c r="A18" s="78">
        <f>'CUADRO 6'!A18</f>
        <v>0</v>
      </c>
      <c r="B18" s="84">
        <f>'CUADRO 6'!B18</f>
        <v>0</v>
      </c>
      <c r="C18" s="96">
        <f>'CUADRO 6'!C18</f>
        <v>94116.93</v>
      </c>
      <c r="D18" s="96">
        <v>102300.58</v>
      </c>
      <c r="E18" s="97">
        <f t="shared" si="0"/>
        <v>92.00038748558414</v>
      </c>
      <c r="F18" s="82"/>
      <c r="G18" s="98"/>
    </row>
    <row r="19" spans="1:7" ht="15.75">
      <c r="A19" s="78">
        <f>'CUADRO 6'!A19</f>
        <v>0</v>
      </c>
      <c r="B19" s="84">
        <f>'CUADRO 6'!B19</f>
        <v>0</v>
      </c>
      <c r="C19" s="96">
        <f>'CUADRO 6'!C19</f>
        <v>83197.33</v>
      </c>
      <c r="D19" s="96">
        <v>95432.42</v>
      </c>
      <c r="E19" s="97">
        <f t="shared" si="0"/>
        <v>87.17931495397477</v>
      </c>
      <c r="F19" s="82"/>
      <c r="G19" s="98"/>
    </row>
    <row r="20" spans="1:7" ht="15.75">
      <c r="A20" s="78">
        <f>'CUADRO 6'!A20</f>
        <v>0</v>
      </c>
      <c r="B20" s="84">
        <f>'CUADRO 6'!B20</f>
        <v>0</v>
      </c>
      <c r="C20" s="96">
        <f>'CUADRO 6'!C20</f>
        <v>72397.03</v>
      </c>
      <c r="D20" s="96">
        <v>546352.88</v>
      </c>
      <c r="E20" s="97">
        <f t="shared" si="0"/>
        <v>13.250965200366474</v>
      </c>
      <c r="F20" s="82"/>
      <c r="G20" s="98"/>
    </row>
    <row r="21" spans="1:7" ht="15.75">
      <c r="A21" s="78">
        <f>'CUADRO 6'!A22</f>
        <v>0</v>
      </c>
      <c r="B21" s="84">
        <f>'CUADRO 6'!B22</f>
        <v>0</v>
      </c>
      <c r="C21" s="96">
        <f>'CUADRO 6'!C21</f>
        <v>56527.94</v>
      </c>
      <c r="D21" s="96">
        <v>68534.54</v>
      </c>
      <c r="E21" s="97">
        <f t="shared" si="0"/>
        <v>82.48095048131935</v>
      </c>
      <c r="F21" s="82"/>
      <c r="G21" s="98"/>
    </row>
    <row r="22" spans="1:7" ht="15.75">
      <c r="A22" s="99">
        <f>'CUADRO 6'!A21</f>
        <v>0</v>
      </c>
      <c r="B22" s="84">
        <f>'CUADRO 6'!B21</f>
        <v>0</v>
      </c>
      <c r="C22" s="96">
        <f>'CUADRO 6'!C22</f>
        <v>39186.59</v>
      </c>
      <c r="D22" s="96">
        <v>235935.52</v>
      </c>
      <c r="E22" s="97">
        <f t="shared" si="0"/>
        <v>16.609025211634094</v>
      </c>
      <c r="F22" s="82"/>
      <c r="G22" s="98"/>
    </row>
    <row r="23" spans="1:7" ht="15.75">
      <c r="A23" s="99">
        <f>'CUADRO 6'!A23</f>
        <v>0</v>
      </c>
      <c r="B23" s="84">
        <f>'CUADRO 6'!B23</f>
        <v>0</v>
      </c>
      <c r="C23" s="96">
        <f>'CUADRO 6'!C23</f>
        <v>38145.31</v>
      </c>
      <c r="D23" s="96">
        <v>179148.1</v>
      </c>
      <c r="E23" s="97">
        <f t="shared" si="0"/>
        <v>21.292612090220324</v>
      </c>
      <c r="F23" s="82"/>
      <c r="G23" s="98"/>
    </row>
    <row r="24" spans="1:7" ht="15.75">
      <c r="A24" s="99">
        <f>'CUADRO 6'!A24</f>
        <v>0</v>
      </c>
      <c r="B24" s="84">
        <f>'CUADRO 6'!B24</f>
        <v>0</v>
      </c>
      <c r="C24" s="96">
        <f>'CUADRO 6'!C24</f>
        <v>36476.86</v>
      </c>
      <c r="D24" s="96">
        <v>214032.97</v>
      </c>
      <c r="E24" s="97">
        <f t="shared" si="0"/>
        <v>17.042636001359977</v>
      </c>
      <c r="F24" s="82"/>
      <c r="G24" s="98"/>
    </row>
    <row r="25" spans="1:7" ht="15.75">
      <c r="A25" s="99">
        <f>'CUADRO 6'!A25</f>
        <v>0</v>
      </c>
      <c r="B25" s="84">
        <f>'CUADRO 6'!B25</f>
        <v>0</v>
      </c>
      <c r="C25" s="96">
        <f>'CUADRO 6'!C25</f>
        <v>36114.23</v>
      </c>
      <c r="D25" s="96">
        <v>181792.81</v>
      </c>
      <c r="E25" s="97">
        <f t="shared" si="0"/>
        <v>19.865598644962915</v>
      </c>
      <c r="F25" s="82"/>
      <c r="G25" s="98"/>
    </row>
    <row r="26" spans="1:5" ht="15.75">
      <c r="A26" s="78"/>
      <c r="B26" s="84"/>
      <c r="C26" s="96"/>
      <c r="D26" s="96"/>
      <c r="E26" s="97"/>
    </row>
    <row r="27" spans="1:5" ht="15.75">
      <c r="A27" s="78"/>
      <c r="B27" s="88" t="s">
        <v>200</v>
      </c>
      <c r="C27" s="100">
        <f>'CUADRO 6'!C27</f>
        <v>3787674.8699999996</v>
      </c>
      <c r="D27" s="100">
        <f>SUM(D5:D26)</f>
        <v>5878868.0299999975</v>
      </c>
      <c r="E27" s="101">
        <f>(C27*100)/D27</f>
        <v>64.42864256641599</v>
      </c>
    </row>
    <row r="28" spans="1:5" ht="15.75">
      <c r="A28" s="78"/>
      <c r="B28" s="79"/>
      <c r="C28" s="96"/>
      <c r="D28" s="96"/>
      <c r="E28" s="97"/>
    </row>
    <row r="29" spans="1:6" ht="16.5">
      <c r="A29" s="78"/>
      <c r="B29" s="66" t="s">
        <v>146</v>
      </c>
      <c r="C29" s="100">
        <f>'CUADRO 6'!C29</f>
        <v>5259644.85</v>
      </c>
      <c r="D29" s="100">
        <v>20407956.84</v>
      </c>
      <c r="E29" s="101">
        <f aca="true" t="shared" si="1" ref="E29:E30">(C29*100)/D29</f>
        <v>25.772520449920744</v>
      </c>
      <c r="F29" s="43"/>
    </row>
    <row r="30" spans="1:5" ht="16.5">
      <c r="A30" s="78"/>
      <c r="B30" s="66" t="s">
        <v>147</v>
      </c>
      <c r="C30" s="100">
        <f>'CUADRO 6'!C30</f>
        <v>14289374.06</v>
      </c>
      <c r="D30" s="100">
        <v>120192351.63</v>
      </c>
      <c r="E30" s="101">
        <f t="shared" si="1"/>
        <v>11.888754871847748</v>
      </c>
    </row>
    <row r="31" spans="1:5" ht="14.25">
      <c r="A31" s="59" t="s">
        <v>90</v>
      </c>
      <c r="D31" s="102"/>
      <c r="E31" s="103"/>
    </row>
    <row r="32" ht="12.75">
      <c r="A32" s="17" t="s">
        <v>148</v>
      </c>
    </row>
    <row r="33" ht="12.75">
      <c r="A33" s="17" t="s">
        <v>206</v>
      </c>
    </row>
  </sheetData>
  <sheetProtection selectLockedCells="1" selectUnlockedCells="1"/>
  <printOptions/>
  <pageMargins left="0.7201388888888889" right="0.7479166666666667" top="0.42986111111111114" bottom="0.9840277777777777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1076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2018-08-13T08:55:58Z</cp:lastPrinted>
  <dcterms:modified xsi:type="dcterms:W3CDTF">2018-08-13T10:34:19Z</dcterms:modified>
  <cp:category/>
  <cp:version/>
  <cp:contentType/>
  <cp:contentStatus/>
  <cp:revision>31</cp:revision>
</cp:coreProperties>
</file>