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52" windowWidth="29040" windowHeight="15840" tabRatio="645" activeTab="0"/>
  </bookViews>
  <sheets>
    <sheet name="Descripción" sheetId="1" r:id="rId1"/>
    <sheet name="Export-Import Provincias" sheetId="2" r:id="rId2"/>
    <sheet name="Gráfico2" sheetId="3" state="hidden" r:id="rId3"/>
    <sheet name="Gráfico1" sheetId="4" state="hidden" r:id="rId4"/>
    <sheet name="Ranking paises" sheetId="5" r:id="rId5"/>
    <sheet name="Ranking capítulos" sheetId="6" r:id="rId6"/>
    <sheet name="Ranking productos" sheetId="7" r:id="rId7"/>
    <sheet name="Andalucía_España" sheetId="8" r:id="rId8"/>
  </sheets>
  <externalReferences>
    <externalReference r:id="rId11"/>
  </externalReferences>
  <definedNames>
    <definedName name="_xlnm.Print_Area" localSheetId="7">'Andalucía_España'!$A$1:$D$36</definedName>
    <definedName name="_xlnm.Print_Area" localSheetId="1">'Export-Import Provincias'!$A$1:$L$71</definedName>
    <definedName name="_xlnm.Print_Area" localSheetId="5">'Ranking capítulos'!$A$1:$G$37</definedName>
    <definedName name="_xlnm.Print_Area" localSheetId="4">'Ranking paises'!$A$1:$K$76</definedName>
    <definedName name="_xlnm.Print_Area" localSheetId="6">'Ranking productos'!$A$1:$N$59</definedName>
  </definedNames>
  <calcPr fullCalcOnLoad="1"/>
</workbook>
</file>

<file path=xl/sharedStrings.xml><?xml version="1.0" encoding="utf-8"?>
<sst xmlns="http://schemas.openxmlformats.org/spreadsheetml/2006/main" count="293" uniqueCount="196">
  <si>
    <t>Enero-Diciembre</t>
  </si>
  <si>
    <t>Variación año anterior en %</t>
  </si>
  <si>
    <t>Provincia</t>
  </si>
  <si>
    <t>Miles Euros</t>
  </si>
  <si>
    <t>Tm.</t>
  </si>
  <si>
    <t>valor</t>
  </si>
  <si>
    <t>Peso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</si>
  <si>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</si>
  <si>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</si>
  <si>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</si>
  <si>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</si>
  <si>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</si>
  <si>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</si>
  <si>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</si>
  <si>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</si>
  <si>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</si>
  <si>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CUADRO Nº1</t>
  </si>
  <si>
    <t>Exportaciones Agroalimentarias y Bebidas</t>
  </si>
  <si>
    <t xml:space="preserve">Fuente: Instituto de Comercio Exterior (ICEX). </t>
  </si>
  <si>
    <t>CUADRO Nº2</t>
  </si>
  <si>
    <t>Importaciones Agroalimentarias y Bebidas</t>
  </si>
  <si>
    <t xml:space="preserve">Fuente: Instituto de Comercio Exterior (ICEX) </t>
  </si>
  <si>
    <t>Servicio de Estudios y Estadísticas</t>
  </si>
  <si>
    <t>SECRETARÍA GENERAL DE AGRICULTURA, GANADERÍA Y ALIMENTACIÓN</t>
  </si>
  <si>
    <t>SECRETARÍA GENERAL DE AGRICULTURA, GANADERÍA Y ALIMENTACIÓN
SERVICIO DE ESTUDIOS Y ESTADÍSTICAS</t>
  </si>
  <si>
    <r>
      <rPr>
        <b/>
        <sz val="11"/>
        <color indexed="8"/>
        <rFont val="Calibri"/>
        <family val="2"/>
      </rPr>
      <t>Observaciones:</t>
    </r>
    <r>
      <rPr>
        <sz val="11"/>
        <color theme="1"/>
        <rFont val="Calibri"/>
        <family val="2"/>
      </rPr>
      <t xml:space="preserve"> Cada vez que en este informe se hace mención a los productos agroalimentarios, se encuentran incluidos los productos agroalimentarios y las bebidas. </t>
    </r>
  </si>
  <si>
    <t xml:space="preserve">Cuadros 1 y 2: </t>
  </si>
  <si>
    <t xml:space="preserve">Exportaciones e importaciones Agroalimentarias de Andalucía por provincias. </t>
  </si>
  <si>
    <t xml:space="preserve">Cuadros 3 y 4: </t>
  </si>
  <si>
    <t xml:space="preserve">Cuadro 5:         </t>
  </si>
  <si>
    <t xml:space="preserve">Cuadro 6:          </t>
  </si>
  <si>
    <t>Principales Productos Agroalimentarios Exportados por Andalucía.</t>
  </si>
  <si>
    <t xml:space="preserve">Cuadro 7:          </t>
  </si>
  <si>
    <t xml:space="preserve">Principales Productos Agroalimentarios Exportados por Andalucía y España. </t>
  </si>
  <si>
    <t>Saldo Comercial de los Principales Capítulos Arancelarios Exportados e Importados.</t>
  </si>
  <si>
    <t xml:space="preserve">CUADRO Nº3 </t>
  </si>
  <si>
    <t>CUADRO Nº4</t>
  </si>
  <si>
    <t>País</t>
  </si>
  <si>
    <t>Fuente: Instituto de Comercio Exterior (ICEX)</t>
  </si>
  <si>
    <t>Total</t>
  </si>
  <si>
    <t xml:space="preserve">% Valor importado país/Total </t>
  </si>
  <si>
    <t>Principales destinos y origenes de las exportaciones e importaciones Agroalimentarias andaluzas.</t>
  </si>
  <si>
    <t>Resto</t>
  </si>
  <si>
    <t>Capítulo</t>
  </si>
  <si>
    <t>Denominación</t>
  </si>
  <si>
    <t>Valor Exportado (Miles Euros)</t>
  </si>
  <si>
    <t xml:space="preserve">   Valor Importado (Miles Euros)</t>
  </si>
  <si>
    <t xml:space="preserve">Total Agroalimentario* </t>
  </si>
  <si>
    <t>Total **</t>
  </si>
  <si>
    <t>*En el Total Agroalimentario se encuentran incluidos los sectores 1 y 2 del ICEX (1 Agroalimentarios y 2 Bebidas).</t>
  </si>
  <si>
    <t>** En el Total se encuentran incluidos los sectores 1,2,3 y 4 del ICEX (1 Agroalimentarios, 2 Bebidas, 3 Bienes de consumo y 4 Productos industriales y tecnología).</t>
  </si>
  <si>
    <t>CUADRO Nº5</t>
  </si>
  <si>
    <t>CUADRO Nº6</t>
  </si>
  <si>
    <t>Producto</t>
  </si>
  <si>
    <t>% peso sobre total agroalimentario</t>
  </si>
  <si>
    <t>CUADRO Nº7</t>
  </si>
  <si>
    <t>%Andalucía /España</t>
  </si>
  <si>
    <t>Alemania</t>
  </si>
  <si>
    <t>Francia</t>
  </si>
  <si>
    <t>Italia</t>
  </si>
  <si>
    <t>Reino Unido</t>
  </si>
  <si>
    <t>Portugal</t>
  </si>
  <si>
    <t>Países Bajos</t>
  </si>
  <si>
    <t>Estados Unidos</t>
  </si>
  <si>
    <t>Polonia</t>
  </si>
  <si>
    <t>Bélgica</t>
  </si>
  <si>
    <t>China</t>
  </si>
  <si>
    <t>Japón</t>
  </si>
  <si>
    <t>Suecia</t>
  </si>
  <si>
    <t>Suiza</t>
  </si>
  <si>
    <t>Dinamarca</t>
  </si>
  <si>
    <t>Austria</t>
  </si>
  <si>
    <t>República Checa</t>
  </si>
  <si>
    <t>Canadá</t>
  </si>
  <si>
    <t>Australia</t>
  </si>
  <si>
    <t>Corea del Sur</t>
  </si>
  <si>
    <t>Brasil</t>
  </si>
  <si>
    <t>México</t>
  </si>
  <si>
    <t>Arabia Saudita</t>
  </si>
  <si>
    <t>Irlanda</t>
  </si>
  <si>
    <t>Finlandia</t>
  </si>
  <si>
    <t>Ucrania</t>
  </si>
  <si>
    <t>Argentina</t>
  </si>
  <si>
    <t>Perú</t>
  </si>
  <si>
    <t>Indonesia</t>
  </si>
  <si>
    <t>Túnez</t>
  </si>
  <si>
    <t>ANIMALES VIVOS</t>
  </si>
  <si>
    <t>CARNE Y DESPOJOS COMESTIBLES</t>
  </si>
  <si>
    <t>PESCADOS, CRUSTÁCEOS, MOLUSCOS</t>
  </si>
  <si>
    <t>LECHE, PRODUCTOS LÁCTEOS; HUEVOS</t>
  </si>
  <si>
    <t>OTROS PRODUCTOS DE ORIGEN ANIMAL</t>
  </si>
  <si>
    <t>PLANTAS VIVAS; PRO. FLORICULTURA</t>
  </si>
  <si>
    <t>LEGUMBRES, HORTALIZAS, S/ CONSERV.</t>
  </si>
  <si>
    <t>FRUTAS /FRUTOS, S/ CONSERVAR</t>
  </si>
  <si>
    <t>CAFÉ, TÉ, YERBA MATE Y ESPECIAS</t>
  </si>
  <si>
    <t>CEREALES</t>
  </si>
  <si>
    <t>PRODUC. DE LA MOLINERÍA; MALTA</t>
  </si>
  <si>
    <t>SEMILLAS OLEAGI.; PLANTAS INDUSTRIALES</t>
  </si>
  <si>
    <t>JUGOS Y EXTRACTOS VEGETALES</t>
  </si>
  <si>
    <t>MATERIAS TRENZABLES</t>
  </si>
  <si>
    <t>GRASAS, ACEITE ANIMAL O VEGETAL</t>
  </si>
  <si>
    <t>CONSERVAS DE CARNE O PESCADO</t>
  </si>
  <si>
    <t>AZÚCARES; ARTÍCULOS CONFITERÍA</t>
  </si>
  <si>
    <t>CACAO Y SUS PREPARACIONES</t>
  </si>
  <si>
    <t>PRODUC. DE CEREALES, DE PASTELERIA</t>
  </si>
  <si>
    <t>CONSERVAS VERDURA O FRUTA; ZUMO</t>
  </si>
  <si>
    <t>PREPARAC. ALIMENTICIAS DIVERSAS</t>
  </si>
  <si>
    <t>BEBIDAS TODO TIPO (EXC. ZUMOS)</t>
  </si>
  <si>
    <t>RESIDUOS INDUSTRIA ALIMENTARIA</t>
  </si>
  <si>
    <t>TABACO Y SUS SUCEDÁNEOS</t>
  </si>
  <si>
    <r>
      <t xml:space="preserve">Ranking en </t>
    </r>
    <r>
      <rPr>
        <b/>
        <u val="single"/>
        <sz val="12"/>
        <color indexed="8"/>
        <rFont val="Calibri"/>
        <family val="2"/>
      </rPr>
      <t>VALOR (MILES DE EUROS)</t>
    </r>
  </si>
  <si>
    <t>Ranking</t>
  </si>
  <si>
    <t xml:space="preserve">                                           Total Agroalimentario* </t>
  </si>
  <si>
    <t xml:space="preserve">                                           Total **</t>
  </si>
  <si>
    <t>15091020 -- (DESDE 01.01.2017) ACEITE DE OLIVA VIRGEN EXTRA (EXCEPTO ACEITE DE LAMPANTE)</t>
  </si>
  <si>
    <t>07096010 -- PIMIENTOS DULCES, DEL GENERO CAPSICUM O DEL GENERO PIMENTA, FRESCOS O REFRIGERADOS. </t>
  </si>
  <si>
    <t>07020000 -- (DESDE 01.01.98) TOMATES FRESCOS O REFRIGERADOS. </t>
  </si>
  <si>
    <t>07070005 -- (DESDE 01.01.98) PEPINOS, FRESCOS O REFRIGERADOS. </t>
  </si>
  <si>
    <t>08101000 -- (DESDE 01.01.2000) FRESAS, FRESCAS. </t>
  </si>
  <si>
    <t>15099000 -- ACEITE DE OLIVA Y SUS FRACCIONES, INCLUSO REFINADO, PERO SIN MODIFICAR QUIMICAMENTE (EXCEPTO VIRGEN). </t>
  </si>
  <si>
    <t>08102010 -- FRAMBUESAS, FRESCAS. </t>
  </si>
  <si>
    <t>08044000 -- (DESDE 01.01.2000) AGUACATES, FRESCOS O SECOS. </t>
  </si>
  <si>
    <t>07099310 -- (DESDE 01.01.12) CALABACINES (ZAPALLITOS), FRESCOS O REFRIGERADOS. </t>
  </si>
  <si>
    <t>15091080 -- (DESDE 01.01.2017) ACEITE DE OLIVA VIRGEN (EXCEPTO ACEITE DE LAMPANTE Y VIRGEN EXTRA)</t>
  </si>
  <si>
    <t>08051022 -- (DESDE 01.01.2017) NARANJAS DULCES NAVEL FRESCAS</t>
  </si>
  <si>
    <t>07093000 -- BERENJENAS, FRESCAS O REFRIGERADAS. </t>
  </si>
  <si>
    <t>07032000 -- AJOS, FRESCOS O REFRIGERADOS. </t>
  </si>
  <si>
    <r>
      <t xml:space="preserve">Principales Orígenes de las </t>
    </r>
    <r>
      <rPr>
        <b/>
        <u val="single"/>
        <sz val="12"/>
        <color indexed="8"/>
        <rFont val="Calibri"/>
        <family val="2"/>
      </rPr>
      <t>Importaciones</t>
    </r>
    <r>
      <rPr>
        <b/>
        <sz val="12"/>
        <color indexed="8"/>
        <rFont val="Calibri"/>
        <family val="2"/>
      </rPr>
      <t xml:space="preserve"> Agroalimentarias y Bebidas Andaluzas</t>
    </r>
  </si>
  <si>
    <r>
      <t xml:space="preserve">Principales Destinos de las </t>
    </r>
    <r>
      <rPr>
        <b/>
        <u val="single"/>
        <sz val="12"/>
        <color indexed="8"/>
        <rFont val="Calibri"/>
        <family val="2"/>
      </rPr>
      <t>Exportaciones</t>
    </r>
    <r>
      <rPr>
        <b/>
        <sz val="12"/>
        <color indexed="8"/>
        <rFont val="Calibri"/>
        <family val="2"/>
      </rPr>
      <t xml:space="preserve"> Agroalimentarias y Bebidas Andaluzas</t>
    </r>
  </si>
  <si>
    <r>
      <t xml:space="preserve">Ranking en PESO </t>
    </r>
    <r>
      <rPr>
        <b/>
        <u val="single"/>
        <sz val="12"/>
        <color indexed="8"/>
        <rFont val="Calibri"/>
        <family val="2"/>
      </rPr>
      <t>(TONELADAS)</t>
    </r>
  </si>
  <si>
    <t xml:space="preserve">% Valor exportado país/Total </t>
  </si>
  <si>
    <t>EUROPA</t>
  </si>
  <si>
    <t>AFRICA</t>
  </si>
  <si>
    <t>AMERICA</t>
  </si>
  <si>
    <t>ASIA</t>
  </si>
  <si>
    <t>OCEANIA</t>
  </si>
  <si>
    <t>20057000 -- (DESDE 01.01.2008) ACEITUNAS, PREPARADAS O CONSERVADAS (EXCEPTO EN VINAGRE O ACIDO ACETICO), SIN CONGELAR. </t>
  </si>
  <si>
    <t>15100090 -- LOS DEMAS ACEITES OBTENIDOS EXCLUSIVAMENTE DE LA ACEITUNA, Y SUS FRACCIONES, INCLUSO REFINADOS, PERO SIN MODIFICAR QUIMICAMENTE, Y MEZCLAS DE ESTOS ACEITES O FRACCIONES CON LOS ACEITES O FRACCIONES DE LA PARTIDA 15.09 (EXCEPTO EN BRUTO). </t>
  </si>
  <si>
    <t>TOTAL 20 PRIMEROS PRODUCTOS</t>
  </si>
  <si>
    <t>CUADRO Nº8</t>
  </si>
  <si>
    <t>21069098 -- (DESDE 01.01.95) PREPARACIONES ALIMENTICIAS NO EXPRESADAS NI COMPRENDIDAS EN OTRAS PARTIDAS, (EXCEPTO PREPARACIONES ALCOHOLICAS COMPUESTAS (SALVO LAS PREPARADAS CON SUSTANCIAS AROMATICAS), DE LAS UTILIZADAS PARA ELABORACION DE BEBIDAS; SIN GRASAS DE LECHE O MENOS 1,5% EN PESO; SIN SACAROSA O ISOGLUCOSA O MENOS 5% PESO, SIN ALMIDON O FECULA O GLUCOSA O MENOS 5% PESO, Y JARABES DE AZUCAR AROMATIZADOS O CON COLORANTES AÑADIDOS). (HASTA 31.12.06) TAMBIEN SE EXCEPTUABA: PREPARACIONES FONDUE.</t>
  </si>
  <si>
    <t>UNION EUROPEA 27</t>
  </si>
  <si>
    <t>Costa Rica</t>
  </si>
  <si>
    <t>%  valor sobre total agroalimentario</t>
  </si>
  <si>
    <t>Colombia</t>
  </si>
  <si>
    <t>Filipinas</t>
  </si>
  <si>
    <t>Ecuador</t>
  </si>
  <si>
    <t>21012092 -- (DESDE 01.01.95) PREPARACIONES A BASE DE EXTRACTOS, DE ESENCIAS O CONCENTRADOS DE TE O YERBA MATE. </t>
  </si>
  <si>
    <t>% variacion periodo 2020/2021</t>
  </si>
  <si>
    <t>Nota: Datos definitivos hasta 2019. 2020 y 2021 provisionales.</t>
  </si>
  <si>
    <t>Eslovaquia</t>
  </si>
  <si>
    <t>Noruega</t>
  </si>
  <si>
    <t>Senegal</t>
  </si>
  <si>
    <t>Grecia</t>
  </si>
  <si>
    <t>07051100 -- (DESDE 01.01.2000) LECHUGAS REPOLLADAS, FRESCAS O REFRIGERADAS. </t>
  </si>
  <si>
    <t>07051900 -- LECHUGAS (LACTUCA SATIVA), FRESCAS O REFRIGERADAS (EXCEPTO LECHUGAS REPOLLADAS). </t>
  </si>
  <si>
    <t>23069090 -- (DESDE 01.01.97) TORTAS Y DEMAS RESIDUOS SOLIDOS DE LA EXTRACCION DE GRASAS O ACEITES VEGETALES, INCLUSO MOLIDOS O EN "PELLETS" (EXCEPTO LOS DE LAS PARTIDAS 23.04 O 23.05 O DE ALGODON, LINO, GIRASOL, NABINA O DE COLZA, COPRA, NUEZ O ALMENDRA DE PALMA, GERMEN DE MAIZ Y ORUJO DE ACEITUNAS Y DEMAS RESIDUOS DE LA EXTRACCION DEL ACEITE DE OLIVA). </t>
  </si>
  <si>
    <t>Nota: Datos definitivos hasta 2019. 2020 y 2021 provisionales. Datos a nivel de arancel.</t>
  </si>
  <si>
    <t>Moldavia</t>
  </si>
  <si>
    <t>Mauritania</t>
  </si>
  <si>
    <t>08104010 -- FRUTOS DEL VACCINIUM VITIS IDAEA (ARANDANOS ROJOS), FRESCOS. </t>
  </si>
  <si>
    <t>Marruecos</t>
  </si>
  <si>
    <t>Chile</t>
  </si>
  <si>
    <t>Bulgaria</t>
  </si>
  <si>
    <t>08104030 -- FRUTOS DEL VACCINIUM MYRTILLUS (ARANDANOS O MIRTILOS), FRESCOS. </t>
  </si>
  <si>
    <t>07061000 -- ZANAHORIAS Y NABOS, FRESCOS O REFRIGERADOS. </t>
  </si>
  <si>
    <t>08071100 -- (DESDE 01.01.96) SANDIAS, FRESCAS. </t>
  </si>
  <si>
    <t xml:space="preserve"> </t>
  </si>
  <si>
    <t>Enero-Junio</t>
  </si>
  <si>
    <t>Principales Productos Agroalimentarios Exportados por Andalucía y España. Ene-Jun 2021.</t>
  </si>
  <si>
    <t>Valor Exportado Andalucía Ene-Jun 2021 (Miles  Euros)</t>
  </si>
  <si>
    <t>Valor Exportado España Ene-Jun 2021 (Miles  Euros)</t>
  </si>
  <si>
    <t>Emiratos Árabes Unidos</t>
  </si>
  <si>
    <t>Kenia</t>
  </si>
  <si>
    <t xml:space="preserve">Saldo 2021 (Miles Euros)  </t>
  </si>
  <si>
    <t>08071900 -- (DESDE 01.01.96) MELONES, FRESCOS. </t>
  </si>
  <si>
    <t>12149090 -- (DESDE 01.01.2004) HENO, TREBOL, ESPARCETA, COLES FORRAJERAS, ALTRAMUCES, VEZAS Y PRODUCTOS FORRAJEROS SIMILARES, INCLUSO EN "PELLETS" (EXCEPTO HARINA Y "PELLETS" DE ALFALFA, REMOLACHAS, NABOS Y DEMAS RAICES FORRAJERAS). </t>
  </si>
  <si>
    <t>COMERCIO EXTERIOR AGROALIMENTARIO ENE-JUL DE 2021 EN ANDALUCÍA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</si>
  <si>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Instituto de Comercio Exterior (ICEX), consulta de datos realizada con fecha 20 de septiembre de 2021. Datos definitivos hasta 2019. 2020 y 2021 provisionales. </t>
    </r>
  </si>
  <si>
    <t>Ene-Jul 2021</t>
  </si>
  <si>
    <t>Rusia</t>
  </si>
  <si>
    <t>Valor Exportado Ene-Jul 2021 (Millones Euros)</t>
  </si>
  <si>
    <t>Valor Exportado Ene-Jul 2020 (Millones Euros)</t>
  </si>
  <si>
    <t>%Variación    Ene-Jul 2020 / Ene-Jul 2021</t>
  </si>
  <si>
    <t>Valor Importado Ene-Jul 2021 (Millones Euros)</t>
  </si>
  <si>
    <t>Valor Importado Ene-Jul 2020 (Millones Euros)</t>
  </si>
  <si>
    <t>Rumanía</t>
  </si>
  <si>
    <t>Ene-Jul 2020</t>
  </si>
  <si>
    <t xml:space="preserve"> Capítulos Arancelarios Exportados e Importados Ene-Jul 2021 (Ordenado según valor exportado en 2021)</t>
  </si>
  <si>
    <t>08104050 -- FRUTOS DEL VACCINIUM MACROCARPUM Y DEL VACCINIUM CORYMBOSUM, FRESCOS. </t>
  </si>
  <si>
    <t>Principales Productos Agroalimentarios Exportados por Andalucía en Ene-Jul de 2021 en valor</t>
  </si>
  <si>
    <t>Principales Productos Agroalimentarios Exportados por Andalucía en Ene-Jul de 2021 en peso</t>
  </si>
  <si>
    <t>Valor Exportado Ene-Jul 2021 (Miles  Euros)</t>
  </si>
  <si>
    <t>Valor Exportado Ene-Jul 2020 (Miles  Euros)</t>
  </si>
  <si>
    <t>Cantidad Exportada Ene-Jul 2021 (Toneladas)</t>
  </si>
  <si>
    <t>Cantidad Exportada Ene-Jul 2020 (Toneladas)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</si>
</sst>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00%"/>
  </numFmts>
  <fonts count="8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5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color indexed="63"/>
      <name val="Calibri"/>
      <family val="0"/>
    </font>
    <font>
      <sz val="10"/>
      <color indexed="63"/>
      <name val="Calibri"/>
      <family val="0"/>
    </font>
    <font>
      <b/>
      <u val="single"/>
      <sz val="11"/>
      <color indexed="63"/>
      <name val="Calibri"/>
      <family val="0"/>
    </font>
    <font>
      <b/>
      <sz val="12"/>
      <color indexed="63"/>
      <name val="Calibri"/>
      <family val="0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</font>
    <font>
      <b/>
      <sz val="10"/>
      <color rgb="FFFA7D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0"/>
      <color rgb="FFFA7D0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1"/>
      <color rgb="FF3F3F76"/>
      <name val="Calibri"/>
      <family val="2"/>
    </font>
    <font>
      <sz val="10"/>
      <color rgb="FF9C0006"/>
      <name val="Calibri"/>
      <family val="2"/>
    </font>
    <font>
      <sz val="11"/>
      <color rgb="FF9C0006"/>
      <name val="Calibri"/>
      <family val="2"/>
    </font>
    <font>
      <sz val="10"/>
      <color rgb="FF9C5700"/>
      <name val="Calibri"/>
      <family val="2"/>
    </font>
    <font>
      <sz val="11"/>
      <color rgb="FF9C6500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2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652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0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3" borderId="0" applyNumberFormat="0" applyBorder="0" applyAlignment="0" applyProtection="0"/>
    <xf numFmtId="0" fontId="48" fillId="4" borderId="0" applyNumberFormat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49" fillId="23" borderId="0" applyNumberFormat="0" applyBorder="0" applyAlignment="0" applyProtection="0"/>
    <xf numFmtId="0" fontId="60" fillId="24" borderId="0" applyNumberFormat="0" applyBorder="0" applyAlignment="0" applyProtection="0"/>
    <xf numFmtId="0" fontId="49" fillId="24" borderId="0" applyNumberFormat="0" applyBorder="0" applyAlignment="0" applyProtection="0"/>
    <xf numFmtId="0" fontId="60" fillId="25" borderId="0" applyNumberFormat="0" applyBorder="0" applyAlignment="0" applyProtection="0"/>
    <xf numFmtId="0" fontId="49" fillId="25" borderId="0" applyNumberFormat="0" applyBorder="0" applyAlignment="0" applyProtection="0"/>
    <xf numFmtId="0" fontId="60" fillId="26" borderId="0" applyNumberFormat="0" applyBorder="0" applyAlignment="0" applyProtection="0"/>
    <xf numFmtId="0" fontId="49" fillId="26" borderId="0" applyNumberFormat="0" applyBorder="0" applyAlignment="0" applyProtection="0"/>
    <xf numFmtId="0" fontId="60" fillId="27" borderId="0" applyNumberFormat="0" applyBorder="0" applyAlignment="0" applyProtection="0"/>
    <xf numFmtId="0" fontId="49" fillId="27" borderId="0" applyNumberFormat="0" applyBorder="0" applyAlignment="0" applyProtection="0"/>
    <xf numFmtId="0" fontId="60" fillId="28" borderId="0" applyNumberFormat="0" applyBorder="0" applyAlignment="0" applyProtection="0"/>
    <xf numFmtId="0" fontId="49" fillId="28" borderId="0" applyNumberFormat="0" applyBorder="0" applyAlignment="0" applyProtection="0"/>
    <xf numFmtId="0" fontId="61" fillId="29" borderId="1" applyNumberFormat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59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77" fillId="0" borderId="0" xfId="0" applyFont="1" applyAlignment="1">
      <alignment/>
    </xf>
    <xf numFmtId="3" fontId="0" fillId="5" borderId="10" xfId="0" applyNumberForma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0" fontId="77" fillId="11" borderId="11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77" fillId="15" borderId="12" xfId="0" applyFont="1" applyFill="1" applyBorder="1" applyAlignment="1">
      <alignment/>
    </xf>
    <xf numFmtId="3" fontId="77" fillId="15" borderId="13" xfId="0" applyNumberFormat="1" applyFont="1" applyFill="1" applyBorder="1" applyAlignment="1">
      <alignment/>
    </xf>
    <xf numFmtId="10" fontId="77" fillId="15" borderId="14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7" fillId="11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8" fillId="0" borderId="0" xfId="0" applyFont="1" applyAlignment="1">
      <alignment wrapText="1"/>
    </xf>
    <xf numFmtId="3" fontId="77" fillId="11" borderId="18" xfId="0" applyNumberFormat="1" applyFont="1" applyFill="1" applyBorder="1" applyAlignment="1">
      <alignment wrapText="1"/>
    </xf>
    <xf numFmtId="3" fontId="77" fillId="11" borderId="19" xfId="0" applyNumberFormat="1" applyFont="1" applyFill="1" applyBorder="1" applyAlignment="1">
      <alignment wrapText="1"/>
    </xf>
    <xf numFmtId="0" fontId="0" fillId="5" borderId="10" xfId="0" applyFill="1" applyBorder="1" applyAlignment="1">
      <alignment/>
    </xf>
    <xf numFmtId="3" fontId="0" fillId="5" borderId="20" xfId="0" applyNumberFormat="1" applyFill="1" applyBorder="1" applyAlignment="1">
      <alignment/>
    </xf>
    <xf numFmtId="0" fontId="0" fillId="15" borderId="11" xfId="0" applyFill="1" applyBorder="1" applyAlignment="1">
      <alignment/>
    </xf>
    <xf numFmtId="0" fontId="77" fillId="15" borderId="10" xfId="0" applyFont="1" applyFill="1" applyBorder="1" applyAlignment="1">
      <alignment/>
    </xf>
    <xf numFmtId="3" fontId="77" fillId="15" borderId="10" xfId="0" applyNumberFormat="1" applyFont="1" applyFill="1" applyBorder="1" applyAlignment="1">
      <alignment/>
    </xf>
    <xf numFmtId="3" fontId="77" fillId="15" borderId="20" xfId="0" applyNumberFormat="1" applyFont="1" applyFill="1" applyBorder="1" applyAlignment="1">
      <alignment/>
    </xf>
    <xf numFmtId="0" fontId="0" fillId="15" borderId="12" xfId="0" applyFill="1" applyBorder="1" applyAlignment="1">
      <alignment/>
    </xf>
    <xf numFmtId="0" fontId="77" fillId="15" borderId="13" xfId="0" applyFont="1" applyFill="1" applyBorder="1" applyAlignment="1">
      <alignment/>
    </xf>
    <xf numFmtId="3" fontId="77" fillId="15" borderId="14" xfId="0" applyNumberFormat="1" applyFont="1" applyFill="1" applyBorder="1" applyAlignment="1">
      <alignment/>
    </xf>
    <xf numFmtId="0" fontId="0" fillId="5" borderId="11" xfId="0" applyFill="1" applyBorder="1" applyAlignment="1">
      <alignment/>
    </xf>
    <xf numFmtId="164" fontId="0" fillId="5" borderId="20" xfId="84" applyNumberFormat="1" applyFont="1" applyFill="1" applyBorder="1" applyAlignment="1">
      <alignment/>
    </xf>
    <xf numFmtId="0" fontId="77" fillId="9" borderId="11" xfId="0" applyFont="1" applyFill="1" applyBorder="1" applyAlignment="1">
      <alignment/>
    </xf>
    <xf numFmtId="0" fontId="77" fillId="5" borderId="10" xfId="0" applyFont="1" applyFill="1" applyBorder="1" applyAlignment="1">
      <alignment/>
    </xf>
    <xf numFmtId="3" fontId="77" fillId="5" borderId="10" xfId="0" applyNumberFormat="1" applyFont="1" applyFill="1" applyBorder="1" applyAlignment="1">
      <alignment/>
    </xf>
    <xf numFmtId="10" fontId="77" fillId="15" borderId="20" xfId="0" applyNumberFormat="1" applyFont="1" applyFill="1" applyBorder="1" applyAlignment="1">
      <alignment/>
    </xf>
    <xf numFmtId="164" fontId="0" fillId="5" borderId="10" xfId="84" applyNumberFormat="1" applyFont="1" applyFill="1" applyBorder="1" applyAlignment="1">
      <alignment/>
    </xf>
    <xf numFmtId="164" fontId="77" fillId="5" borderId="20" xfId="84" applyNumberFormat="1" applyFont="1" applyFill="1" applyBorder="1" applyAlignment="1">
      <alignment/>
    </xf>
    <xf numFmtId="164" fontId="77" fillId="15" borderId="20" xfId="84" applyNumberFormat="1" applyFont="1" applyFill="1" applyBorder="1" applyAlignment="1">
      <alignment/>
    </xf>
    <xf numFmtId="164" fontId="77" fillId="15" borderId="14" xfId="84" applyNumberFormat="1" applyFont="1" applyFill="1" applyBorder="1" applyAlignment="1">
      <alignment/>
    </xf>
    <xf numFmtId="0" fontId="77" fillId="11" borderId="15" xfId="0" applyFont="1" applyFill="1" applyBorder="1" applyAlignment="1">
      <alignment vertical="center"/>
    </xf>
    <xf numFmtId="0" fontId="77" fillId="9" borderId="11" xfId="0" applyFont="1" applyFill="1" applyBorder="1" applyAlignment="1">
      <alignment horizontal="right"/>
    </xf>
    <xf numFmtId="3" fontId="0" fillId="5" borderId="10" xfId="0" applyNumberFormat="1" applyFill="1" applyBorder="1" applyAlignment="1">
      <alignment wrapText="1"/>
    </xf>
    <xf numFmtId="0" fontId="77" fillId="11" borderId="18" xfId="0" applyFont="1" applyFill="1" applyBorder="1" applyAlignment="1">
      <alignment horizontal="left" vertical="center" wrapText="1"/>
    </xf>
    <xf numFmtId="0" fontId="77" fillId="11" borderId="19" xfId="0" applyFont="1" applyFill="1" applyBorder="1" applyAlignment="1">
      <alignment vertical="center" wrapText="1"/>
    </xf>
    <xf numFmtId="164" fontId="0" fillId="5" borderId="20" xfId="0" applyNumberFormat="1" applyFill="1" applyBorder="1" applyAlignment="1">
      <alignment/>
    </xf>
    <xf numFmtId="0" fontId="0" fillId="5" borderId="12" xfId="0" applyFill="1" applyBorder="1" applyAlignment="1">
      <alignment/>
    </xf>
    <xf numFmtId="164" fontId="0" fillId="5" borderId="13" xfId="84" applyNumberFormat="1" applyFont="1" applyFill="1" applyBorder="1" applyAlignment="1">
      <alignment/>
    </xf>
    <xf numFmtId="164" fontId="0" fillId="5" borderId="14" xfId="0" applyNumberFormat="1" applyFill="1" applyBorder="1" applyAlignment="1">
      <alignment/>
    </xf>
    <xf numFmtId="0" fontId="77" fillId="9" borderId="21" xfId="0" applyFont="1" applyFill="1" applyBorder="1" applyAlignment="1">
      <alignment/>
    </xf>
    <xf numFmtId="164" fontId="77" fillId="9" borderId="22" xfId="84" applyNumberFormat="1" applyFont="1" applyFill="1" applyBorder="1" applyAlignment="1">
      <alignment/>
    </xf>
    <xf numFmtId="164" fontId="77" fillId="9" borderId="23" xfId="0" applyNumberFormat="1" applyFont="1" applyFill="1" applyBorder="1" applyAlignment="1">
      <alignment/>
    </xf>
    <xf numFmtId="164" fontId="77" fillId="9" borderId="10" xfId="84" applyNumberFormat="1" applyFont="1" applyFill="1" applyBorder="1" applyAlignment="1">
      <alignment/>
    </xf>
    <xf numFmtId="164" fontId="77" fillId="9" borderId="20" xfId="0" applyNumberFormat="1" applyFont="1" applyFill="1" applyBorder="1" applyAlignment="1">
      <alignment/>
    </xf>
    <xf numFmtId="0" fontId="77" fillId="9" borderId="24" xfId="0" applyFont="1" applyFill="1" applyBorder="1" applyAlignment="1">
      <alignment/>
    </xf>
    <xf numFmtId="164" fontId="77" fillId="9" borderId="25" xfId="84" applyNumberFormat="1" applyFont="1" applyFill="1" applyBorder="1" applyAlignment="1">
      <alignment/>
    </xf>
    <xf numFmtId="164" fontId="77" fillId="9" borderId="26" xfId="0" applyNumberFormat="1" applyFont="1" applyFill="1" applyBorder="1" applyAlignment="1">
      <alignment/>
    </xf>
    <xf numFmtId="0" fontId="77" fillId="15" borderId="15" xfId="0" applyFont="1" applyFill="1" applyBorder="1" applyAlignment="1">
      <alignment vertical="center"/>
    </xf>
    <xf numFmtId="0" fontId="77" fillId="15" borderId="18" xfId="0" applyFont="1" applyFill="1" applyBorder="1" applyAlignment="1">
      <alignment horizontal="center" vertical="center"/>
    </xf>
    <xf numFmtId="3" fontId="77" fillId="15" borderId="18" xfId="0" applyNumberFormat="1" applyFont="1" applyFill="1" applyBorder="1" applyAlignment="1">
      <alignment wrapText="1"/>
    </xf>
    <xf numFmtId="3" fontId="77" fillId="15" borderId="19" xfId="0" applyNumberFormat="1" applyFont="1" applyFill="1" applyBorder="1" applyAlignment="1">
      <alignment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wrapText="1"/>
    </xf>
    <xf numFmtId="0" fontId="48" fillId="5" borderId="27" xfId="0" applyFont="1" applyFill="1" applyBorder="1" applyAlignment="1">
      <alignment wrapText="1"/>
    </xf>
    <xf numFmtId="0" fontId="48" fillId="5" borderId="28" xfId="0" applyFont="1" applyFill="1" applyBorder="1" applyAlignment="1">
      <alignment wrapText="1"/>
    </xf>
    <xf numFmtId="0" fontId="48" fillId="5" borderId="29" xfId="0" applyFont="1" applyFill="1" applyBorder="1" applyAlignment="1">
      <alignment wrapText="1"/>
    </xf>
    <xf numFmtId="0" fontId="48" fillId="5" borderId="10" xfId="0" applyFont="1" applyFill="1" applyBorder="1" applyAlignment="1">
      <alignment horizontal="left" vertical="top" wrapText="1"/>
    </xf>
    <xf numFmtId="0" fontId="77" fillId="17" borderId="1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8" fillId="5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8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5" borderId="10" xfId="0" applyNumberFormat="1" applyFill="1" applyBorder="1" applyAlignment="1">
      <alignment/>
    </xf>
    <xf numFmtId="166" fontId="0" fillId="5" borderId="13" xfId="0" applyNumberFormat="1" applyFill="1" applyBorder="1" applyAlignment="1">
      <alignment/>
    </xf>
    <xf numFmtId="166" fontId="77" fillId="9" borderId="22" xfId="0" applyNumberFormat="1" applyFont="1" applyFill="1" applyBorder="1" applyAlignment="1">
      <alignment/>
    </xf>
    <xf numFmtId="166" fontId="77" fillId="9" borderId="10" xfId="0" applyNumberFormat="1" applyFont="1" applyFill="1" applyBorder="1" applyAlignment="1">
      <alignment/>
    </xf>
    <xf numFmtId="166" fontId="77" fillId="9" borderId="25" xfId="0" applyNumberFormat="1" applyFont="1" applyFill="1" applyBorder="1" applyAlignment="1">
      <alignment/>
    </xf>
    <xf numFmtId="0" fontId="82" fillId="15" borderId="30" xfId="0" applyFont="1" applyFill="1" applyBorder="1" applyAlignment="1">
      <alignment/>
    </xf>
    <xf numFmtId="166" fontId="82" fillId="15" borderId="31" xfId="0" applyNumberFormat="1" applyFont="1" applyFill="1" applyBorder="1" applyAlignment="1">
      <alignment/>
    </xf>
    <xf numFmtId="164" fontId="82" fillId="15" borderId="31" xfId="84" applyNumberFormat="1" applyFont="1" applyFill="1" applyBorder="1" applyAlignment="1">
      <alignment/>
    </xf>
    <xf numFmtId="164" fontId="82" fillId="15" borderId="32" xfId="0" applyNumberFormat="1" applyFont="1" applyFill="1" applyBorder="1" applyAlignment="1">
      <alignment/>
    </xf>
    <xf numFmtId="0" fontId="83" fillId="0" borderId="0" xfId="0" applyFont="1" applyAlignment="1">
      <alignment/>
    </xf>
    <xf numFmtId="49" fontId="77" fillId="11" borderId="10" xfId="0" applyNumberFormat="1" applyFont="1" applyFill="1" applyBorder="1" applyAlignment="1">
      <alignment horizontal="center"/>
    </xf>
    <xf numFmtId="0" fontId="77" fillId="11" borderId="10" xfId="0" applyFont="1" applyFill="1" applyBorder="1" applyAlignment="1">
      <alignment horizontal="center"/>
    </xf>
    <xf numFmtId="0" fontId="77" fillId="11" borderId="20" xfId="0" applyFont="1" applyFill="1" applyBorder="1" applyAlignment="1">
      <alignment horizontal="center"/>
    </xf>
    <xf numFmtId="3" fontId="0" fillId="5" borderId="11" xfId="0" applyNumberFormat="1" applyFill="1" applyBorder="1" applyAlignment="1">
      <alignment/>
    </xf>
    <xf numFmtId="4" fontId="0" fillId="5" borderId="10" xfId="0" applyNumberFormat="1" applyFill="1" applyBorder="1" applyAlignment="1">
      <alignment/>
    </xf>
    <xf numFmtId="0" fontId="0" fillId="0" borderId="0" xfId="0" applyAlignment="1">
      <alignment/>
    </xf>
    <xf numFmtId="3" fontId="77" fillId="11" borderId="33" xfId="0" applyNumberFormat="1" applyFont="1" applyFill="1" applyBorder="1" applyAlignment="1">
      <alignment wrapText="1"/>
    </xf>
    <xf numFmtId="3" fontId="0" fillId="5" borderId="34" xfId="0" applyNumberFormat="1" applyFill="1" applyBorder="1" applyAlignment="1">
      <alignment/>
    </xf>
    <xf numFmtId="3" fontId="77" fillId="5" borderId="34" xfId="0" applyNumberFormat="1" applyFont="1" applyFill="1" applyBorder="1" applyAlignment="1">
      <alignment/>
    </xf>
    <xf numFmtId="3" fontId="77" fillId="15" borderId="34" xfId="0" applyNumberFormat="1" applyFont="1" applyFill="1" applyBorder="1" applyAlignment="1">
      <alignment/>
    </xf>
    <xf numFmtId="3" fontId="77" fillId="15" borderId="35" xfId="0" applyNumberFormat="1" applyFont="1" applyFill="1" applyBorder="1" applyAlignment="1">
      <alignment/>
    </xf>
    <xf numFmtId="164" fontId="0" fillId="5" borderId="34" xfId="84" applyNumberFormat="1" applyFont="1" applyFill="1" applyBorder="1" applyAlignment="1">
      <alignment/>
    </xf>
    <xf numFmtId="164" fontId="77" fillId="15" borderId="34" xfId="84" applyNumberFormat="1" applyFont="1" applyFill="1" applyBorder="1" applyAlignment="1">
      <alignment/>
    </xf>
    <xf numFmtId="164" fontId="77" fillId="15" borderId="35" xfId="84" applyNumberFormat="1" applyFont="1" applyFill="1" applyBorder="1" applyAlignment="1">
      <alignment/>
    </xf>
    <xf numFmtId="0" fontId="77" fillId="11" borderId="18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/>
    </xf>
    <xf numFmtId="3" fontId="77" fillId="15" borderId="13" xfId="0" applyNumberFormat="1" applyFont="1" applyFill="1" applyBorder="1" applyAlignment="1">
      <alignment/>
    </xf>
    <xf numFmtId="3" fontId="77" fillId="15" borderId="10" xfId="0" applyNumberFormat="1" applyFont="1" applyFill="1" applyBorder="1" applyAlignment="1">
      <alignment/>
    </xf>
    <xf numFmtId="3" fontId="77" fillId="5" borderId="10" xfId="0" applyNumberFormat="1" applyFont="1" applyFill="1" applyBorder="1" applyAlignment="1">
      <alignment/>
    </xf>
    <xf numFmtId="0" fontId="77" fillId="15" borderId="11" xfId="0" applyFont="1" applyFill="1" applyBorder="1" applyAlignment="1">
      <alignment/>
    </xf>
    <xf numFmtId="0" fontId="77" fillId="15" borderId="10" xfId="0" applyFont="1" applyFill="1" applyBorder="1" applyAlignment="1">
      <alignment/>
    </xf>
    <xf numFmtId="0" fontId="77" fillId="15" borderId="12" xfId="0" applyFont="1" applyFill="1" applyBorder="1" applyAlignment="1">
      <alignment/>
    </xf>
    <xf numFmtId="0" fontId="77" fillId="15" borderId="13" xfId="0" applyFont="1" applyFill="1" applyBorder="1" applyAlignment="1">
      <alignment/>
    </xf>
    <xf numFmtId="0" fontId="79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7" fontId="0" fillId="0" borderId="0" xfId="84" applyNumberFormat="1" applyFont="1" applyAlignment="1">
      <alignment/>
    </xf>
    <xf numFmtId="4" fontId="0" fillId="0" borderId="0" xfId="0" applyNumberFormat="1" applyAlignment="1">
      <alignment/>
    </xf>
    <xf numFmtId="0" fontId="77" fillId="11" borderId="18" xfId="0" applyFont="1" applyFill="1" applyBorder="1" applyAlignment="1">
      <alignment/>
    </xf>
    <xf numFmtId="0" fontId="77" fillId="11" borderId="10" xfId="0" applyFont="1" applyFill="1" applyBorder="1" applyAlignment="1">
      <alignment horizontal="center"/>
    </xf>
    <xf numFmtId="2" fontId="0" fillId="5" borderId="10" xfId="0" applyNumberFormat="1" applyFill="1" applyBorder="1" applyAlignment="1">
      <alignment/>
    </xf>
    <xf numFmtId="2" fontId="0" fillId="5" borderId="20" xfId="0" applyNumberFormat="1" applyFill="1" applyBorder="1" applyAlignment="1">
      <alignment/>
    </xf>
    <xf numFmtId="2" fontId="0" fillId="15" borderId="13" xfId="0" applyNumberFormat="1" applyFill="1" applyBorder="1" applyAlignment="1">
      <alignment/>
    </xf>
    <xf numFmtId="2" fontId="77" fillId="15" borderId="14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84" fillId="17" borderId="36" xfId="0" applyFont="1" applyFill="1" applyBorder="1" applyAlignment="1">
      <alignment horizontal="center" vertical="center" textRotation="90"/>
    </xf>
    <xf numFmtId="0" fontId="84" fillId="17" borderId="37" xfId="0" applyFont="1" applyFill="1" applyBorder="1" applyAlignment="1">
      <alignment horizontal="center" vertical="center" textRotation="90"/>
    </xf>
    <xf numFmtId="0" fontId="84" fillId="17" borderId="38" xfId="0" applyFont="1" applyFill="1" applyBorder="1" applyAlignment="1">
      <alignment horizontal="center" vertical="center" textRotation="90"/>
    </xf>
    <xf numFmtId="0" fontId="85" fillId="34" borderId="39" xfId="0" applyFont="1" applyFill="1" applyBorder="1" applyAlignment="1">
      <alignment horizontal="center" vertical="center" textRotation="90" wrapText="1"/>
    </xf>
    <xf numFmtId="0" fontId="85" fillId="34" borderId="40" xfId="0" applyFont="1" applyFill="1" applyBorder="1" applyAlignment="1">
      <alignment horizontal="center" vertical="center" textRotation="90" wrapText="1"/>
    </xf>
    <xf numFmtId="0" fontId="85" fillId="34" borderId="41" xfId="0" applyFont="1" applyFill="1" applyBorder="1" applyAlignment="1">
      <alignment horizontal="center" vertical="center" textRotation="90" wrapText="1"/>
    </xf>
    <xf numFmtId="0" fontId="86" fillId="34" borderId="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81" fillId="0" borderId="0" xfId="0" applyFont="1" applyBorder="1" applyAlignment="1">
      <alignment horizontal="center" wrapText="1"/>
    </xf>
    <xf numFmtId="0" fontId="77" fillId="11" borderId="42" xfId="0" applyFont="1" applyFill="1" applyBorder="1" applyAlignment="1">
      <alignment horizontal="center"/>
    </xf>
    <xf numFmtId="0" fontId="77" fillId="11" borderId="21" xfId="0" applyFont="1" applyFill="1" applyBorder="1" applyAlignment="1">
      <alignment horizontal="center"/>
    </xf>
    <xf numFmtId="0" fontId="77" fillId="11" borderId="33" xfId="0" applyFont="1" applyFill="1" applyBorder="1" applyAlignment="1">
      <alignment horizontal="center"/>
    </xf>
    <xf numFmtId="0" fontId="77" fillId="11" borderId="43" xfId="0" applyFont="1" applyFill="1" applyBorder="1" applyAlignment="1">
      <alignment horizontal="center"/>
    </xf>
    <xf numFmtId="0" fontId="77" fillId="11" borderId="10" xfId="0" applyFont="1" applyFill="1" applyBorder="1" applyAlignment="1">
      <alignment horizontal="center"/>
    </xf>
    <xf numFmtId="0" fontId="77" fillId="11" borderId="18" xfId="0" applyFont="1" applyFill="1" applyBorder="1" applyAlignment="1">
      <alignment horizontal="center" wrapText="1"/>
    </xf>
    <xf numFmtId="0" fontId="77" fillId="11" borderId="19" xfId="0" applyFont="1" applyFill="1" applyBorder="1" applyAlignment="1">
      <alignment horizontal="center" wrapText="1"/>
    </xf>
    <xf numFmtId="0" fontId="77" fillId="11" borderId="10" xfId="0" applyFont="1" applyFill="1" applyBorder="1" applyAlignment="1">
      <alignment horizontal="center" wrapText="1"/>
    </xf>
    <xf numFmtId="0" fontId="77" fillId="11" borderId="20" xfId="0" applyFont="1" applyFill="1" applyBorder="1" applyAlignment="1">
      <alignment horizontal="center" wrapText="1"/>
    </xf>
    <xf numFmtId="0" fontId="7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7" fillId="11" borderId="18" xfId="0" applyFont="1" applyFill="1" applyBorder="1" applyAlignment="1">
      <alignment horizontal="center"/>
    </xf>
    <xf numFmtId="0" fontId="77" fillId="11" borderId="18" xfId="0" applyFont="1" applyFill="1" applyBorder="1" applyAlignment="1">
      <alignment horizontal="center" vertical="center"/>
    </xf>
    <xf numFmtId="0" fontId="77" fillId="11" borderId="10" xfId="0" applyFont="1" applyFill="1" applyBorder="1" applyAlignment="1">
      <alignment horizontal="center" vertical="center"/>
    </xf>
    <xf numFmtId="0" fontId="77" fillId="11" borderId="15" xfId="0" applyFont="1" applyFill="1" applyBorder="1" applyAlignment="1">
      <alignment horizontal="center" vertical="center"/>
    </xf>
    <xf numFmtId="0" fontId="77" fillId="11" borderId="11" xfId="0" applyFont="1" applyFill="1" applyBorder="1" applyAlignment="1">
      <alignment horizontal="center" vertical="center"/>
    </xf>
    <xf numFmtId="0" fontId="78" fillId="11" borderId="44" xfId="0" applyFont="1" applyFill="1" applyBorder="1" applyAlignment="1">
      <alignment horizontal="center" vertical="center"/>
    </xf>
    <xf numFmtId="0" fontId="78" fillId="11" borderId="45" xfId="0" applyFont="1" applyFill="1" applyBorder="1" applyAlignment="1">
      <alignment horizontal="center" vertical="center"/>
    </xf>
    <xf numFmtId="0" fontId="78" fillId="11" borderId="46" xfId="0" applyFont="1" applyFill="1" applyBorder="1" applyAlignment="1">
      <alignment horizontal="center" vertical="center"/>
    </xf>
    <xf numFmtId="0" fontId="78" fillId="15" borderId="44" xfId="0" applyFont="1" applyFill="1" applyBorder="1" applyAlignment="1">
      <alignment horizontal="center" vertical="center"/>
    </xf>
    <xf numFmtId="0" fontId="78" fillId="15" borderId="45" xfId="0" applyFont="1" applyFill="1" applyBorder="1" applyAlignment="1">
      <alignment horizontal="center" vertical="center"/>
    </xf>
    <xf numFmtId="0" fontId="78" fillId="15" borderId="46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left" vertical="top" wrapText="1"/>
    </xf>
    <xf numFmtId="0" fontId="77" fillId="33" borderId="0" xfId="0" applyFont="1" applyFill="1" applyBorder="1" applyAlignment="1">
      <alignment horizontal="left" vertical="top" wrapText="1"/>
    </xf>
  </cellXfs>
  <cellStyles count="8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tas" xfId="83"/>
    <cellStyle name="Percent" xfId="84"/>
    <cellStyle name="Salida" xfId="85"/>
    <cellStyle name="Salida 2" xfId="86"/>
    <cellStyle name="Texto de advertencia" xfId="87"/>
    <cellStyle name="Texto de advertencia 2" xfId="88"/>
    <cellStyle name="Texto explicativo" xfId="89"/>
    <cellStyle name="Texto explicativo 2" xfId="90"/>
    <cellStyle name="Título" xfId="91"/>
    <cellStyle name="Título 2" xfId="92"/>
    <cellStyle name="Título 3" xfId="93"/>
    <cellStyle name="Título 4" xfId="94"/>
    <cellStyle name="Total" xfId="95"/>
    <cellStyle name="Total 2" xfId="96"/>
  </cellStyles>
  <dxfs count="29">
    <dxf>
      <font>
        <color theme="9" tint="-0.4999699890613556"/>
      </font>
    </dxf>
    <dxf>
      <font>
        <color rgb="FF9C0006"/>
      </font>
    </dxf>
    <dxf>
      <font>
        <color theme="9" tint="-0.4999699890613556"/>
      </font>
    </dxf>
    <dxf>
      <font>
        <color rgb="FF9C0006"/>
      </font>
    </dxf>
    <dxf>
      <font>
        <color theme="9" tint="-0.4999699890613556"/>
      </font>
    </dxf>
    <dxf>
      <font>
        <color rgb="FF9C0006"/>
      </font>
    </dxf>
    <dxf>
      <font>
        <color rgb="FF406529"/>
      </font>
    </dxf>
    <dxf>
      <font>
        <color theme="9" tint="-0.4999699890613556"/>
      </font>
    </dxf>
    <dxf>
      <font>
        <color rgb="FF9C0006"/>
      </font>
    </dxf>
    <dxf>
      <font>
        <color rgb="FF406529"/>
      </font>
    </dxf>
    <dxf>
      <font>
        <color theme="9" tint="-0.4999699890613556"/>
      </font>
    </dxf>
    <dxf>
      <font>
        <color rgb="FF9C0006"/>
      </font>
    </dxf>
    <dxf>
      <font>
        <color rgb="FF406529"/>
      </font>
    </dxf>
    <dxf>
      <font>
        <color theme="9" tint="-0.4999699890613556"/>
      </font>
    </dxf>
    <dxf>
      <font>
        <color rgb="FF9C0006"/>
      </font>
    </dxf>
    <dxf>
      <font>
        <color rgb="FF406529"/>
      </font>
    </dxf>
    <dxf>
      <font>
        <b/>
        <i val="0"/>
        <color rgb="FF406529"/>
      </font>
      <fill>
        <patternFill>
          <bgColor theme="5" tint="0.3999499976634979"/>
        </patternFill>
      </fill>
    </dxf>
    <dxf>
      <font>
        <b/>
        <i val="0"/>
        <color rgb="FFC00000"/>
      </font>
      <fill>
        <patternFill>
          <bgColor theme="5" tint="0.3999499976634979"/>
        </patternFill>
      </fill>
    </dxf>
    <dxf>
      <font>
        <b/>
        <i val="0"/>
        <color theme="9" tint="-0.24993999302387238"/>
      </font>
      <fill>
        <patternFill patternType="solid">
          <bgColor theme="7" tint="0.7999799847602844"/>
        </patternFill>
      </fill>
    </dxf>
    <dxf>
      <font>
        <b/>
        <i val="0"/>
        <color rgb="FFC00000"/>
      </font>
      <fill>
        <patternFill>
          <bgColor theme="7" tint="0.7999799847602844"/>
        </patternFill>
      </fill>
    </dxf>
    <dxf>
      <font>
        <b/>
        <i val="0"/>
        <color theme="9" tint="-0.24993999302387238"/>
      </font>
      <fill>
        <patternFill patternType="solid">
          <bgColor theme="7" tint="0.7999799847602844"/>
        </patternFill>
      </fill>
    </dxf>
    <dxf>
      <font>
        <b/>
        <i val="0"/>
        <color rgb="FFC00000"/>
      </font>
      <fill>
        <patternFill>
          <bgColor theme="7" tint="0.7999799847602844"/>
        </patternFill>
      </fill>
    </dxf>
    <dxf>
      <font>
        <b/>
        <i val="0"/>
        <color rgb="FFC00000"/>
      </font>
      <fill>
        <patternFill>
          <bgColor theme="7" tint="0.7999799847602844"/>
        </patternFill>
      </fill>
      <border/>
    </dxf>
    <dxf>
      <font>
        <b/>
        <i val="0"/>
        <color theme="9" tint="-0.24993999302387238"/>
      </font>
      <fill>
        <patternFill patternType="solid">
          <bgColor theme="7" tint="0.7999799847602844"/>
        </patternFill>
      </fill>
      <border/>
    </dxf>
    <dxf>
      <font>
        <b/>
        <i val="0"/>
        <color rgb="FFC00000"/>
      </font>
      <fill>
        <patternFill>
          <bgColor theme="5" tint="0.3999499976634979"/>
        </patternFill>
      </fill>
      <border/>
    </dxf>
    <dxf>
      <font>
        <b/>
        <i val="0"/>
        <color rgb="FF406529"/>
      </font>
      <fill>
        <patternFill>
          <bgColor theme="5" tint="0.3999499976634979"/>
        </patternFill>
      </fill>
      <border/>
    </dxf>
    <dxf>
      <font>
        <color rgb="FF406529"/>
      </font>
      <border/>
    </dxf>
    <dxf>
      <font>
        <color rgb="FF9C0006"/>
      </font>
      <border/>
    </dxf>
    <dxf>
      <font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Exportaciones agroalimentarias y Bebidas (Ene-Jul 2021). % en Valor.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"/>
          <c:y val="0.2655"/>
          <c:w val="0.415"/>
          <c:h val="0.60225"/>
        </c:manualLayout>
      </c:layout>
      <c:pieChart>
        <c:varyColors val="1"/>
        <c:ser>
          <c:idx val="0"/>
          <c:order val="0"/>
          <c:tx>
            <c:v>Miles de euros</c:v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'Export-Import Provincias'!$A$8:$A$15</c:f>
              <c:strCache/>
            </c:strRef>
          </c:cat>
          <c:val>
            <c:numRef>
              <c:f>'Export-Import Provincias'!$H$8:$H$15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Exportaciones agroalimentarias y Bebidas (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Ene-Jul 2021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). % en Peso.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75"/>
          <c:y val="0.24125"/>
          <c:w val="0.41525"/>
          <c:h val="0.6445"/>
        </c:manualLayout>
      </c:layout>
      <c:pieChart>
        <c:varyColors val="1"/>
        <c:ser>
          <c:idx val="0"/>
          <c:order val="0"/>
          <c:tx>
            <c:v>Toneladas</c:v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'Export-Import Provincias'!$A$8:$A$15</c:f>
              <c:strCache/>
            </c:strRef>
          </c:cat>
          <c:val>
            <c:numRef>
              <c:f>'Export-Import Provincias'!$I$8:$I$15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Importaciones agroalimentarias y Bebidas (Ene-Jul 2021). % en Valor.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2655"/>
          <c:w val="0.41625"/>
          <c:h val="0.60225"/>
        </c:manualLayout>
      </c:layout>
      <c:pieChart>
        <c:varyColors val="1"/>
        <c:ser>
          <c:idx val="0"/>
          <c:order val="0"/>
          <c:tx>
            <c:v>Miles de euros</c:v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'Export-Import Provincias'!$A$44:$A$51</c:f>
              <c:strCache/>
            </c:strRef>
          </c:cat>
          <c:val>
            <c:numRef>
              <c:f>'Export-Import Provincias'!$H$44:$H$51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Importaciones agroalimentarias y Bebidas (Ene-Jul 2021). % en Peso.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75"/>
          <c:y val="0.2445"/>
          <c:w val="0.415"/>
          <c:h val="0.6385"/>
        </c:manualLayout>
      </c:layout>
      <c:pieChart>
        <c:varyColors val="1"/>
        <c:ser>
          <c:idx val="0"/>
          <c:order val="0"/>
          <c:tx>
            <c:v>Toneladas</c:v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'Export-Import Provincias'!$A$44:$A$51</c:f>
              <c:strCache/>
            </c:strRef>
          </c:cat>
          <c:val>
            <c:numRef>
              <c:f>'Export-Import Provincias'!$I$44:$I$51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059"/>
          <c:w val="0.9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'Ranking paises'!$M$5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paises'!$N$5</c:f>
              <c:numCache>
                <c:ptCount val="1"/>
              </c:numCache>
            </c:numRef>
          </c:val>
        </c:ser>
        <c:overlap val="-27"/>
        <c:gapWidth val="219"/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0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059"/>
          <c:w val="0.9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'Ranking paises'!$M$5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'Ranking paises'!$N$5</c:f>
              <c:numCache>
                <c:ptCount val="1"/>
              </c:numCache>
            </c:numRef>
          </c:val>
        </c:ser>
        <c:overlap val="-27"/>
        <c:gapWidth val="219"/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Principales destinos de las </a:t>
            </a:r>
            <a:r>
              <a:rPr lang="en-US" cap="none" sz="1100" b="1" i="0" u="sng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Exportaciones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Agroalimentarias Andaluzas (Millones euros) Ene-Jul 2021</a:t>
            </a:r>
          </a:p>
        </c:rich>
      </c:tx>
      <c:layout>
        <c:manualLayout>
          <c:xMode val="factor"/>
          <c:yMode val="factor"/>
          <c:x val="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7575"/>
          <c:w val="0.912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('[1]Ranking paises'!$A$5:$A$14,'[1]Ranking paises'!$A$64)</c:f>
              <c:strCache>
                <c:ptCount val="10"/>
                <c:pt idx="0">
                  <c:v>Alemania</c:v>
                </c:pt>
                <c:pt idx="1">
                  <c:v>Francia</c:v>
                </c:pt>
                <c:pt idx="2">
                  <c:v>Italia</c:v>
                </c:pt>
                <c:pt idx="3">
                  <c:v>Reino Unido</c:v>
                </c:pt>
                <c:pt idx="4">
                  <c:v>Países Bajos</c:v>
                </c:pt>
                <c:pt idx="5">
                  <c:v>Portugal</c:v>
                </c:pt>
                <c:pt idx="6">
                  <c:v>Estados Unidos</c:v>
                </c:pt>
                <c:pt idx="7">
                  <c:v>Polonia</c:v>
                </c:pt>
                <c:pt idx="8">
                  <c:v>China</c:v>
                </c:pt>
                <c:pt idx="9">
                  <c:v>Bélgica</c:v>
                </c:pt>
              </c:strCache>
            </c:strRef>
          </c:cat>
          <c:val>
            <c:numRef>
              <c:f>'[1]Ranking paises'!$B$5:$B$14</c:f>
              <c:numCache>
                <c:ptCount val="10"/>
                <c:pt idx="0">
                  <c:v>1470.55636083</c:v>
                </c:pt>
                <c:pt idx="1">
                  <c:v>1032.8328362099999</c:v>
                </c:pt>
                <c:pt idx="2">
                  <c:v>751.51958011</c:v>
                </c:pt>
                <c:pt idx="3">
                  <c:v>737.32338633</c:v>
                </c:pt>
                <c:pt idx="4">
                  <c:v>550.87912523</c:v>
                </c:pt>
                <c:pt idx="5">
                  <c:v>545.4621358400001</c:v>
                </c:pt>
                <c:pt idx="6">
                  <c:v>458.60698296</c:v>
                </c:pt>
                <c:pt idx="7">
                  <c:v>195.53018568000002</c:v>
                </c:pt>
                <c:pt idx="8">
                  <c:v>178.86872166999999</c:v>
                </c:pt>
                <c:pt idx="9">
                  <c:v>164.17899067000002</c:v>
                </c:pt>
              </c:numCache>
            </c:numRef>
          </c:val>
        </c:ser>
        <c:overlap val="-27"/>
        <c:gapWidth val="219"/>
        <c:axId val="2209940"/>
        <c:axId val="19889461"/>
      </c:barChart>
      <c:catAx>
        <c:axId val="2209940"/>
        <c:scaling>
          <c:orientation val="minMax"/>
        </c:scaling>
        <c:axPos val="b"/>
        <c:delete val="1"/>
        <c:majorTickMark val="none"/>
        <c:minorTickMark val="none"/>
        <c:tickLblPos val="nextTo"/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0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Principales origenes de las </a:t>
            </a:r>
            <a:r>
              <a:rPr lang="en-US" cap="none" sz="1100" b="1" i="0" u="sng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Importaciones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Agroalimentarias Andaluzas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(Millones euros) Ene-Jul 2021</a:t>
            </a:r>
          </a:p>
        </c:rich>
      </c:tx>
      <c:layout>
        <c:manualLayout>
          <c:xMode val="factor"/>
          <c:yMode val="factor"/>
          <c:x val="0.003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172"/>
          <c:w val="0.895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('[1]Ranking paises'!$G$5:$G$14,'[1]Ranking paises'!$G$64)</c:f>
              <c:strCache>
                <c:ptCount val="10"/>
                <c:pt idx="0">
                  <c:v>Marruecos</c:v>
                </c:pt>
                <c:pt idx="1">
                  <c:v>Portugal</c:v>
                </c:pt>
                <c:pt idx="2">
                  <c:v>Países Bajos</c:v>
                </c:pt>
                <c:pt idx="3">
                  <c:v>Indonesia</c:v>
                </c:pt>
                <c:pt idx="4">
                  <c:v>Francia</c:v>
                </c:pt>
                <c:pt idx="5">
                  <c:v>Argentina</c:v>
                </c:pt>
                <c:pt idx="6">
                  <c:v>Alemania</c:v>
                </c:pt>
                <c:pt idx="7">
                  <c:v>Perú</c:v>
                </c:pt>
                <c:pt idx="8">
                  <c:v>Italia</c:v>
                </c:pt>
                <c:pt idx="9">
                  <c:v>Ucrania</c:v>
                </c:pt>
              </c:strCache>
            </c:strRef>
          </c:cat>
          <c:val>
            <c:numRef>
              <c:f>'[1]Ranking paises'!$H$5:$H$14</c:f>
              <c:numCache>
                <c:ptCount val="10"/>
                <c:pt idx="0">
                  <c:v>473.58132188</c:v>
                </c:pt>
                <c:pt idx="1">
                  <c:v>282.09186228</c:v>
                </c:pt>
                <c:pt idx="2">
                  <c:v>196.98057332999994</c:v>
                </c:pt>
                <c:pt idx="3">
                  <c:v>171.74016958</c:v>
                </c:pt>
                <c:pt idx="4">
                  <c:v>166.03656283</c:v>
                </c:pt>
                <c:pt idx="5">
                  <c:v>160.56056536000003</c:v>
                </c:pt>
                <c:pt idx="6">
                  <c:v>127.08744753000002</c:v>
                </c:pt>
                <c:pt idx="7">
                  <c:v>124.58547668</c:v>
                </c:pt>
                <c:pt idx="8">
                  <c:v>92.11913508</c:v>
                </c:pt>
                <c:pt idx="9">
                  <c:v>85.12843895</c:v>
                </c:pt>
              </c:numCache>
            </c:numRef>
          </c:val>
        </c:ser>
        <c:overlap val="-27"/>
        <c:gapWidth val="219"/>
        <c:axId val="44787422"/>
        <c:axId val="433615"/>
      </c:barChart>
      <c:catAx>
        <c:axId val="44787422"/>
        <c:scaling>
          <c:orientation val="minMax"/>
        </c:scaling>
        <c:axPos val="b"/>
        <c:delete val="1"/>
        <c:majorTickMark val="none"/>
        <c:minorTickMark val="none"/>
        <c:tickLblPos val="nextTo"/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87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4</xdr:col>
      <xdr:colOff>476250</xdr:colOff>
      <xdr:row>6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825"/>
          <a:ext cx="3000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19</xdr:row>
      <xdr:rowOff>19050</xdr:rowOff>
    </xdr:from>
    <xdr:to>
      <xdr:col>4</xdr:col>
      <xdr:colOff>733425</xdr:colOff>
      <xdr:row>34</xdr:row>
      <xdr:rowOff>19050</xdr:rowOff>
    </xdr:to>
    <xdr:graphicFrame>
      <xdr:nvGraphicFramePr>
        <xdr:cNvPr id="1" name="Gráfico 1"/>
        <xdr:cNvGraphicFramePr/>
      </xdr:nvGraphicFramePr>
      <xdr:xfrm>
        <a:off x="0" y="3676650"/>
        <a:ext cx="3781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19050</xdr:colOff>
      <xdr:row>19</xdr:row>
      <xdr:rowOff>0</xdr:rowOff>
    </xdr:from>
    <xdr:to>
      <xdr:col>10</xdr:col>
      <xdr:colOff>171450</xdr:colOff>
      <xdr:row>34</xdr:row>
      <xdr:rowOff>0</xdr:rowOff>
    </xdr:to>
    <xdr:graphicFrame>
      <xdr:nvGraphicFramePr>
        <xdr:cNvPr id="2" name="Gráfico 3"/>
        <xdr:cNvGraphicFramePr/>
      </xdr:nvGraphicFramePr>
      <xdr:xfrm>
        <a:off x="3829050" y="3657600"/>
        <a:ext cx="40576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55</xdr:row>
      <xdr:rowOff>19050</xdr:rowOff>
    </xdr:from>
    <xdr:to>
      <xdr:col>4</xdr:col>
      <xdr:colOff>733425</xdr:colOff>
      <xdr:row>70</xdr:row>
      <xdr:rowOff>19050</xdr:rowOff>
    </xdr:to>
    <xdr:graphicFrame>
      <xdr:nvGraphicFramePr>
        <xdr:cNvPr id="3" name="Gráfico 9"/>
        <xdr:cNvGraphicFramePr/>
      </xdr:nvGraphicFramePr>
      <xdr:xfrm>
        <a:off x="0" y="10582275"/>
        <a:ext cx="37814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5</xdr:col>
      <xdr:colOff>57150</xdr:colOff>
      <xdr:row>55</xdr:row>
      <xdr:rowOff>19050</xdr:rowOff>
    </xdr:from>
    <xdr:to>
      <xdr:col>10</xdr:col>
      <xdr:colOff>171450</xdr:colOff>
      <xdr:row>70</xdr:row>
      <xdr:rowOff>19050</xdr:rowOff>
    </xdr:to>
    <xdr:graphicFrame>
      <xdr:nvGraphicFramePr>
        <xdr:cNvPr id="4" name="Gráfico 10"/>
        <xdr:cNvGraphicFramePr/>
      </xdr:nvGraphicFramePr>
      <xdr:xfrm>
        <a:off x="3867150" y="10582275"/>
        <a:ext cx="40195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34100"/>
    <xdr:graphicFrame>
      <xdr:nvGraphicFramePr>
        <xdr:cNvPr id="1" name="Shape 1025"/>
        <xdr:cNvGraphicFramePr/>
      </xdr:nvGraphicFramePr>
      <xdr:xfrm>
        <a:off x="0" y="0"/>
        <a:ext cx="93916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34100"/>
    <xdr:graphicFrame>
      <xdr:nvGraphicFramePr>
        <xdr:cNvPr id="1" name="Shape 1025"/>
        <xdr:cNvGraphicFramePr/>
      </xdr:nvGraphicFramePr>
      <xdr:xfrm>
        <a:off x="0" y="0"/>
        <a:ext cx="93916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9525</xdr:rowOff>
    </xdr:from>
    <xdr:ext cx="4095750" cy="2971800"/>
    <xdr:graphicFrame>
      <xdr:nvGraphicFramePr>
        <xdr:cNvPr id="1" name="Gráfico 5"/>
        <xdr:cNvGraphicFramePr/>
      </xdr:nvGraphicFramePr>
      <xdr:xfrm>
        <a:off x="0" y="12363450"/>
        <a:ext cx="4095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171450</xdr:colOff>
      <xdr:row>59</xdr:row>
      <xdr:rowOff>180975</xdr:rowOff>
    </xdr:from>
    <xdr:ext cx="3962400" cy="3038475"/>
    <xdr:graphicFrame>
      <xdr:nvGraphicFramePr>
        <xdr:cNvPr id="2" name="Gráfico 7"/>
        <xdr:cNvGraphicFramePr/>
      </xdr:nvGraphicFramePr>
      <xdr:xfrm>
        <a:off x="4962525" y="12344400"/>
        <a:ext cx="39624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5</xdr:col>
      <xdr:colOff>628650</xdr:colOff>
      <xdr:row>63</xdr:row>
      <xdr:rowOff>9525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69627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36</xdr:row>
      <xdr:rowOff>171450</xdr:rowOff>
    </xdr:from>
    <xdr:to>
      <xdr:col>13</xdr:col>
      <xdr:colOff>590550</xdr:colOff>
      <xdr:row>62</xdr:row>
      <xdr:rowOff>171450</xdr:rowOff>
    </xdr:to>
    <xdr:pic>
      <xdr:nvPicPr>
        <xdr:cNvPr id="2" name="Imagen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6344900"/>
          <a:ext cx="704850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20_Datos_comercio_exterior_agroalim_Ene-Jul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"/>
      <sheetName val="Export-Import Provincias"/>
      <sheetName val="Gráfico2"/>
      <sheetName val="Gráfico1"/>
      <sheetName val="Ranking paises"/>
      <sheetName val="Ranking capítulos"/>
      <sheetName val="Ranking productos"/>
      <sheetName val="Andalucía_España"/>
    </sheetNames>
    <sheetDataSet>
      <sheetData sheetId="4">
        <row r="4">
          <cell r="A4" t="str">
            <v>País</v>
          </cell>
          <cell r="C4" t="str">
            <v>Valor Exportado Ene-Jul 2020 (Millones Euros)</v>
          </cell>
          <cell r="G4" t="str">
            <v>País</v>
          </cell>
          <cell r="I4" t="str">
            <v>Valor Importado Ene-Jul 2020 (Millones Euros)</v>
          </cell>
        </row>
        <row r="5">
          <cell r="A5" t="str">
            <v>Alemania</v>
          </cell>
          <cell r="B5">
            <v>1470.55636083</v>
          </cell>
          <cell r="G5" t="str">
            <v>Marruecos</v>
          </cell>
          <cell r="H5">
            <v>473.58132188</v>
          </cell>
        </row>
        <row r="6">
          <cell r="A6" t="str">
            <v>Francia</v>
          </cell>
          <cell r="B6">
            <v>1032.8328362099999</v>
          </cell>
          <cell r="G6" t="str">
            <v>Portugal</v>
          </cell>
          <cell r="H6">
            <v>282.09186228</v>
          </cell>
        </row>
        <row r="7">
          <cell r="A7" t="str">
            <v>Italia</v>
          </cell>
          <cell r="B7">
            <v>751.51958011</v>
          </cell>
          <cell r="G7" t="str">
            <v>Países Bajos</v>
          </cell>
          <cell r="H7">
            <v>196.98057332999994</v>
          </cell>
        </row>
        <row r="8">
          <cell r="A8" t="str">
            <v>Reino Unido</v>
          </cell>
          <cell r="B8">
            <v>737.32338633</v>
          </cell>
          <cell r="G8" t="str">
            <v>Indonesia</v>
          </cell>
          <cell r="H8">
            <v>171.74016958</v>
          </cell>
        </row>
        <row r="9">
          <cell r="A9" t="str">
            <v>Países Bajos</v>
          </cell>
          <cell r="B9">
            <v>550.87912523</v>
          </cell>
          <cell r="G9" t="str">
            <v>Francia</v>
          </cell>
          <cell r="H9">
            <v>166.03656283</v>
          </cell>
        </row>
        <row r="10">
          <cell r="A10" t="str">
            <v>Portugal</v>
          </cell>
          <cell r="B10">
            <v>545.4621358400001</v>
          </cell>
          <cell r="G10" t="str">
            <v>Argentina</v>
          </cell>
          <cell r="H10">
            <v>160.56056536000003</v>
          </cell>
        </row>
        <row r="11">
          <cell r="A11" t="str">
            <v>Estados Unidos</v>
          </cell>
          <cell r="B11">
            <v>458.60698296</v>
          </cell>
          <cell r="G11" t="str">
            <v>Alemania</v>
          </cell>
          <cell r="H11">
            <v>127.08744753000002</v>
          </cell>
        </row>
        <row r="12">
          <cell r="A12" t="str">
            <v>Polonia</v>
          </cell>
          <cell r="B12">
            <v>195.53018568000002</v>
          </cell>
          <cell r="G12" t="str">
            <v>Perú</v>
          </cell>
          <cell r="H12">
            <v>124.58547668</v>
          </cell>
        </row>
        <row r="13">
          <cell r="A13" t="str">
            <v>China</v>
          </cell>
          <cell r="B13">
            <v>178.86872166999999</v>
          </cell>
          <cell r="G13" t="str">
            <v>Italia</v>
          </cell>
          <cell r="H13">
            <v>92.11913508</v>
          </cell>
        </row>
        <row r="14">
          <cell r="A14" t="str">
            <v>Bélgica</v>
          </cell>
          <cell r="B14">
            <v>164.17899067000002</v>
          </cell>
          <cell r="G14" t="str">
            <v>Ucrania</v>
          </cell>
          <cell r="H14">
            <v>85.12843895</v>
          </cell>
        </row>
        <row r="15">
          <cell r="A15" t="str">
            <v>Suiza</v>
          </cell>
          <cell r="B15">
            <v>124.6292219</v>
          </cell>
          <cell r="G15" t="str">
            <v>Brasil</v>
          </cell>
          <cell r="H15">
            <v>66.98198022999999</v>
          </cell>
        </row>
        <row r="16">
          <cell r="A16" t="str">
            <v>Suecia</v>
          </cell>
          <cell r="B16">
            <v>95.9394713</v>
          </cell>
          <cell r="G16" t="str">
            <v>Túnez</v>
          </cell>
          <cell r="H16">
            <v>66.65988281</v>
          </cell>
        </row>
        <row r="17">
          <cell r="A17" t="str">
            <v>Japón</v>
          </cell>
          <cell r="B17">
            <v>87.90165075</v>
          </cell>
          <cell r="G17" t="str">
            <v>México</v>
          </cell>
          <cell r="H17">
            <v>39.67920735</v>
          </cell>
        </row>
        <row r="18">
          <cell r="A18" t="str">
            <v>Dinamarca</v>
          </cell>
          <cell r="B18">
            <v>81.14924079</v>
          </cell>
          <cell r="G18" t="str">
            <v>Bélgica</v>
          </cell>
          <cell r="H18">
            <v>38.96839690000001</v>
          </cell>
        </row>
        <row r="19">
          <cell r="A19" t="str">
            <v>Austria</v>
          </cell>
          <cell r="B19">
            <v>79.72425096999999</v>
          </cell>
          <cell r="G19" t="str">
            <v>Suecia</v>
          </cell>
          <cell r="H19">
            <v>34.68316261</v>
          </cell>
        </row>
        <row r="20">
          <cell r="A20" t="str">
            <v>República Checa</v>
          </cell>
          <cell r="B20">
            <v>65.39501091000001</v>
          </cell>
          <cell r="G20" t="str">
            <v>Estados Unidos</v>
          </cell>
          <cell r="H20">
            <v>29.792614080000003</v>
          </cell>
        </row>
        <row r="21">
          <cell r="A21" t="str">
            <v>Marruecos</v>
          </cell>
          <cell r="B21">
            <v>61.50873976</v>
          </cell>
          <cell r="G21" t="str">
            <v>Polonia</v>
          </cell>
          <cell r="H21">
            <v>27.34480796</v>
          </cell>
        </row>
        <row r="22">
          <cell r="A22" t="str">
            <v>Corea del Sur</v>
          </cell>
          <cell r="B22">
            <v>57.056696130000006</v>
          </cell>
          <cell r="G22" t="str">
            <v>Colombia</v>
          </cell>
          <cell r="H22">
            <v>26.312060910000003</v>
          </cell>
        </row>
        <row r="23">
          <cell r="A23" t="str">
            <v>Irlanda</v>
          </cell>
          <cell r="B23">
            <v>55.579459850000006</v>
          </cell>
          <cell r="G23" t="str">
            <v>Bulgaria</v>
          </cell>
          <cell r="H23">
            <v>26.03021917</v>
          </cell>
        </row>
        <row r="24">
          <cell r="A24" t="str">
            <v>Canadá</v>
          </cell>
          <cell r="B24">
            <v>55.18082342000001</v>
          </cell>
          <cell r="G24" t="str">
            <v>China</v>
          </cell>
          <cell r="H24">
            <v>22.985528469999995</v>
          </cell>
        </row>
        <row r="25">
          <cell r="A25" t="str">
            <v>México</v>
          </cell>
          <cell r="B25">
            <v>54.78189993</v>
          </cell>
          <cell r="G25" t="str">
            <v>Senegal</v>
          </cell>
          <cell r="H25">
            <v>21.6440594</v>
          </cell>
        </row>
        <row r="26">
          <cell r="A26" t="str">
            <v>Australia</v>
          </cell>
          <cell r="B26">
            <v>47.54339227999999</v>
          </cell>
          <cell r="G26" t="str">
            <v>Costa Rica</v>
          </cell>
          <cell r="H26">
            <v>20.442165550000002</v>
          </cell>
        </row>
        <row r="27">
          <cell r="A27" t="str">
            <v>Arabia Saudita</v>
          </cell>
          <cell r="B27">
            <v>45.102612949999994</v>
          </cell>
          <cell r="G27" t="str">
            <v>Ecuador</v>
          </cell>
          <cell r="H27">
            <v>19.60066918</v>
          </cell>
        </row>
        <row r="28">
          <cell r="A28" t="str">
            <v>Filipinas</v>
          </cell>
          <cell r="B28">
            <v>39.65580861</v>
          </cell>
          <cell r="G28" t="str">
            <v>Moldavia</v>
          </cell>
          <cell r="H28">
            <v>17.96562088</v>
          </cell>
        </row>
        <row r="29">
          <cell r="A29" t="str">
            <v>Finlandia</v>
          </cell>
          <cell r="B29">
            <v>36.50426607</v>
          </cell>
          <cell r="G29" t="str">
            <v>Mauritania</v>
          </cell>
          <cell r="H29">
            <v>16.2882333</v>
          </cell>
        </row>
        <row r="30">
          <cell r="A30" t="str">
            <v>Brasil</v>
          </cell>
          <cell r="B30">
            <v>33.068482679999995</v>
          </cell>
          <cell r="G30" t="str">
            <v>Grecia</v>
          </cell>
          <cell r="H30">
            <v>15.76707958</v>
          </cell>
        </row>
        <row r="31">
          <cell r="A31" t="str">
            <v>Eslovaquia</v>
          </cell>
          <cell r="B31">
            <v>32.32539701</v>
          </cell>
          <cell r="G31" t="str">
            <v>Kenia</v>
          </cell>
          <cell r="H31">
            <v>15.60420894</v>
          </cell>
        </row>
        <row r="32">
          <cell r="A32" t="str">
            <v>Emiratos Árabes Unidos</v>
          </cell>
          <cell r="B32">
            <v>31.072490189999996</v>
          </cell>
          <cell r="G32" t="str">
            <v>Chile</v>
          </cell>
          <cell r="H32">
            <v>14.655465529999999</v>
          </cell>
        </row>
        <row r="33">
          <cell r="A33" t="str">
            <v>Noruega</v>
          </cell>
          <cell r="B33">
            <v>30.628819030000002</v>
          </cell>
          <cell r="G33" t="str">
            <v>Rusia</v>
          </cell>
          <cell r="H33">
            <v>14.089445340000003</v>
          </cell>
        </row>
        <row r="34">
          <cell r="A34" t="str">
            <v>Rusia</v>
          </cell>
          <cell r="B34">
            <v>29.360599219999997</v>
          </cell>
          <cell r="G34" t="str">
            <v>Rumanía</v>
          </cell>
          <cell r="H34">
            <v>14.00157397</v>
          </cell>
        </row>
        <row r="64">
          <cell r="A64" t="str">
            <v>Resto</v>
          </cell>
          <cell r="G64" t="str">
            <v>Resto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15" zoomScaleNormal="115" zoomScaleSheetLayoutView="85" zoomScalePageLayoutView="0" workbookViewId="0" topLeftCell="A9">
      <selection activeCell="D15" sqref="D15"/>
    </sheetView>
  </sheetViews>
  <sheetFormatPr defaultColWidth="11.421875" defaultRowHeight="15"/>
  <cols>
    <col min="1" max="1" width="6.7109375" style="0" customWidth="1"/>
    <col min="2" max="10" width="13.421875" style="0" customWidth="1"/>
  </cols>
  <sheetData>
    <row r="1" spans="1:11" ht="15">
      <c r="A1" s="119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22" t="s">
        <v>23</v>
      </c>
    </row>
    <row r="2" spans="1:11" ht="14.25" customHeight="1">
      <c r="A2" s="120"/>
      <c r="B2" s="16"/>
      <c r="C2" s="16"/>
      <c r="D2" s="16"/>
      <c r="E2" s="71"/>
      <c r="F2" s="71"/>
      <c r="G2" s="127" t="s">
        <v>24</v>
      </c>
      <c r="H2" s="127"/>
      <c r="I2" s="127"/>
      <c r="J2" s="127"/>
      <c r="K2" s="123"/>
    </row>
    <row r="3" spans="1:11" ht="15">
      <c r="A3" s="120"/>
      <c r="B3" s="16"/>
      <c r="C3" s="16"/>
      <c r="D3" s="16"/>
      <c r="E3" s="72"/>
      <c r="F3" s="71"/>
      <c r="G3" s="127"/>
      <c r="H3" s="127"/>
      <c r="I3" s="127"/>
      <c r="J3" s="127"/>
      <c r="K3" s="123"/>
    </row>
    <row r="4" spans="1:11" ht="15">
      <c r="A4" s="120"/>
      <c r="B4" s="16"/>
      <c r="C4" s="16"/>
      <c r="D4" s="16"/>
      <c r="E4" s="16"/>
      <c r="F4" s="16"/>
      <c r="G4" s="16"/>
      <c r="H4" s="16"/>
      <c r="I4" s="16"/>
      <c r="J4" s="16"/>
      <c r="K4" s="123"/>
    </row>
    <row r="5" spans="1:11" ht="15">
      <c r="A5" s="120"/>
      <c r="B5" s="16"/>
      <c r="C5" s="16"/>
      <c r="D5" s="16"/>
      <c r="E5" s="16"/>
      <c r="F5" s="16"/>
      <c r="G5" s="16"/>
      <c r="H5" s="16"/>
      <c r="I5" s="16"/>
      <c r="J5" s="16"/>
      <c r="K5" s="123"/>
    </row>
    <row r="6" spans="1:11" ht="15">
      <c r="A6" s="120"/>
      <c r="B6" s="16"/>
      <c r="C6" s="16"/>
      <c r="D6" s="16"/>
      <c r="E6" s="16"/>
      <c r="F6" s="16"/>
      <c r="G6" s="16"/>
      <c r="H6" s="16"/>
      <c r="I6" s="16"/>
      <c r="J6" s="16"/>
      <c r="K6" s="123"/>
    </row>
    <row r="7" spans="1:11" ht="15">
      <c r="A7" s="120"/>
      <c r="B7" s="16"/>
      <c r="C7" s="16"/>
      <c r="D7" s="16"/>
      <c r="E7" s="16"/>
      <c r="F7" s="16"/>
      <c r="G7" s="16"/>
      <c r="H7" s="16"/>
      <c r="I7" s="16"/>
      <c r="J7" s="16"/>
      <c r="K7" s="123"/>
    </row>
    <row r="8" spans="1:11" ht="14.25">
      <c r="A8" s="120"/>
      <c r="B8" s="16"/>
      <c r="C8" s="16"/>
      <c r="D8" s="16"/>
      <c r="E8" s="16"/>
      <c r="F8" s="16"/>
      <c r="G8" s="16"/>
      <c r="H8" s="16"/>
      <c r="I8" s="16"/>
      <c r="J8" s="16"/>
      <c r="K8" s="123"/>
    </row>
    <row r="9" spans="1:11" ht="14.25">
      <c r="A9" s="120"/>
      <c r="B9" s="16"/>
      <c r="C9" s="16"/>
      <c r="D9" s="16"/>
      <c r="E9" s="16"/>
      <c r="F9" s="16"/>
      <c r="G9" s="16"/>
      <c r="H9" s="16"/>
      <c r="I9" s="16"/>
      <c r="J9" s="16"/>
      <c r="K9" s="123"/>
    </row>
    <row r="10" spans="1:11" ht="18">
      <c r="A10" s="120"/>
      <c r="B10" s="16"/>
      <c r="C10" s="125" t="s">
        <v>177</v>
      </c>
      <c r="D10" s="125"/>
      <c r="E10" s="125"/>
      <c r="F10" s="125"/>
      <c r="G10" s="125"/>
      <c r="H10" s="125"/>
      <c r="I10" s="125"/>
      <c r="J10" s="16"/>
      <c r="K10" s="123"/>
    </row>
    <row r="11" spans="1:11" ht="14.25">
      <c r="A11" s="120"/>
      <c r="B11" s="16"/>
      <c r="C11" s="16"/>
      <c r="D11" s="16"/>
      <c r="E11" s="16"/>
      <c r="F11" s="16"/>
      <c r="G11" s="16"/>
      <c r="H11" s="16"/>
      <c r="I11" s="16"/>
      <c r="J11" s="16"/>
      <c r="K11" s="123"/>
    </row>
    <row r="12" spans="1:11" ht="14.25">
      <c r="A12" s="120"/>
      <c r="B12" s="16"/>
      <c r="C12" s="16"/>
      <c r="D12" s="16"/>
      <c r="E12" s="16"/>
      <c r="F12" s="16"/>
      <c r="G12" s="16"/>
      <c r="H12" s="16"/>
      <c r="I12" s="16"/>
      <c r="J12" s="16"/>
      <c r="K12" s="123"/>
    </row>
    <row r="13" spans="1:11" ht="14.25">
      <c r="A13" s="120"/>
      <c r="B13" s="16"/>
      <c r="C13" s="16"/>
      <c r="D13" s="16"/>
      <c r="E13" s="16"/>
      <c r="F13" s="16"/>
      <c r="G13" s="16"/>
      <c r="H13" s="16"/>
      <c r="I13" s="16"/>
      <c r="J13" s="16"/>
      <c r="K13" s="123"/>
    </row>
    <row r="14" spans="1:11" ht="14.25">
      <c r="A14" s="120"/>
      <c r="B14" s="16"/>
      <c r="C14" s="16"/>
      <c r="D14" s="16"/>
      <c r="E14" s="16"/>
      <c r="F14" s="16"/>
      <c r="G14" s="16"/>
      <c r="H14" s="16"/>
      <c r="I14" s="16"/>
      <c r="J14" s="16"/>
      <c r="K14" s="123"/>
    </row>
    <row r="15" spans="1:11" ht="14.25">
      <c r="A15" s="120"/>
      <c r="B15" s="16"/>
      <c r="C15" s="16"/>
      <c r="D15" s="16"/>
      <c r="E15" s="16"/>
      <c r="F15" s="16"/>
      <c r="G15" s="16"/>
      <c r="H15" s="16"/>
      <c r="I15" s="16"/>
      <c r="J15" s="16"/>
      <c r="K15" s="123"/>
    </row>
    <row r="16" spans="1:11" ht="14.25">
      <c r="A16" s="120"/>
      <c r="B16" s="16"/>
      <c r="C16" s="16" t="s">
        <v>26</v>
      </c>
      <c r="D16" s="16" t="s">
        <v>27</v>
      </c>
      <c r="E16" s="16"/>
      <c r="F16" s="16"/>
      <c r="G16" s="16"/>
      <c r="H16" s="16"/>
      <c r="I16" s="16"/>
      <c r="J16" s="16"/>
      <c r="K16" s="123"/>
    </row>
    <row r="17" spans="1:11" ht="14.25">
      <c r="A17" s="120"/>
      <c r="B17" s="16"/>
      <c r="C17" s="16" t="s">
        <v>28</v>
      </c>
      <c r="D17" s="16" t="s">
        <v>41</v>
      </c>
      <c r="E17" s="16"/>
      <c r="F17" s="16"/>
      <c r="G17" s="16"/>
      <c r="H17" s="16"/>
      <c r="I17" s="16"/>
      <c r="J17" s="16"/>
      <c r="K17" s="123"/>
    </row>
    <row r="18" spans="1:11" ht="14.25">
      <c r="A18" s="120"/>
      <c r="B18" s="16"/>
      <c r="C18" s="16" t="s">
        <v>29</v>
      </c>
      <c r="D18" s="16" t="s">
        <v>34</v>
      </c>
      <c r="E18" s="16"/>
      <c r="F18" s="16"/>
      <c r="G18" s="16"/>
      <c r="H18" s="16"/>
      <c r="I18" s="16"/>
      <c r="J18" s="16"/>
      <c r="K18" s="123"/>
    </row>
    <row r="19" spans="1:11" ht="14.25">
      <c r="A19" s="120"/>
      <c r="B19" s="16"/>
      <c r="C19" s="16" t="s">
        <v>30</v>
      </c>
      <c r="D19" s="16" t="s">
        <v>31</v>
      </c>
      <c r="E19" s="16"/>
      <c r="F19" s="16"/>
      <c r="G19" s="16"/>
      <c r="H19" s="16"/>
      <c r="I19" s="16"/>
      <c r="J19" s="16"/>
      <c r="K19" s="123"/>
    </row>
    <row r="20" spans="1:11" ht="14.25">
      <c r="A20" s="120"/>
      <c r="B20" s="16"/>
      <c r="C20" s="16" t="s">
        <v>32</v>
      </c>
      <c r="D20" s="16" t="s">
        <v>33</v>
      </c>
      <c r="E20" s="16"/>
      <c r="F20" s="16"/>
      <c r="G20" s="16"/>
      <c r="H20" s="16"/>
      <c r="I20" s="16"/>
      <c r="J20" s="16"/>
      <c r="K20" s="123"/>
    </row>
    <row r="21" spans="1:11" ht="14.25">
      <c r="A21" s="120"/>
      <c r="B21" s="16"/>
      <c r="C21" s="16"/>
      <c r="D21" s="16"/>
      <c r="E21" s="16"/>
      <c r="F21" s="16"/>
      <c r="G21" s="16"/>
      <c r="H21" s="16"/>
      <c r="I21" s="16"/>
      <c r="J21" s="16"/>
      <c r="K21" s="123"/>
    </row>
    <row r="22" spans="1:11" ht="14.25">
      <c r="A22" s="120"/>
      <c r="B22" s="16"/>
      <c r="C22" s="16"/>
      <c r="D22" s="16"/>
      <c r="E22" s="16"/>
      <c r="F22" s="16"/>
      <c r="G22" s="16"/>
      <c r="H22" s="16"/>
      <c r="I22" s="16"/>
      <c r="J22" s="16"/>
      <c r="K22" s="123"/>
    </row>
    <row r="23" spans="1:11" ht="14.25">
      <c r="A23" s="120"/>
      <c r="B23" s="16"/>
      <c r="C23" s="16"/>
      <c r="D23" s="16"/>
      <c r="E23" s="16"/>
      <c r="F23" s="16"/>
      <c r="G23" s="16"/>
      <c r="H23" s="16"/>
      <c r="I23" s="16"/>
      <c r="J23" s="16"/>
      <c r="K23" s="123"/>
    </row>
    <row r="24" spans="1:11" ht="14.25">
      <c r="A24" s="120"/>
      <c r="B24" s="16"/>
      <c r="C24" s="16"/>
      <c r="D24" s="16"/>
      <c r="E24" s="16"/>
      <c r="F24" s="16"/>
      <c r="G24" s="16"/>
      <c r="H24" s="16"/>
      <c r="I24" s="16"/>
      <c r="J24" s="16"/>
      <c r="K24" s="123"/>
    </row>
    <row r="25" spans="1:11" ht="15" customHeight="1">
      <c r="A25" s="120"/>
      <c r="B25" s="16"/>
      <c r="C25" s="126" t="s">
        <v>25</v>
      </c>
      <c r="D25" s="126"/>
      <c r="E25" s="126"/>
      <c r="F25" s="126"/>
      <c r="G25" s="126"/>
      <c r="H25" s="126"/>
      <c r="I25" s="126"/>
      <c r="J25" s="16"/>
      <c r="K25" s="123"/>
    </row>
    <row r="26" spans="1:11" ht="14.25">
      <c r="A26" s="120"/>
      <c r="B26" s="16"/>
      <c r="C26" s="126"/>
      <c r="D26" s="126"/>
      <c r="E26" s="126"/>
      <c r="F26" s="126"/>
      <c r="G26" s="126"/>
      <c r="H26" s="126"/>
      <c r="I26" s="126"/>
      <c r="J26" s="16"/>
      <c r="K26" s="123"/>
    </row>
    <row r="27" spans="1:11" ht="14.25">
      <c r="A27" s="120"/>
      <c r="B27" s="16"/>
      <c r="C27" s="16"/>
      <c r="D27" s="16"/>
      <c r="E27" s="16"/>
      <c r="F27" s="16"/>
      <c r="G27" s="16"/>
      <c r="H27" s="16"/>
      <c r="I27" s="16"/>
      <c r="J27" s="16"/>
      <c r="K27" s="123"/>
    </row>
    <row r="28" spans="1:11" ht="14.25">
      <c r="A28" s="120"/>
      <c r="B28" s="16"/>
      <c r="C28" s="16"/>
      <c r="D28" s="16"/>
      <c r="E28" s="16"/>
      <c r="F28" s="16"/>
      <c r="G28" s="16"/>
      <c r="H28" s="16"/>
      <c r="I28" s="16"/>
      <c r="J28" s="16"/>
      <c r="K28" s="123"/>
    </row>
    <row r="29" spans="1:11" ht="14.25">
      <c r="A29" s="120"/>
      <c r="B29" s="16"/>
      <c r="C29" s="126" t="s">
        <v>178</v>
      </c>
      <c r="D29" s="126"/>
      <c r="E29" s="126"/>
      <c r="F29" s="126"/>
      <c r="G29" s="126"/>
      <c r="H29" s="126"/>
      <c r="I29" s="16"/>
      <c r="J29" s="16"/>
      <c r="K29" s="123"/>
    </row>
    <row r="30" spans="1:11" ht="14.25">
      <c r="A30" s="120"/>
      <c r="B30" s="16"/>
      <c r="C30" s="126"/>
      <c r="D30" s="126"/>
      <c r="E30" s="126"/>
      <c r="F30" s="126"/>
      <c r="G30" s="126"/>
      <c r="H30" s="126"/>
      <c r="I30" s="16"/>
      <c r="J30" s="16"/>
      <c r="K30" s="123"/>
    </row>
    <row r="31" spans="1:11" ht="14.25">
      <c r="A31" s="120"/>
      <c r="B31" s="16"/>
      <c r="C31" s="16"/>
      <c r="D31" s="16"/>
      <c r="E31" s="16"/>
      <c r="F31" s="16"/>
      <c r="G31" s="16"/>
      <c r="H31" s="16"/>
      <c r="I31" s="16"/>
      <c r="J31" s="16"/>
      <c r="K31" s="123"/>
    </row>
    <row r="32" spans="1:11" ht="14.25">
      <c r="A32" s="121"/>
      <c r="B32" s="17"/>
      <c r="C32" s="17"/>
      <c r="D32" s="17"/>
      <c r="E32" s="17"/>
      <c r="F32" s="17"/>
      <c r="G32" s="17"/>
      <c r="H32" s="17"/>
      <c r="I32" s="17"/>
      <c r="J32" s="17"/>
      <c r="K32" s="124"/>
    </row>
  </sheetData>
  <sheetProtection/>
  <mergeCells count="6">
    <mergeCell ref="A1:A32"/>
    <mergeCell ref="K1:K32"/>
    <mergeCell ref="C10:I10"/>
    <mergeCell ref="C29:H30"/>
    <mergeCell ref="G2:J3"/>
    <mergeCell ref="C25:I26"/>
  </mergeCells>
  <printOptions/>
  <pageMargins left="0.7" right="0.7" top="0.75" bottom="0.75" header="0.3" footer="0.3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100" zoomScalePageLayoutView="85" workbookViewId="0" topLeftCell="A37">
      <selection activeCell="J52" sqref="J52:K52"/>
    </sheetView>
  </sheetViews>
  <sheetFormatPr defaultColWidth="11.421875" defaultRowHeight="15"/>
  <cols>
    <col min="10" max="10" width="12.8515625" style="0" customWidth="1"/>
    <col min="11" max="11" width="10.140625" style="0" bestFit="1" customWidth="1"/>
  </cols>
  <sheetData>
    <row r="1" spans="1:3" ht="15.75">
      <c r="A1" s="12" t="s">
        <v>16</v>
      </c>
      <c r="B1" s="12"/>
      <c r="C1" s="12"/>
    </row>
    <row r="3" spans="1:3" ht="15.75">
      <c r="A3" s="11" t="s">
        <v>17</v>
      </c>
      <c r="B3" s="11"/>
      <c r="C3" s="11"/>
    </row>
    <row r="4" spans="1:3" ht="15.75" thickBot="1">
      <c r="A4" s="3"/>
      <c r="B4" s="3"/>
      <c r="C4" s="3"/>
    </row>
    <row r="5" spans="1:11" ht="15">
      <c r="A5" s="128"/>
      <c r="B5" s="130" t="s">
        <v>0</v>
      </c>
      <c r="C5" s="131"/>
      <c r="D5" s="130" t="s">
        <v>0</v>
      </c>
      <c r="E5" s="131"/>
      <c r="F5" s="130" t="s">
        <v>168</v>
      </c>
      <c r="G5" s="131"/>
      <c r="H5" s="130" t="s">
        <v>168</v>
      </c>
      <c r="I5" s="131"/>
      <c r="J5" s="133" t="s">
        <v>1</v>
      </c>
      <c r="K5" s="134"/>
    </row>
    <row r="6" spans="1:11" ht="15">
      <c r="A6" s="129"/>
      <c r="B6" s="132">
        <v>2019</v>
      </c>
      <c r="C6" s="132"/>
      <c r="D6" s="132">
        <v>2020</v>
      </c>
      <c r="E6" s="132"/>
      <c r="F6" s="132">
        <v>2020</v>
      </c>
      <c r="G6" s="132"/>
      <c r="H6" s="132">
        <v>2021</v>
      </c>
      <c r="I6" s="132"/>
      <c r="J6" s="135"/>
      <c r="K6" s="136"/>
    </row>
    <row r="7" spans="1:11" ht="15">
      <c r="A7" s="6" t="s">
        <v>2</v>
      </c>
      <c r="B7" s="113" t="s">
        <v>3</v>
      </c>
      <c r="C7" s="113" t="s">
        <v>4</v>
      </c>
      <c r="D7" s="86" t="s">
        <v>3</v>
      </c>
      <c r="E7" s="86" t="s">
        <v>4</v>
      </c>
      <c r="F7" s="86" t="s">
        <v>3</v>
      </c>
      <c r="G7" s="86" t="s">
        <v>4</v>
      </c>
      <c r="H7" s="86" t="s">
        <v>3</v>
      </c>
      <c r="I7" s="86" t="s">
        <v>4</v>
      </c>
      <c r="J7" s="86" t="s">
        <v>5</v>
      </c>
      <c r="K7" s="87" t="s">
        <v>6</v>
      </c>
    </row>
    <row r="8" spans="1:12" ht="15">
      <c r="A8" s="7" t="s">
        <v>7</v>
      </c>
      <c r="B8" s="5">
        <v>3108433.6240700004</v>
      </c>
      <c r="C8" s="100">
        <v>3143155.644954</v>
      </c>
      <c r="D8" s="5">
        <v>3215424.1350300005</v>
      </c>
      <c r="E8" s="4">
        <v>3064239.482734</v>
      </c>
      <c r="F8" s="4">
        <v>2085096.5254000002</v>
      </c>
      <c r="G8" s="4">
        <v>1959187.602977</v>
      </c>
      <c r="H8" s="5">
        <v>2190203.86788</v>
      </c>
      <c r="I8" s="4">
        <v>2019175.147002</v>
      </c>
      <c r="J8" s="114">
        <v>5.040886174794046</v>
      </c>
      <c r="K8" s="115">
        <v>3.061858085149602</v>
      </c>
      <c r="L8" s="1"/>
    </row>
    <row r="9" spans="1:12" ht="15">
      <c r="A9" s="7" t="s">
        <v>8</v>
      </c>
      <c r="B9" s="5">
        <v>855393.0088799999</v>
      </c>
      <c r="C9" s="100">
        <v>825947.591923</v>
      </c>
      <c r="D9" s="5">
        <v>780650.22773</v>
      </c>
      <c r="E9" s="4">
        <v>815461.452945</v>
      </c>
      <c r="F9" s="4">
        <v>476565.15748</v>
      </c>
      <c r="G9" s="4">
        <v>561345.333658</v>
      </c>
      <c r="H9" s="5">
        <v>516866.28798</v>
      </c>
      <c r="I9" s="4">
        <v>399370.129787</v>
      </c>
      <c r="J9" s="114">
        <v>8.45658350541318</v>
      </c>
      <c r="K9" s="115">
        <v>-28.854823253894452</v>
      </c>
      <c r="L9" s="1"/>
    </row>
    <row r="10" spans="1:12" ht="15">
      <c r="A10" s="7" t="s">
        <v>9</v>
      </c>
      <c r="B10" s="5">
        <v>985714.0689700004</v>
      </c>
      <c r="C10" s="100">
        <v>826425.733195</v>
      </c>
      <c r="D10" s="5">
        <v>925089.3976499999</v>
      </c>
      <c r="E10" s="4">
        <v>690617.847852</v>
      </c>
      <c r="F10" s="4">
        <v>549705.78596</v>
      </c>
      <c r="G10" s="4">
        <v>410177.221</v>
      </c>
      <c r="H10" s="5">
        <v>635653.7857100001</v>
      </c>
      <c r="I10" s="4">
        <v>453055.268068</v>
      </c>
      <c r="J10" s="114">
        <v>15.635272894190381</v>
      </c>
      <c r="K10" s="115">
        <v>10.453541755308727</v>
      </c>
      <c r="L10" s="1"/>
    </row>
    <row r="11" spans="1:12" ht="15">
      <c r="A11" s="7" t="s">
        <v>10</v>
      </c>
      <c r="B11" s="5">
        <v>775068.4123900002</v>
      </c>
      <c r="C11" s="100">
        <v>390584.278087</v>
      </c>
      <c r="D11" s="5">
        <v>822114.15757</v>
      </c>
      <c r="E11" s="4">
        <v>408013.950269</v>
      </c>
      <c r="F11" s="4">
        <v>515864.01818</v>
      </c>
      <c r="G11" s="4">
        <v>244070.701808</v>
      </c>
      <c r="H11" s="5">
        <v>554202.5950600001</v>
      </c>
      <c r="I11" s="4">
        <v>213364.420906</v>
      </c>
      <c r="J11" s="114">
        <v>7.431915297225212</v>
      </c>
      <c r="K11" s="115">
        <v>-12.580895893910002</v>
      </c>
      <c r="L11" s="1"/>
    </row>
    <row r="12" spans="1:12" ht="15">
      <c r="A12" s="7" t="s">
        <v>11</v>
      </c>
      <c r="B12" s="5">
        <v>1467318.7139500002</v>
      </c>
      <c r="C12" s="100">
        <v>645417.233431</v>
      </c>
      <c r="D12" s="5">
        <v>1389966.9215299997</v>
      </c>
      <c r="E12" s="4">
        <v>575944.504188</v>
      </c>
      <c r="F12" s="4">
        <v>1124830.9722399998</v>
      </c>
      <c r="G12" s="4">
        <v>432037.701687</v>
      </c>
      <c r="H12" s="5">
        <v>1266649.70741</v>
      </c>
      <c r="I12" s="4">
        <v>471722.066057</v>
      </c>
      <c r="J12" s="114">
        <v>12.608004106393068</v>
      </c>
      <c r="K12" s="115">
        <v>9.185393824437643</v>
      </c>
      <c r="L12" s="1"/>
    </row>
    <row r="13" spans="1:12" ht="15">
      <c r="A13" s="7" t="s">
        <v>12</v>
      </c>
      <c r="B13" s="5">
        <v>311311.3992399998</v>
      </c>
      <c r="C13" s="100">
        <v>143037.313239</v>
      </c>
      <c r="D13" s="5">
        <v>282797.3239599999</v>
      </c>
      <c r="E13" s="4">
        <v>138255.426332</v>
      </c>
      <c r="F13" s="4">
        <v>163109.46666</v>
      </c>
      <c r="G13" s="4">
        <v>87088.506531</v>
      </c>
      <c r="H13" s="5">
        <v>199333.75685</v>
      </c>
      <c r="I13" s="4">
        <v>74121.624058</v>
      </c>
      <c r="J13" s="114">
        <v>22.208576198406167</v>
      </c>
      <c r="K13" s="115">
        <v>-14.889315467115418</v>
      </c>
      <c r="L13" s="1"/>
    </row>
    <row r="14" spans="1:12" ht="15">
      <c r="A14" s="7" t="s">
        <v>13</v>
      </c>
      <c r="B14" s="5">
        <v>1243790.1336200002</v>
      </c>
      <c r="C14" s="100">
        <v>524226.251555</v>
      </c>
      <c r="D14" s="5">
        <v>1337454.60057</v>
      </c>
      <c r="E14" s="4">
        <v>585360.468952</v>
      </c>
      <c r="F14" s="4">
        <v>775932.4816699999</v>
      </c>
      <c r="G14" s="4">
        <v>343343.621744</v>
      </c>
      <c r="H14" s="5">
        <v>759502.92842</v>
      </c>
      <c r="I14" s="4">
        <v>320914.780102</v>
      </c>
      <c r="J14" s="114">
        <v>-2.117394700971841</v>
      </c>
      <c r="K14" s="115">
        <v>-6.532476569121518</v>
      </c>
      <c r="L14" s="1"/>
    </row>
    <row r="15" spans="1:12" ht="15">
      <c r="A15" s="7" t="s">
        <v>14</v>
      </c>
      <c r="B15" s="5">
        <v>2565802.9418299985</v>
      </c>
      <c r="C15" s="100">
        <v>2024666.309301</v>
      </c>
      <c r="D15" s="5">
        <v>2501553.40528</v>
      </c>
      <c r="E15" s="4">
        <v>1860165.776206</v>
      </c>
      <c r="F15" s="4">
        <v>1534071.9683299998</v>
      </c>
      <c r="G15" s="4">
        <v>1128546.492597</v>
      </c>
      <c r="H15" s="5">
        <v>1633449.1583099996</v>
      </c>
      <c r="I15" s="4">
        <v>1116958.283787</v>
      </c>
      <c r="J15" s="114">
        <v>6.478000513116893</v>
      </c>
      <c r="K15" s="115">
        <v>-1.0268260001706542</v>
      </c>
      <c r="L15" s="1"/>
    </row>
    <row r="16" spans="1:13" ht="15.75" thickBot="1">
      <c r="A16" s="8" t="s">
        <v>15</v>
      </c>
      <c r="B16" s="101">
        <f aca="true" t="shared" si="0" ref="B16:I16">SUM(B8:B15)</f>
        <v>11312832.302949999</v>
      </c>
      <c r="C16" s="101">
        <f t="shared" si="0"/>
        <v>8523460.355685001</v>
      </c>
      <c r="D16" s="9">
        <f t="shared" si="0"/>
        <v>11255050.16932</v>
      </c>
      <c r="E16" s="9">
        <f t="shared" si="0"/>
        <v>8138058.909477999</v>
      </c>
      <c r="F16" s="101">
        <f t="shared" si="0"/>
        <v>7225176.37592</v>
      </c>
      <c r="G16" s="101">
        <f t="shared" si="0"/>
        <v>5165797.182002</v>
      </c>
      <c r="H16" s="101">
        <f t="shared" si="0"/>
        <v>7755862.087619999</v>
      </c>
      <c r="I16" s="101">
        <f t="shared" si="0"/>
        <v>5068681.719767</v>
      </c>
      <c r="J16" s="116">
        <v>7.3449516536186215</v>
      </c>
      <c r="K16" s="117">
        <v>-1.8799704830332304</v>
      </c>
      <c r="M16" s="1"/>
    </row>
    <row r="17" spans="1:11" ht="15">
      <c r="A17" t="s">
        <v>18</v>
      </c>
      <c r="D17" s="1"/>
      <c r="E17" s="1"/>
      <c r="F17" s="1"/>
      <c r="G17" s="1"/>
      <c r="H17" s="1"/>
      <c r="I17" s="1"/>
      <c r="J17" s="2"/>
      <c r="K17" s="2"/>
    </row>
    <row r="18" spans="1:8" ht="15">
      <c r="A18" t="s">
        <v>149</v>
      </c>
      <c r="H18" s="1"/>
    </row>
    <row r="27" ht="15">
      <c r="O27" s="1"/>
    </row>
    <row r="37" spans="1:3" ht="15.75">
      <c r="A37" s="12" t="s">
        <v>19</v>
      </c>
      <c r="B37" s="12"/>
      <c r="C37" s="12"/>
    </row>
    <row r="38" spans="1:3" ht="15.75">
      <c r="A38" s="13"/>
      <c r="B38" s="13"/>
      <c r="C38" s="13"/>
    </row>
    <row r="39" spans="1:3" ht="15.75">
      <c r="A39" s="11" t="s">
        <v>20</v>
      </c>
      <c r="B39" s="11"/>
      <c r="C39" s="11"/>
    </row>
    <row r="40" spans="1:3" ht="15.75" thickBot="1">
      <c r="A40" s="3"/>
      <c r="B40" s="3"/>
      <c r="C40" s="3"/>
    </row>
    <row r="41" spans="1:11" ht="15">
      <c r="A41" s="128"/>
      <c r="B41" s="130" t="s">
        <v>0</v>
      </c>
      <c r="C41" s="131"/>
      <c r="D41" s="130" t="s">
        <v>0</v>
      </c>
      <c r="E41" s="131"/>
      <c r="F41" s="130" t="s">
        <v>168</v>
      </c>
      <c r="G41" s="131"/>
      <c r="H41" s="130" t="s">
        <v>168</v>
      </c>
      <c r="I41" s="131"/>
      <c r="J41" s="133" t="s">
        <v>1</v>
      </c>
      <c r="K41" s="134"/>
    </row>
    <row r="42" spans="1:11" ht="15">
      <c r="A42" s="129"/>
      <c r="B42" s="132">
        <v>2019</v>
      </c>
      <c r="C42" s="132"/>
      <c r="D42" s="132">
        <v>2020</v>
      </c>
      <c r="E42" s="132"/>
      <c r="F42" s="132">
        <v>2020</v>
      </c>
      <c r="G42" s="132"/>
      <c r="H42" s="132">
        <v>2021</v>
      </c>
      <c r="I42" s="132"/>
      <c r="J42" s="135"/>
      <c r="K42" s="136"/>
    </row>
    <row r="43" spans="1:11" ht="15">
      <c r="A43" s="6" t="s">
        <v>2</v>
      </c>
      <c r="B43" s="113" t="s">
        <v>3</v>
      </c>
      <c r="C43" s="113" t="s">
        <v>4</v>
      </c>
      <c r="D43" s="86" t="s">
        <v>3</v>
      </c>
      <c r="E43" s="86" t="s">
        <v>4</v>
      </c>
      <c r="F43" s="86" t="s">
        <v>3</v>
      </c>
      <c r="G43" s="86" t="s">
        <v>4</v>
      </c>
      <c r="H43" s="86" t="s">
        <v>3</v>
      </c>
      <c r="I43" s="86" t="s">
        <v>4</v>
      </c>
      <c r="J43" s="86" t="s">
        <v>5</v>
      </c>
      <c r="K43" s="87" t="s">
        <v>6</v>
      </c>
    </row>
    <row r="44" spans="1:11" ht="15">
      <c r="A44" s="7" t="s">
        <v>7</v>
      </c>
      <c r="B44" s="5">
        <v>430221.34227999975</v>
      </c>
      <c r="C44" s="100">
        <v>169072.643707</v>
      </c>
      <c r="D44" s="5">
        <v>378060.45345000003</v>
      </c>
      <c r="E44" s="4">
        <v>155227.547156</v>
      </c>
      <c r="F44" s="4">
        <v>241936.03758</v>
      </c>
      <c r="G44" s="4">
        <v>104027.994718</v>
      </c>
      <c r="H44" s="5">
        <v>227868.18751</v>
      </c>
      <c r="I44" s="4">
        <v>89030.93366</v>
      </c>
      <c r="J44" s="114">
        <v>-5.814698054376565</v>
      </c>
      <c r="K44" s="115">
        <v>-14.41637041899555</v>
      </c>
    </row>
    <row r="45" spans="1:11" ht="15">
      <c r="A45" s="7" t="s">
        <v>8</v>
      </c>
      <c r="B45" s="5">
        <v>623292.6993999991</v>
      </c>
      <c r="C45" s="100">
        <v>1230873.791772</v>
      </c>
      <c r="D45" s="5">
        <v>518560.95019999996</v>
      </c>
      <c r="E45" s="4">
        <v>882733.448447</v>
      </c>
      <c r="F45" s="4">
        <v>312207.64799</v>
      </c>
      <c r="G45" s="4">
        <v>445365.677895</v>
      </c>
      <c r="H45" s="5">
        <v>335600.03798</v>
      </c>
      <c r="I45" s="4">
        <v>281790.643383</v>
      </c>
      <c r="J45" s="114">
        <v>7.492574298099594</v>
      </c>
      <c r="K45" s="115">
        <v>-36.72825335017501</v>
      </c>
    </row>
    <row r="46" spans="1:11" ht="15">
      <c r="A46" s="7" t="s">
        <v>9</v>
      </c>
      <c r="B46" s="5">
        <v>176775.29378</v>
      </c>
      <c r="C46" s="100">
        <v>121158.996559</v>
      </c>
      <c r="D46" s="5">
        <v>223340.53764999995</v>
      </c>
      <c r="E46" s="4">
        <v>175572.540152</v>
      </c>
      <c r="F46" s="4">
        <v>147272.04223</v>
      </c>
      <c r="G46" s="4">
        <v>111885.869327</v>
      </c>
      <c r="H46" s="5">
        <v>102177.81236</v>
      </c>
      <c r="I46" s="4">
        <v>74000.812886</v>
      </c>
      <c r="J46" s="114">
        <v>-30.61968122882056</v>
      </c>
      <c r="K46" s="115">
        <v>-33.860447855373344</v>
      </c>
    </row>
    <row r="47" spans="1:11" ht="15">
      <c r="A47" s="7" t="s">
        <v>10</v>
      </c>
      <c r="B47" s="5">
        <v>186241.35632000014</v>
      </c>
      <c r="C47" s="100">
        <v>264879.79665</v>
      </c>
      <c r="D47" s="5">
        <v>215650.58370999998</v>
      </c>
      <c r="E47" s="4">
        <v>284327.480916</v>
      </c>
      <c r="F47" s="4">
        <v>129902.08923999999</v>
      </c>
      <c r="G47" s="4">
        <v>176640.544809</v>
      </c>
      <c r="H47" s="5">
        <v>136024.79260999997</v>
      </c>
      <c r="I47" s="4">
        <v>187491.86475</v>
      </c>
      <c r="J47" s="114">
        <v>4.713321707003509</v>
      </c>
      <c r="K47" s="115">
        <v>6.143164896107764</v>
      </c>
    </row>
    <row r="48" spans="1:11" ht="15">
      <c r="A48" s="7" t="s">
        <v>11</v>
      </c>
      <c r="B48" s="5">
        <v>943944.2796799995</v>
      </c>
      <c r="C48" s="100">
        <v>2159576.669646</v>
      </c>
      <c r="D48" s="5">
        <v>791455.9484400001</v>
      </c>
      <c r="E48" s="4">
        <v>1296527.325701</v>
      </c>
      <c r="F48" s="4">
        <v>430471.13271000003</v>
      </c>
      <c r="G48" s="4">
        <v>623186.742843</v>
      </c>
      <c r="H48" s="5">
        <v>474765.20721</v>
      </c>
      <c r="I48" s="4">
        <v>656426.153231</v>
      </c>
      <c r="J48" s="114">
        <v>10.289673600445594</v>
      </c>
      <c r="K48" s="115">
        <v>5.333780085943515</v>
      </c>
    </row>
    <row r="49" spans="1:11" ht="15">
      <c r="A49" s="7" t="s">
        <v>12</v>
      </c>
      <c r="B49" s="5">
        <v>235547.33856999988</v>
      </c>
      <c r="C49" s="100">
        <v>69658.480588</v>
      </c>
      <c r="D49" s="5">
        <v>229850.66302</v>
      </c>
      <c r="E49" s="4">
        <v>85059.927947</v>
      </c>
      <c r="F49" s="4">
        <v>141104.79275</v>
      </c>
      <c r="G49" s="4">
        <v>48167.883863</v>
      </c>
      <c r="H49" s="5">
        <v>132416.44239</v>
      </c>
      <c r="I49" s="4">
        <v>44017.691239</v>
      </c>
      <c r="J49" s="114">
        <v>-6.15737438160121</v>
      </c>
      <c r="K49" s="115">
        <v>-8.6160991331985</v>
      </c>
    </row>
    <row r="50" spans="1:11" ht="15">
      <c r="A50" s="7" t="s">
        <v>13</v>
      </c>
      <c r="B50" s="5">
        <v>934593.4277700002</v>
      </c>
      <c r="C50" s="100">
        <v>705109.322961</v>
      </c>
      <c r="D50" s="5">
        <v>876623.9915499999</v>
      </c>
      <c r="E50" s="4">
        <v>798531.595705</v>
      </c>
      <c r="F50" s="4">
        <v>468965.87387</v>
      </c>
      <c r="G50" s="4">
        <v>402191.656418</v>
      </c>
      <c r="H50" s="5">
        <v>576253.5404299999</v>
      </c>
      <c r="I50" s="4">
        <v>454947.30308</v>
      </c>
      <c r="J50" s="114">
        <v>22.877499736737917</v>
      </c>
      <c r="K50" s="115">
        <v>13.117041544783007</v>
      </c>
    </row>
    <row r="51" spans="1:11" ht="15">
      <c r="A51" s="7" t="s">
        <v>14</v>
      </c>
      <c r="B51" s="5">
        <v>949676.6554299997</v>
      </c>
      <c r="C51" s="100">
        <v>1163798.425767</v>
      </c>
      <c r="D51" s="5">
        <v>981635.65177</v>
      </c>
      <c r="E51" s="4">
        <v>1190347.405896</v>
      </c>
      <c r="F51" s="4">
        <v>620412.3808399999</v>
      </c>
      <c r="G51" s="4">
        <v>658691.518171</v>
      </c>
      <c r="H51" s="5">
        <v>674434.2860900001</v>
      </c>
      <c r="I51" s="4">
        <v>646691.968805</v>
      </c>
      <c r="J51" s="114">
        <v>8.707418955253258</v>
      </c>
      <c r="K51" s="115">
        <v>-1.8217251983628613</v>
      </c>
    </row>
    <row r="52" spans="1:11" ht="15.75" thickBot="1">
      <c r="A52" s="8" t="s">
        <v>15</v>
      </c>
      <c r="B52" s="101">
        <f aca="true" t="shared" si="1" ref="B52:I52">SUM(B44:B51)</f>
        <v>4480292.393229998</v>
      </c>
      <c r="C52" s="101">
        <f t="shared" si="1"/>
        <v>5884128.12765</v>
      </c>
      <c r="D52" s="9">
        <f t="shared" si="1"/>
        <v>4215178.77979</v>
      </c>
      <c r="E52" s="9">
        <f t="shared" si="1"/>
        <v>4868327.271920001</v>
      </c>
      <c r="F52" s="101">
        <f t="shared" si="1"/>
        <v>2492271.99721</v>
      </c>
      <c r="G52" s="101">
        <f t="shared" si="1"/>
        <v>2570157.8880439997</v>
      </c>
      <c r="H52" s="101">
        <f t="shared" si="1"/>
        <v>2659540.30658</v>
      </c>
      <c r="I52" s="101">
        <f t="shared" si="1"/>
        <v>2434397.371034</v>
      </c>
      <c r="J52" s="116">
        <v>6.711478905883875</v>
      </c>
      <c r="K52" s="117">
        <v>-5.282185878211537</v>
      </c>
    </row>
    <row r="53" ht="15">
      <c r="A53" t="s">
        <v>21</v>
      </c>
    </row>
    <row r="54" ht="15">
      <c r="A54" s="90" t="s">
        <v>149</v>
      </c>
    </row>
  </sheetData>
  <sheetProtection/>
  <mergeCells count="20">
    <mergeCell ref="J5:K6"/>
    <mergeCell ref="F5:G5"/>
    <mergeCell ref="H5:I5"/>
    <mergeCell ref="J41:K42"/>
    <mergeCell ref="D41:E41"/>
    <mergeCell ref="D5:E5"/>
    <mergeCell ref="B5:C5"/>
    <mergeCell ref="B6:C6"/>
    <mergeCell ref="B41:C41"/>
    <mergeCell ref="B42:C42"/>
    <mergeCell ref="A5:A6"/>
    <mergeCell ref="A41:A42"/>
    <mergeCell ref="F41:G41"/>
    <mergeCell ref="H41:I41"/>
    <mergeCell ref="D6:E6"/>
    <mergeCell ref="F6:G6"/>
    <mergeCell ref="H6:I6"/>
    <mergeCell ref="D42:E42"/>
    <mergeCell ref="F42:G42"/>
    <mergeCell ref="H42:I42"/>
  </mergeCells>
  <conditionalFormatting sqref="J44:K51">
    <cfRule type="cellIs" priority="25" dxfId="22" operator="lessThan">
      <formula>0</formula>
    </cfRule>
    <cfRule type="cellIs" priority="26" dxfId="23" operator="greaterThan">
      <formula>0</formula>
    </cfRule>
  </conditionalFormatting>
  <conditionalFormatting sqref="J8:K15">
    <cfRule type="cellIs" priority="3" dxfId="22" operator="lessThan">
      <formula>0</formula>
    </cfRule>
    <cfRule type="cellIs" priority="4" dxfId="23" operator="greaterThan">
      <formula>0</formula>
    </cfRule>
  </conditionalFormatting>
  <conditionalFormatting sqref="J16:K16 J52:K52">
    <cfRule type="cellIs" priority="1" dxfId="24" operator="lessThan">
      <formula>0</formula>
    </cfRule>
    <cfRule type="cellIs" priority="2" dxfId="25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headerFooter>
    <oddHeader>&amp;CExportaciones e Importaciones agroalimentarias por provincias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70" zoomScaleNormal="70" zoomScaleSheetLayoutView="70" zoomScalePageLayoutView="70" workbookViewId="0" topLeftCell="A1">
      <selection activeCell="M59" sqref="M58:M59"/>
    </sheetView>
  </sheetViews>
  <sheetFormatPr defaultColWidth="11.421875" defaultRowHeight="15"/>
  <cols>
    <col min="1" max="1" width="22.7109375" style="0" customWidth="1"/>
    <col min="2" max="2" width="13.140625" style="0" customWidth="1"/>
    <col min="3" max="3" width="12.421875" style="0" customWidth="1"/>
    <col min="4" max="4" width="12.8515625" style="0" customWidth="1"/>
    <col min="5" max="5" width="10.7109375" style="0" customWidth="1"/>
    <col min="6" max="6" width="2.8515625" style="0" customWidth="1"/>
    <col min="7" max="7" width="22.7109375" style="0" customWidth="1"/>
    <col min="8" max="8" width="13.28125" style="0" customWidth="1"/>
    <col min="9" max="9" width="12.57421875" style="0" customWidth="1"/>
    <col min="10" max="10" width="13.00390625" style="0" customWidth="1"/>
    <col min="11" max="11" width="10.421875" style="0" customWidth="1"/>
  </cols>
  <sheetData>
    <row r="1" spans="1:7" ht="15">
      <c r="A1" s="12" t="s">
        <v>35</v>
      </c>
      <c r="G1" s="12" t="s">
        <v>36</v>
      </c>
    </row>
    <row r="2" spans="1:14" ht="37.5" customHeight="1">
      <c r="A2" s="137" t="s">
        <v>128</v>
      </c>
      <c r="B2" s="137"/>
      <c r="C2" s="137"/>
      <c r="D2" s="137"/>
      <c r="E2" s="137"/>
      <c r="F2" s="18"/>
      <c r="G2" s="137" t="s">
        <v>127</v>
      </c>
      <c r="H2" s="137"/>
      <c r="I2" s="137"/>
      <c r="J2" s="137"/>
      <c r="K2" s="137"/>
      <c r="M2" s="90"/>
      <c r="N2" s="90"/>
    </row>
    <row r="3" spans="1:7" ht="21" customHeight="1" thickBot="1">
      <c r="A3" s="73" t="s">
        <v>179</v>
      </c>
      <c r="G3" s="73" t="s">
        <v>179</v>
      </c>
    </row>
    <row r="4" spans="1:11" ht="83.25" customHeight="1">
      <c r="A4" s="14" t="s">
        <v>37</v>
      </c>
      <c r="B4" s="67" t="s">
        <v>181</v>
      </c>
      <c r="C4" s="43" t="s">
        <v>182</v>
      </c>
      <c r="D4" s="43" t="s">
        <v>183</v>
      </c>
      <c r="E4" s="44" t="s">
        <v>130</v>
      </c>
      <c r="G4" s="14" t="s">
        <v>37</v>
      </c>
      <c r="H4" s="67" t="s">
        <v>184</v>
      </c>
      <c r="I4" s="43" t="s">
        <v>185</v>
      </c>
      <c r="J4" s="43" t="s">
        <v>183</v>
      </c>
      <c r="K4" s="44" t="s">
        <v>40</v>
      </c>
    </row>
    <row r="5" spans="1:14" ht="14.25">
      <c r="A5" s="30" t="s">
        <v>57</v>
      </c>
      <c r="B5" s="75">
        <v>1470.55636083</v>
      </c>
      <c r="C5" s="75">
        <v>1370.7651735900001</v>
      </c>
      <c r="D5" s="36">
        <f aca="true" t="shared" si="0" ref="D5:D41">(B5/C5)-1</f>
        <v>0.07279962254851369</v>
      </c>
      <c r="E5" s="45">
        <f aca="true" t="shared" si="1" ref="E5:E41">B5/$B$41</f>
        <v>0.189605790332105</v>
      </c>
      <c r="G5" s="30" t="s">
        <v>161</v>
      </c>
      <c r="H5" s="75">
        <v>473.58132188</v>
      </c>
      <c r="I5" s="75">
        <v>418.93505394</v>
      </c>
      <c r="J5" s="36">
        <f aca="true" t="shared" si="2" ref="J5:J41">(H5/I5)-1</f>
        <v>0.13044090587804202</v>
      </c>
      <c r="K5" s="45">
        <f aca="true" t="shared" si="3" ref="K5:K41">H5/$H$41</f>
        <v>0.17806886427263646</v>
      </c>
      <c r="M5" s="74"/>
      <c r="N5" s="74"/>
    </row>
    <row r="6" spans="1:14" ht="14.25">
      <c r="A6" s="30" t="s">
        <v>58</v>
      </c>
      <c r="B6" s="75">
        <v>1032.8328362099999</v>
      </c>
      <c r="C6" s="75">
        <v>952.81232315</v>
      </c>
      <c r="D6" s="36">
        <f t="shared" si="0"/>
        <v>0.08398349928499238</v>
      </c>
      <c r="E6" s="45">
        <f t="shared" si="1"/>
        <v>0.13316802497798666</v>
      </c>
      <c r="G6" s="30" t="s">
        <v>61</v>
      </c>
      <c r="H6" s="75">
        <v>282.09186228</v>
      </c>
      <c r="I6" s="75">
        <v>248.61821501</v>
      </c>
      <c r="J6" s="36">
        <f t="shared" si="2"/>
        <v>0.13463875633027778</v>
      </c>
      <c r="K6" s="45">
        <f t="shared" si="3"/>
        <v>0.10606790263041818</v>
      </c>
      <c r="M6" s="74"/>
      <c r="N6" s="74"/>
    </row>
    <row r="7" spans="1:14" ht="14.25">
      <c r="A7" s="30" t="s">
        <v>59</v>
      </c>
      <c r="B7" s="75">
        <v>751.51958011</v>
      </c>
      <c r="C7" s="75">
        <v>609.17673639</v>
      </c>
      <c r="D7" s="36">
        <f t="shared" si="0"/>
        <v>0.23366428035897768</v>
      </c>
      <c r="E7" s="45">
        <f t="shared" si="1"/>
        <v>0.09689697568366831</v>
      </c>
      <c r="G7" s="30" t="s">
        <v>62</v>
      </c>
      <c r="H7" s="75">
        <v>196.98057332999994</v>
      </c>
      <c r="I7" s="75">
        <v>162.05703283</v>
      </c>
      <c r="J7" s="36">
        <f t="shared" si="2"/>
        <v>0.21550154220480633</v>
      </c>
      <c r="K7" s="45">
        <f t="shared" si="3"/>
        <v>0.07406564692501481</v>
      </c>
      <c r="M7" s="74"/>
      <c r="N7" s="74"/>
    </row>
    <row r="8" spans="1:14" ht="14.25">
      <c r="A8" s="30" t="s">
        <v>60</v>
      </c>
      <c r="B8" s="75">
        <v>737.32338633</v>
      </c>
      <c r="C8" s="75">
        <v>769.6791401099999</v>
      </c>
      <c r="D8" s="36">
        <f t="shared" si="0"/>
        <v>-0.04203797672803733</v>
      </c>
      <c r="E8" s="45">
        <f t="shared" si="1"/>
        <v>0.09506659324266795</v>
      </c>
      <c r="G8" s="30" t="s">
        <v>84</v>
      </c>
      <c r="H8" s="75">
        <v>171.74016958</v>
      </c>
      <c r="I8" s="75">
        <v>133.33567442</v>
      </c>
      <c r="J8" s="36">
        <f t="shared" si="2"/>
        <v>0.2880286564496459</v>
      </c>
      <c r="K8" s="45">
        <f t="shared" si="3"/>
        <v>0.06457513321196735</v>
      </c>
      <c r="M8" s="74"/>
      <c r="N8" s="74"/>
    </row>
    <row r="9" spans="1:14" ht="14.25">
      <c r="A9" s="30" t="s">
        <v>62</v>
      </c>
      <c r="B9" s="75">
        <v>550.87912523</v>
      </c>
      <c r="C9" s="75">
        <v>519.7931942700001</v>
      </c>
      <c r="D9" s="36">
        <f t="shared" si="0"/>
        <v>0.05980442087868654</v>
      </c>
      <c r="E9" s="45">
        <f t="shared" si="1"/>
        <v>0.07102745239749943</v>
      </c>
      <c r="G9" s="30" t="s">
        <v>58</v>
      </c>
      <c r="H9" s="75">
        <v>166.03656283</v>
      </c>
      <c r="I9" s="75">
        <v>137.63112345000002</v>
      </c>
      <c r="J9" s="36">
        <f t="shared" si="2"/>
        <v>0.20638819670987707</v>
      </c>
      <c r="K9" s="45">
        <f t="shared" si="3"/>
        <v>0.06243054952737771</v>
      </c>
      <c r="M9" s="74"/>
      <c r="N9" s="74"/>
    </row>
    <row r="10" spans="1:14" ht="14.25">
      <c r="A10" s="30" t="s">
        <v>61</v>
      </c>
      <c r="B10" s="75">
        <v>545.4621358400001</v>
      </c>
      <c r="C10" s="75">
        <v>453.39147722</v>
      </c>
      <c r="D10" s="36">
        <f t="shared" si="0"/>
        <v>0.20307099547732443</v>
      </c>
      <c r="E10" s="45">
        <f t="shared" si="1"/>
        <v>0.07032901432204079</v>
      </c>
      <c r="G10" s="30" t="s">
        <v>82</v>
      </c>
      <c r="H10" s="75">
        <v>160.56056536000003</v>
      </c>
      <c r="I10" s="75">
        <v>84.86874832</v>
      </c>
      <c r="J10" s="36">
        <f t="shared" si="2"/>
        <v>0.8918691336721725</v>
      </c>
      <c r="K10" s="45">
        <f t="shared" si="3"/>
        <v>0.06037154803134784</v>
      </c>
      <c r="M10" s="74"/>
      <c r="N10" s="74"/>
    </row>
    <row r="11" spans="1:14" ht="14.25">
      <c r="A11" s="30" t="s">
        <v>63</v>
      </c>
      <c r="B11" s="75">
        <v>458.60698296</v>
      </c>
      <c r="C11" s="75">
        <v>434.3030630799999</v>
      </c>
      <c r="D11" s="36">
        <f t="shared" si="0"/>
        <v>0.055960737894964474</v>
      </c>
      <c r="E11" s="45">
        <f t="shared" si="1"/>
        <v>0.059130368459237304</v>
      </c>
      <c r="G11" s="30" t="s">
        <v>57</v>
      </c>
      <c r="H11" s="75">
        <v>127.08744753000002</v>
      </c>
      <c r="I11" s="75">
        <v>97.01299213</v>
      </c>
      <c r="J11" s="36">
        <f t="shared" si="2"/>
        <v>0.3100044101278667</v>
      </c>
      <c r="K11" s="45">
        <f t="shared" si="3"/>
        <v>0.04778549406285419</v>
      </c>
      <c r="M11" s="74"/>
      <c r="N11" s="74"/>
    </row>
    <row r="12" spans="1:14" ht="14.25">
      <c r="A12" s="30" t="s">
        <v>64</v>
      </c>
      <c r="B12" s="75">
        <v>195.53018568000002</v>
      </c>
      <c r="C12" s="75">
        <v>182.31269534999998</v>
      </c>
      <c r="D12" s="36">
        <f t="shared" si="0"/>
        <v>0.07249901223074673</v>
      </c>
      <c r="E12" s="45">
        <f t="shared" si="1"/>
        <v>0.02521063209621889</v>
      </c>
      <c r="G12" s="30" t="s">
        <v>83</v>
      </c>
      <c r="H12" s="75">
        <v>124.58547668</v>
      </c>
      <c r="I12" s="75">
        <v>112.45236647</v>
      </c>
      <c r="J12" s="36">
        <f t="shared" si="2"/>
        <v>0.10789555249810467</v>
      </c>
      <c r="K12" s="45">
        <f t="shared" si="3"/>
        <v>0.04684474093953816</v>
      </c>
      <c r="M12" s="74"/>
      <c r="N12" s="74"/>
    </row>
    <row r="13" spans="1:14" ht="14.25">
      <c r="A13" s="30" t="s">
        <v>66</v>
      </c>
      <c r="B13" s="75">
        <v>178.86872166999999</v>
      </c>
      <c r="C13" s="75">
        <v>178.69191306</v>
      </c>
      <c r="D13" s="36">
        <f t="shared" si="0"/>
        <v>0.0009894606139262407</v>
      </c>
      <c r="E13" s="45">
        <f t="shared" si="1"/>
        <v>0.023062390698709353</v>
      </c>
      <c r="G13" s="30" t="s">
        <v>59</v>
      </c>
      <c r="H13" s="75">
        <v>92.11913508</v>
      </c>
      <c r="I13" s="75">
        <v>78.75482009999999</v>
      </c>
      <c r="J13" s="36">
        <f t="shared" si="2"/>
        <v>0.16969520040843844</v>
      </c>
      <c r="K13" s="45">
        <f t="shared" si="3"/>
        <v>0.03463723969593052</v>
      </c>
      <c r="M13" s="74"/>
      <c r="N13" s="74"/>
    </row>
    <row r="14" spans="1:14" ht="14.25">
      <c r="A14" s="30" t="s">
        <v>65</v>
      </c>
      <c r="B14" s="75">
        <v>164.17899067000002</v>
      </c>
      <c r="C14" s="75">
        <v>164.07943046</v>
      </c>
      <c r="D14" s="36">
        <f t="shared" si="0"/>
        <v>0.0006067805679292881</v>
      </c>
      <c r="E14" s="45">
        <f t="shared" si="1"/>
        <v>0.02116837416849695</v>
      </c>
      <c r="G14" s="30" t="s">
        <v>81</v>
      </c>
      <c r="H14" s="75">
        <v>85.12843895</v>
      </c>
      <c r="I14" s="75">
        <v>86.98142085</v>
      </c>
      <c r="J14" s="36">
        <f t="shared" si="2"/>
        <v>-0.021303191898824902</v>
      </c>
      <c r="K14" s="45">
        <f t="shared" si="3"/>
        <v>0.03200870418823235</v>
      </c>
      <c r="M14" s="74"/>
      <c r="N14" s="74"/>
    </row>
    <row r="15" spans="1:14" ht="14.25">
      <c r="A15" s="30" t="s">
        <v>69</v>
      </c>
      <c r="B15" s="75">
        <v>124.6292219</v>
      </c>
      <c r="C15" s="75">
        <v>121.46811405</v>
      </c>
      <c r="D15" s="36">
        <f t="shared" si="0"/>
        <v>0.026024178235769746</v>
      </c>
      <c r="E15" s="45">
        <f t="shared" si="1"/>
        <v>0.01606903532992608</v>
      </c>
      <c r="G15" s="30" t="s">
        <v>76</v>
      </c>
      <c r="H15" s="75">
        <v>66.98198022999999</v>
      </c>
      <c r="I15" s="75">
        <v>90.86156576</v>
      </c>
      <c r="J15" s="36">
        <f t="shared" si="2"/>
        <v>-0.2628128332399102</v>
      </c>
      <c r="K15" s="45">
        <f t="shared" si="3"/>
        <v>0.025185548067942074</v>
      </c>
      <c r="M15" s="74"/>
      <c r="N15" s="74"/>
    </row>
    <row r="16" spans="1:14" ht="14.25">
      <c r="A16" s="30" t="s">
        <v>68</v>
      </c>
      <c r="B16" s="75">
        <v>95.9394713</v>
      </c>
      <c r="C16" s="89">
        <v>99.04915939</v>
      </c>
      <c r="D16" s="36">
        <f t="shared" si="0"/>
        <v>-0.03139540112355521</v>
      </c>
      <c r="E16" s="45">
        <f t="shared" si="1"/>
        <v>0.012369930024044616</v>
      </c>
      <c r="G16" s="30" t="s">
        <v>85</v>
      </c>
      <c r="H16" s="75">
        <v>66.65988281</v>
      </c>
      <c r="I16" s="89">
        <v>126.49012732</v>
      </c>
      <c r="J16" s="36">
        <f t="shared" si="2"/>
        <v>-0.4730032752567238</v>
      </c>
      <c r="K16" s="45">
        <f t="shared" si="3"/>
        <v>0.025064437882394937</v>
      </c>
      <c r="M16" s="74"/>
      <c r="N16" s="74"/>
    </row>
    <row r="17" spans="1:14" ht="14.25">
      <c r="A17" s="30" t="s">
        <v>67</v>
      </c>
      <c r="B17" s="75">
        <v>87.90165075</v>
      </c>
      <c r="C17" s="75">
        <v>92.41279824000001</v>
      </c>
      <c r="D17" s="36">
        <f t="shared" si="0"/>
        <v>-0.048815181186099066</v>
      </c>
      <c r="E17" s="45">
        <f t="shared" si="1"/>
        <v>0.011333575785251479</v>
      </c>
      <c r="G17" s="30" t="s">
        <v>77</v>
      </c>
      <c r="H17" s="75">
        <v>39.67920735</v>
      </c>
      <c r="I17" s="75">
        <v>20.9017089</v>
      </c>
      <c r="J17" s="36">
        <f t="shared" si="2"/>
        <v>0.8983714460782679</v>
      </c>
      <c r="K17" s="45">
        <f t="shared" si="3"/>
        <v>0.014919573601433752</v>
      </c>
      <c r="M17" s="74"/>
      <c r="N17" s="74"/>
    </row>
    <row r="18" spans="1:14" ht="14.25">
      <c r="A18" s="30" t="s">
        <v>70</v>
      </c>
      <c r="B18" s="75">
        <v>81.14924079</v>
      </c>
      <c r="C18" s="75">
        <v>79.70415634</v>
      </c>
      <c r="D18" s="36">
        <f t="shared" si="0"/>
        <v>0.018130603425944303</v>
      </c>
      <c r="E18" s="45">
        <f t="shared" si="1"/>
        <v>0.01046295561644029</v>
      </c>
      <c r="G18" s="30" t="s">
        <v>65</v>
      </c>
      <c r="H18" s="75">
        <v>38.96839690000001</v>
      </c>
      <c r="I18" s="75">
        <v>30.58362218</v>
      </c>
      <c r="J18" s="36">
        <f t="shared" si="2"/>
        <v>0.27415898191036336</v>
      </c>
      <c r="K18" s="45">
        <f t="shared" si="3"/>
        <v>0.014652305439247466</v>
      </c>
      <c r="M18" s="74"/>
      <c r="N18" s="74"/>
    </row>
    <row r="19" spans="1:14" ht="14.25">
      <c r="A19" s="30" t="s">
        <v>71</v>
      </c>
      <c r="B19" s="75">
        <v>79.72425096999999</v>
      </c>
      <c r="C19" s="75">
        <v>76.38962255999999</v>
      </c>
      <c r="D19" s="36">
        <f t="shared" si="0"/>
        <v>0.0436528981064257</v>
      </c>
      <c r="E19" s="45">
        <f t="shared" si="1"/>
        <v>0.010279224935840053</v>
      </c>
      <c r="G19" s="30" t="s">
        <v>68</v>
      </c>
      <c r="H19" s="75">
        <v>34.68316261</v>
      </c>
      <c r="I19" s="75">
        <v>38.934135149999996</v>
      </c>
      <c r="J19" s="36">
        <f t="shared" si="2"/>
        <v>-0.10918368993230354</v>
      </c>
      <c r="K19" s="45">
        <f t="shared" si="3"/>
        <v>0.013041036649901479</v>
      </c>
      <c r="M19" s="74"/>
      <c r="N19" s="74"/>
    </row>
    <row r="20" spans="1:14" ht="14.25">
      <c r="A20" s="30" t="s">
        <v>72</v>
      </c>
      <c r="B20" s="75">
        <v>65.39501091000001</v>
      </c>
      <c r="C20" s="75">
        <v>66.03506797</v>
      </c>
      <c r="D20" s="36">
        <f t="shared" si="0"/>
        <v>-0.009692684200624635</v>
      </c>
      <c r="E20" s="45">
        <f t="shared" si="1"/>
        <v>0.008431688208379093</v>
      </c>
      <c r="G20" s="30" t="s">
        <v>63</v>
      </c>
      <c r="H20" s="75">
        <v>29.792614080000003</v>
      </c>
      <c r="I20" s="75">
        <v>43.62777133</v>
      </c>
      <c r="J20" s="36">
        <f t="shared" si="2"/>
        <v>-0.3171181297653509</v>
      </c>
      <c r="K20" s="45">
        <f t="shared" si="3"/>
        <v>0.011202166782842037</v>
      </c>
      <c r="M20" s="74"/>
      <c r="N20" s="74"/>
    </row>
    <row r="21" spans="1:14" ht="14.25">
      <c r="A21" s="30" t="s">
        <v>161</v>
      </c>
      <c r="B21" s="75">
        <v>61.50873976</v>
      </c>
      <c r="C21" s="75">
        <v>51.18704424</v>
      </c>
      <c r="D21" s="36">
        <f t="shared" si="0"/>
        <v>0.20164664073207295</v>
      </c>
      <c r="E21" s="45">
        <f t="shared" si="1"/>
        <v>0.007930612879022306</v>
      </c>
      <c r="G21" s="30" t="s">
        <v>64</v>
      </c>
      <c r="H21" s="75">
        <v>27.34480796</v>
      </c>
      <c r="I21" s="75">
        <v>30.99427274</v>
      </c>
      <c r="J21" s="36">
        <f t="shared" si="2"/>
        <v>-0.11774642401239965</v>
      </c>
      <c r="K21" s="45">
        <f t="shared" si="3"/>
        <v>0.010281779859604266</v>
      </c>
      <c r="M21" s="74"/>
      <c r="N21" s="74"/>
    </row>
    <row r="22" spans="1:14" ht="14.25">
      <c r="A22" s="30" t="s">
        <v>75</v>
      </c>
      <c r="B22" s="75">
        <v>57.056696130000006</v>
      </c>
      <c r="C22" s="75">
        <v>37.80112783</v>
      </c>
      <c r="D22" s="36">
        <f t="shared" si="0"/>
        <v>0.5093913701886499</v>
      </c>
      <c r="E22" s="45">
        <f t="shared" si="1"/>
        <v>0.007356589826561588</v>
      </c>
      <c r="G22" s="30" t="s">
        <v>144</v>
      </c>
      <c r="H22" s="75">
        <v>26.312060910000003</v>
      </c>
      <c r="I22" s="75">
        <v>15.843068859999999</v>
      </c>
      <c r="J22" s="36">
        <f t="shared" si="2"/>
        <v>0.6607931924370873</v>
      </c>
      <c r="K22" s="45">
        <f t="shared" si="3"/>
        <v>0.009893461980967546</v>
      </c>
      <c r="M22" s="74"/>
      <c r="N22" s="74"/>
    </row>
    <row r="23" spans="1:14" ht="14.25">
      <c r="A23" s="30" t="s">
        <v>79</v>
      </c>
      <c r="B23" s="75">
        <v>55.579459850000006</v>
      </c>
      <c r="C23" s="75">
        <v>42.98498423000001</v>
      </c>
      <c r="D23" s="36">
        <f t="shared" si="0"/>
        <v>0.29299709760530934</v>
      </c>
      <c r="E23" s="45">
        <f t="shared" si="1"/>
        <v>0.007166122762641255</v>
      </c>
      <c r="G23" s="30" t="s">
        <v>163</v>
      </c>
      <c r="H23" s="75">
        <v>26.03021917</v>
      </c>
      <c r="I23" s="75">
        <v>5.592296559999999</v>
      </c>
      <c r="J23" s="36">
        <f t="shared" si="2"/>
        <v>3.6546564351015034</v>
      </c>
      <c r="K23" s="45">
        <f t="shared" si="3"/>
        <v>0.009787488125522418</v>
      </c>
      <c r="M23" s="74"/>
      <c r="N23" s="74"/>
    </row>
    <row r="24" spans="1:14" ht="14.25">
      <c r="A24" s="30" t="s">
        <v>73</v>
      </c>
      <c r="B24" s="75">
        <v>55.18082342000001</v>
      </c>
      <c r="C24" s="75">
        <v>50.6425792</v>
      </c>
      <c r="D24" s="36">
        <f t="shared" si="0"/>
        <v>0.08961321266986366</v>
      </c>
      <c r="E24" s="45">
        <f t="shared" si="1"/>
        <v>0.007114724681358157</v>
      </c>
      <c r="G24" s="30" t="s">
        <v>66</v>
      </c>
      <c r="H24" s="75">
        <v>22.985528469999995</v>
      </c>
      <c r="I24" s="75">
        <v>28.536516600000002</v>
      </c>
      <c r="J24" s="36">
        <f t="shared" si="2"/>
        <v>-0.19452227501376274</v>
      </c>
      <c r="K24" s="45">
        <f t="shared" si="3"/>
        <v>0.008642669717443735</v>
      </c>
      <c r="M24" s="74"/>
      <c r="N24" s="74"/>
    </row>
    <row r="25" spans="1:14" ht="14.25">
      <c r="A25" s="30" t="s">
        <v>77</v>
      </c>
      <c r="B25" s="75">
        <v>54.78189993</v>
      </c>
      <c r="C25" s="75">
        <v>37.3666737</v>
      </c>
      <c r="D25" s="36">
        <f t="shared" si="0"/>
        <v>0.46606305848411655</v>
      </c>
      <c r="E25" s="45">
        <f t="shared" si="1"/>
        <v>0.007063289588070878</v>
      </c>
      <c r="G25" s="30" t="s">
        <v>152</v>
      </c>
      <c r="H25" s="75">
        <v>21.6440594</v>
      </c>
      <c r="I25" s="75">
        <v>11.751339919999998</v>
      </c>
      <c r="J25" s="36">
        <f t="shared" si="2"/>
        <v>0.8418375731913985</v>
      </c>
      <c r="K25" s="45">
        <f t="shared" si="3"/>
        <v>0.008138270868258765</v>
      </c>
      <c r="M25" s="74"/>
      <c r="N25" s="74"/>
    </row>
    <row r="26" spans="1:14" ht="14.25">
      <c r="A26" s="30" t="s">
        <v>74</v>
      </c>
      <c r="B26" s="75">
        <v>47.54339227999999</v>
      </c>
      <c r="C26" s="75">
        <v>58.56361326999999</v>
      </c>
      <c r="D26" s="36">
        <f t="shared" si="0"/>
        <v>-0.18817522305518775</v>
      </c>
      <c r="E26" s="45">
        <f t="shared" si="1"/>
        <v>0.006129994543854683</v>
      </c>
      <c r="G26" s="30" t="s">
        <v>142</v>
      </c>
      <c r="H26" s="75">
        <v>20.442165550000002</v>
      </c>
      <c r="I26" s="75">
        <v>17.363188680000004</v>
      </c>
      <c r="J26" s="36">
        <f t="shared" si="2"/>
        <v>0.17732784724884976</v>
      </c>
      <c r="K26" s="45">
        <f t="shared" si="3"/>
        <v>0.0076863529758973</v>
      </c>
      <c r="M26" s="74"/>
      <c r="N26" s="74"/>
    </row>
    <row r="27" spans="1:14" ht="14.25">
      <c r="A27" s="30" t="s">
        <v>78</v>
      </c>
      <c r="B27" s="75">
        <v>45.102612949999994</v>
      </c>
      <c r="C27" s="75">
        <v>49.207830570000006</v>
      </c>
      <c r="D27" s="36">
        <f t="shared" si="0"/>
        <v>-0.08342610459447475</v>
      </c>
      <c r="E27" s="45">
        <f t="shared" si="1"/>
        <v>0.0058152933149744025</v>
      </c>
      <c r="G27" s="30" t="s">
        <v>146</v>
      </c>
      <c r="H27" s="75">
        <v>19.60066918</v>
      </c>
      <c r="I27" s="75">
        <v>15.115808139999997</v>
      </c>
      <c r="J27" s="36">
        <f t="shared" si="2"/>
        <v>0.2967000506001398</v>
      </c>
      <c r="K27" s="45">
        <f t="shared" si="3"/>
        <v>0.007369946276619968</v>
      </c>
      <c r="M27" s="74"/>
      <c r="N27" s="74"/>
    </row>
    <row r="28" spans="1:14" ht="14.25">
      <c r="A28" s="30" t="s">
        <v>145</v>
      </c>
      <c r="B28" s="75">
        <v>39.65580861</v>
      </c>
      <c r="C28" s="75">
        <v>25.231174970000005</v>
      </c>
      <c r="D28" s="36">
        <f t="shared" si="0"/>
        <v>0.5716988470473912</v>
      </c>
      <c r="E28" s="45">
        <f t="shared" si="1"/>
        <v>0.005113011056926744</v>
      </c>
      <c r="G28" s="30" t="s">
        <v>158</v>
      </c>
      <c r="H28" s="75">
        <v>17.96562088</v>
      </c>
      <c r="I28" s="75">
        <v>12.85264296</v>
      </c>
      <c r="J28" s="36">
        <f t="shared" si="2"/>
        <v>0.397815292614337</v>
      </c>
      <c r="K28" s="45">
        <f t="shared" si="3"/>
        <v>0.006755160219061559</v>
      </c>
      <c r="M28" s="74"/>
      <c r="N28" s="74"/>
    </row>
    <row r="29" spans="1:14" ht="14.25">
      <c r="A29" s="30" t="s">
        <v>80</v>
      </c>
      <c r="B29" s="75">
        <v>36.50426607</v>
      </c>
      <c r="C29" s="75">
        <v>37.690532170000004</v>
      </c>
      <c r="D29" s="36">
        <f t="shared" si="0"/>
        <v>-0.031473848515840785</v>
      </c>
      <c r="E29" s="45">
        <f t="shared" si="1"/>
        <v>0.004706667764021817</v>
      </c>
      <c r="G29" s="30" t="s">
        <v>159</v>
      </c>
      <c r="H29" s="75">
        <v>16.2882333</v>
      </c>
      <c r="I29" s="75">
        <v>18.394705920000003</v>
      </c>
      <c r="J29" s="36">
        <f t="shared" si="2"/>
        <v>-0.1145151561085681</v>
      </c>
      <c r="K29" s="45">
        <f t="shared" si="3"/>
        <v>0.00612445438773802</v>
      </c>
      <c r="M29" s="74"/>
      <c r="N29" s="74"/>
    </row>
    <row r="30" spans="1:14" ht="14.25">
      <c r="A30" s="30" t="s">
        <v>76</v>
      </c>
      <c r="B30" s="75">
        <v>33.068482679999995</v>
      </c>
      <c r="C30" s="75">
        <v>35.34703153</v>
      </c>
      <c r="D30" s="36">
        <f t="shared" si="0"/>
        <v>-0.06446224057220018</v>
      </c>
      <c r="E30" s="45">
        <f t="shared" si="1"/>
        <v>0.004263675953287554</v>
      </c>
      <c r="G30" s="30" t="s">
        <v>153</v>
      </c>
      <c r="H30" s="75">
        <v>15.76707958</v>
      </c>
      <c r="I30" s="75">
        <v>13.87745167</v>
      </c>
      <c r="J30" s="36">
        <f t="shared" si="2"/>
        <v>0.13616533892061478</v>
      </c>
      <c r="K30" s="45">
        <f t="shared" si="3"/>
        <v>0.005928498072012852</v>
      </c>
      <c r="M30" s="74"/>
      <c r="N30" s="74"/>
    </row>
    <row r="31" spans="1:14" ht="14.25">
      <c r="A31" s="30" t="s">
        <v>150</v>
      </c>
      <c r="B31" s="75">
        <v>32.32539701</v>
      </c>
      <c r="C31" s="75">
        <v>23.162327670000003</v>
      </c>
      <c r="D31" s="36">
        <f t="shared" si="0"/>
        <v>0.3956022672051249</v>
      </c>
      <c r="E31" s="45">
        <f t="shared" si="1"/>
        <v>0.004167866401543961</v>
      </c>
      <c r="G31" s="30" t="s">
        <v>173</v>
      </c>
      <c r="H31" s="75">
        <v>15.60420894</v>
      </c>
      <c r="I31" s="75">
        <v>10.474083879999998</v>
      </c>
      <c r="J31" s="36">
        <f t="shared" si="2"/>
        <v>0.48979224520015996</v>
      </c>
      <c r="K31" s="45">
        <f t="shared" si="3"/>
        <v>0.005867257924759945</v>
      </c>
      <c r="M31" s="74"/>
      <c r="N31" s="74"/>
    </row>
    <row r="32" spans="1:14" ht="14.25">
      <c r="A32" s="30" t="s">
        <v>172</v>
      </c>
      <c r="B32" s="75">
        <v>31.072490189999996</v>
      </c>
      <c r="C32" s="75">
        <v>29.926900290000003</v>
      </c>
      <c r="D32" s="36">
        <f t="shared" si="0"/>
        <v>0.03827960426569099</v>
      </c>
      <c r="E32" s="45">
        <f t="shared" si="1"/>
        <v>0.004006323196437219</v>
      </c>
      <c r="G32" s="30" t="s">
        <v>162</v>
      </c>
      <c r="H32" s="75">
        <v>14.655465529999999</v>
      </c>
      <c r="I32" s="75">
        <v>15.445084869999997</v>
      </c>
      <c r="J32" s="36">
        <f t="shared" si="2"/>
        <v>-0.05112431214500657</v>
      </c>
      <c r="K32" s="45">
        <f t="shared" si="3"/>
        <v>0.005510525820473839</v>
      </c>
      <c r="M32" s="74"/>
      <c r="N32" s="74"/>
    </row>
    <row r="33" spans="1:14" ht="14.25">
      <c r="A33" s="30" t="s">
        <v>151</v>
      </c>
      <c r="B33" s="75">
        <v>30.628819030000002</v>
      </c>
      <c r="C33" s="75">
        <v>24.12407323</v>
      </c>
      <c r="D33" s="36">
        <f t="shared" si="0"/>
        <v>0.2696371271129656</v>
      </c>
      <c r="E33" s="45">
        <f t="shared" si="1"/>
        <v>0.003949118574309114</v>
      </c>
      <c r="G33" s="30" t="s">
        <v>180</v>
      </c>
      <c r="H33" s="75">
        <v>14.089445340000003</v>
      </c>
      <c r="I33" s="75">
        <v>19.10700302</v>
      </c>
      <c r="J33" s="36">
        <f t="shared" si="2"/>
        <v>-0.26260307148891615</v>
      </c>
      <c r="K33" s="45">
        <f t="shared" si="3"/>
        <v>0.005297699495338025</v>
      </c>
      <c r="M33" s="74"/>
      <c r="N33" s="74"/>
    </row>
    <row r="34" spans="1:14" ht="15" thickBot="1">
      <c r="A34" s="46" t="s">
        <v>180</v>
      </c>
      <c r="B34" s="76">
        <v>29.360599219999997</v>
      </c>
      <c r="C34" s="76">
        <v>34.12882449</v>
      </c>
      <c r="D34" s="47">
        <f t="shared" si="0"/>
        <v>-0.13971255503971802</v>
      </c>
      <c r="E34" s="48">
        <f t="shared" si="1"/>
        <v>0.0037856009929400033</v>
      </c>
      <c r="G34" s="46" t="s">
        <v>186</v>
      </c>
      <c r="H34" s="76">
        <v>14.00157397</v>
      </c>
      <c r="I34" s="76">
        <v>14.07613251</v>
      </c>
      <c r="J34" s="47">
        <f t="shared" si="2"/>
        <v>-0.005296805777228353</v>
      </c>
      <c r="K34" s="48">
        <f t="shared" si="3"/>
        <v>0.005264659435827515</v>
      </c>
      <c r="M34" s="74"/>
      <c r="N34" s="74"/>
    </row>
    <row r="35" spans="1:14" ht="14.25">
      <c r="A35" s="49" t="s">
        <v>131</v>
      </c>
      <c r="B35" s="77">
        <v>6255.77172516</v>
      </c>
      <c r="C35" s="77">
        <v>5784.098025520001</v>
      </c>
      <c r="D35" s="50">
        <f t="shared" si="0"/>
        <v>0.0815466296661862</v>
      </c>
      <c r="E35" s="51">
        <f t="shared" si="1"/>
        <v>0.8065862510816867</v>
      </c>
      <c r="G35" s="49" t="s">
        <v>131</v>
      </c>
      <c r="H35" s="77">
        <v>1205.9766917900001</v>
      </c>
      <c r="I35" s="77">
        <v>1118.5157487400002</v>
      </c>
      <c r="J35" s="50">
        <f t="shared" si="2"/>
        <v>0.07819375198652678</v>
      </c>
      <c r="K35" s="51">
        <f t="shared" si="3"/>
        <v>0.4534530605933209</v>
      </c>
      <c r="M35" s="74"/>
      <c r="N35" s="74"/>
    </row>
    <row r="36" spans="1:14" ht="14.25">
      <c r="A36" s="41" t="s">
        <v>141</v>
      </c>
      <c r="B36" s="78">
        <v>5286.68541409</v>
      </c>
      <c r="C36" s="78">
        <v>4789.9112761199995</v>
      </c>
      <c r="D36" s="52">
        <f t="shared" si="0"/>
        <v>0.10371259702589031</v>
      </c>
      <c r="E36" s="53">
        <f t="shared" si="1"/>
        <v>0.681637367241054</v>
      </c>
      <c r="G36" s="41" t="s">
        <v>141</v>
      </c>
      <c r="H36" s="78">
        <v>1066.5554943799998</v>
      </c>
      <c r="I36" s="78">
        <v>927.6053491400002</v>
      </c>
      <c r="J36" s="52">
        <f t="shared" si="2"/>
        <v>0.14979446309664213</v>
      </c>
      <c r="K36" s="53">
        <f t="shared" si="3"/>
        <v>0.40103001700753405</v>
      </c>
      <c r="M36" s="74"/>
      <c r="N36" s="74"/>
    </row>
    <row r="37" spans="1:14" ht="14.25">
      <c r="A37" s="32" t="s">
        <v>133</v>
      </c>
      <c r="B37" s="78">
        <v>717.25798869</v>
      </c>
      <c r="C37" s="78">
        <v>641.80307976</v>
      </c>
      <c r="D37" s="52">
        <f t="shared" si="0"/>
        <v>0.11756707206549422</v>
      </c>
      <c r="E37" s="53">
        <f t="shared" si="1"/>
        <v>0.09247946657469527</v>
      </c>
      <c r="G37" s="32" t="s">
        <v>132</v>
      </c>
      <c r="H37" s="78">
        <v>639.8033666499999</v>
      </c>
      <c r="I37" s="78">
        <v>627.32034936</v>
      </c>
      <c r="J37" s="52">
        <f t="shared" si="2"/>
        <v>0.01989895163250366</v>
      </c>
      <c r="K37" s="53">
        <f t="shared" si="3"/>
        <v>0.24056915590527236</v>
      </c>
      <c r="M37" s="74"/>
      <c r="N37" s="74"/>
    </row>
    <row r="38" spans="1:14" ht="14.25">
      <c r="A38" s="32" t="s">
        <v>134</v>
      </c>
      <c r="B38" s="78">
        <v>597.1975274</v>
      </c>
      <c r="C38" s="78">
        <v>549.41438168</v>
      </c>
      <c r="D38" s="52">
        <f t="shared" si="0"/>
        <v>0.08697105010955242</v>
      </c>
      <c r="E38" s="53">
        <f t="shared" si="1"/>
        <v>0.07699950316977064</v>
      </c>
      <c r="G38" s="32" t="s">
        <v>133</v>
      </c>
      <c r="H38" s="78">
        <v>556.1458898000001</v>
      </c>
      <c r="I38" s="78">
        <v>494.649329</v>
      </c>
      <c r="J38" s="52">
        <f t="shared" si="2"/>
        <v>0.12432355043182541</v>
      </c>
      <c r="K38" s="53">
        <f t="shared" si="3"/>
        <v>0.2091135405709148</v>
      </c>
      <c r="M38" s="74"/>
      <c r="N38" s="74"/>
    </row>
    <row r="39" spans="1:14" ht="14.25">
      <c r="A39" s="32" t="s">
        <v>132</v>
      </c>
      <c r="B39" s="78">
        <v>128.97854558</v>
      </c>
      <c r="C39" s="78">
        <v>182.88550451999998</v>
      </c>
      <c r="D39" s="52">
        <f t="shared" si="0"/>
        <v>-0.2947579639047053</v>
      </c>
      <c r="E39" s="53">
        <f t="shared" si="1"/>
        <v>0.016629814213158473</v>
      </c>
      <c r="G39" s="32" t="s">
        <v>134</v>
      </c>
      <c r="H39" s="78">
        <v>252.99049221</v>
      </c>
      <c r="I39" s="78">
        <v>245.52386432</v>
      </c>
      <c r="J39" s="52">
        <f t="shared" si="2"/>
        <v>0.0304110067291401</v>
      </c>
      <c r="K39" s="53">
        <f t="shared" si="3"/>
        <v>0.09512564693382283</v>
      </c>
      <c r="M39" s="74"/>
      <c r="N39" s="74"/>
    </row>
    <row r="40" spans="1:14" ht="15" thickBot="1">
      <c r="A40" s="54" t="s">
        <v>135</v>
      </c>
      <c r="B40" s="79">
        <v>53.643674260000004</v>
      </c>
      <c r="C40" s="79">
        <v>65.30523314</v>
      </c>
      <c r="D40" s="55">
        <f t="shared" si="0"/>
        <v>-0.17857005203549592</v>
      </c>
      <c r="E40" s="56">
        <f t="shared" si="1"/>
        <v>0.00691653276630933</v>
      </c>
      <c r="G40" s="54" t="s">
        <v>135</v>
      </c>
      <c r="H40" s="79">
        <v>4.62386613</v>
      </c>
      <c r="I40" s="79">
        <v>6.262705790000001</v>
      </c>
      <c r="J40" s="55">
        <f t="shared" si="2"/>
        <v>-0.2616823646125649</v>
      </c>
      <c r="K40" s="56">
        <f t="shared" si="3"/>
        <v>0.0017385959966690627</v>
      </c>
      <c r="M40" s="74"/>
      <c r="N40" s="74"/>
    </row>
    <row r="41" spans="1:14" ht="18" thickBot="1">
      <c r="A41" s="80" t="s">
        <v>39</v>
      </c>
      <c r="B41" s="81">
        <f>'Export-Import Provincias'!H16/1000</f>
        <v>7755.862087619999</v>
      </c>
      <c r="C41" s="81">
        <f>'Export-Import Provincias'!F16/1000</f>
        <v>7225.176375919999</v>
      </c>
      <c r="D41" s="82">
        <f t="shared" si="0"/>
        <v>0.07344951653618659</v>
      </c>
      <c r="E41" s="83">
        <f t="shared" si="1"/>
        <v>1</v>
      </c>
      <c r="F41" s="84"/>
      <c r="G41" s="80" t="s">
        <v>39</v>
      </c>
      <c r="H41" s="81">
        <f>'Export-Import Provincias'!H52/1000</f>
        <v>2659.54030658</v>
      </c>
      <c r="I41" s="81">
        <f>'Export-Import Provincias'!F52/1000</f>
        <v>2492.2719972100003</v>
      </c>
      <c r="J41" s="82">
        <f t="shared" si="2"/>
        <v>0.06711478905883861</v>
      </c>
      <c r="K41" s="83">
        <f t="shared" si="3"/>
        <v>1</v>
      </c>
      <c r="M41" s="74"/>
      <c r="N41" s="74"/>
    </row>
    <row r="42" spans="1:7" ht="14.25">
      <c r="A42" t="s">
        <v>38</v>
      </c>
      <c r="G42" t="s">
        <v>38</v>
      </c>
    </row>
    <row r="43" spans="1:7" ht="14.25">
      <c r="A43" s="90" t="s">
        <v>149</v>
      </c>
      <c r="G43" s="90" t="s">
        <v>149</v>
      </c>
    </row>
    <row r="64" spans="1:10" ht="15">
      <c r="A64" t="s">
        <v>42</v>
      </c>
      <c r="B64" s="1"/>
      <c r="C64" s="1">
        <f>C41-C5-C6-C7-C8-C9-C10-C11-C12-C13-C14</f>
        <v>1590.1712292399993</v>
      </c>
      <c r="D64" s="1"/>
      <c r="G64" t="s">
        <v>42</v>
      </c>
      <c r="H64" s="1"/>
      <c r="I64" s="1">
        <f>I41-I5-I6-I7-I8-I9-I10-I11-I12-I13-I14</f>
        <v>931.6245496900001</v>
      </c>
      <c r="J64" s="1"/>
    </row>
  </sheetData>
  <sheetProtection/>
  <mergeCells count="2">
    <mergeCell ref="A2:E2"/>
    <mergeCell ref="G2:K2"/>
  </mergeCells>
  <conditionalFormatting sqref="D5:D34">
    <cfRule type="cellIs" priority="7" dxfId="26" operator="greaterThan">
      <formula>0</formula>
    </cfRule>
    <cfRule type="cellIs" priority="8" dxfId="27" operator="lessThan">
      <formula>0</formula>
    </cfRule>
    <cfRule type="cellIs" priority="9" dxfId="28" operator="greaterThan">
      <formula>0</formula>
    </cfRule>
  </conditionalFormatting>
  <conditionalFormatting sqref="J5:J34">
    <cfRule type="cellIs" priority="13" dxfId="26" operator="greaterThan">
      <formula>0</formula>
    </cfRule>
    <cfRule type="cellIs" priority="14" dxfId="27" operator="lessThan">
      <formula>0</formula>
    </cfRule>
    <cfRule type="cellIs" priority="15" dxfId="28" operator="greaterThan">
      <formula>0</formula>
    </cfRule>
  </conditionalFormatting>
  <conditionalFormatting sqref="D35:D41">
    <cfRule type="cellIs" priority="4" dxfId="26" operator="greaterThan">
      <formula>0</formula>
    </cfRule>
    <cfRule type="cellIs" priority="5" dxfId="27" operator="lessThan">
      <formula>0</formula>
    </cfRule>
    <cfRule type="cellIs" priority="6" dxfId="28" operator="greaterThan">
      <formula>0</formula>
    </cfRule>
  </conditionalFormatting>
  <conditionalFormatting sqref="J35:J41">
    <cfRule type="cellIs" priority="1" dxfId="26" operator="greaterThan">
      <formula>0</formula>
    </cfRule>
    <cfRule type="cellIs" priority="2" dxfId="27" operator="lessThan">
      <formula>0</formula>
    </cfRule>
    <cfRule type="cellIs" priority="3" dxfId="28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0" r:id="rId2"/>
  <headerFooter>
    <oddHeader>&amp;CRanking de países</oddHeader>
  </headerFooter>
  <rowBreaks count="1" manualBreakCount="1">
    <brk id="4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85" workbookViewId="0" topLeftCell="A1">
      <selection activeCell="H33" sqref="H33"/>
    </sheetView>
  </sheetViews>
  <sheetFormatPr defaultColWidth="11.421875" defaultRowHeight="15"/>
  <cols>
    <col min="1" max="1" width="8.28125" style="0" customWidth="1"/>
    <col min="2" max="2" width="38.421875" style="0" bestFit="1" customWidth="1"/>
    <col min="3" max="4" width="14.00390625" style="0" customWidth="1"/>
    <col min="5" max="6" width="14.421875" style="0" customWidth="1"/>
    <col min="7" max="7" width="13.00390625" style="0" customWidth="1"/>
  </cols>
  <sheetData>
    <row r="1" ht="15">
      <c r="A1" s="12" t="s">
        <v>51</v>
      </c>
    </row>
    <row r="3" ht="15">
      <c r="A3" s="11" t="s">
        <v>188</v>
      </c>
    </row>
    <row r="4" ht="15" thickBot="1"/>
    <row r="5" spans="1:7" ht="14.25">
      <c r="A5" s="142" t="s">
        <v>43</v>
      </c>
      <c r="B5" s="140" t="s">
        <v>44</v>
      </c>
      <c r="C5" s="139" t="s">
        <v>45</v>
      </c>
      <c r="D5" s="139"/>
      <c r="E5" s="139" t="s">
        <v>46</v>
      </c>
      <c r="F5" s="139"/>
      <c r="G5" s="134" t="s">
        <v>174</v>
      </c>
    </row>
    <row r="6" spans="1:7" ht="14.25">
      <c r="A6" s="143"/>
      <c r="B6" s="141"/>
      <c r="C6" s="85" t="s">
        <v>187</v>
      </c>
      <c r="D6" s="85" t="s">
        <v>179</v>
      </c>
      <c r="E6" s="85" t="s">
        <v>187</v>
      </c>
      <c r="F6" s="85" t="s">
        <v>179</v>
      </c>
      <c r="G6" s="136"/>
    </row>
    <row r="7" spans="1:8" ht="14.25">
      <c r="A7" s="88">
        <v>8</v>
      </c>
      <c r="B7" s="100" t="s">
        <v>93</v>
      </c>
      <c r="C7" s="100">
        <v>2044734.9330499999</v>
      </c>
      <c r="D7" s="100">
        <v>2208466.32189</v>
      </c>
      <c r="E7" s="100">
        <v>470172.12678</v>
      </c>
      <c r="F7" s="100">
        <v>495743.7418399999</v>
      </c>
      <c r="G7" s="22">
        <f aca="true" t="shared" si="0" ref="G7:G30">D7-F7</f>
        <v>1712722.58005</v>
      </c>
      <c r="H7" s="1"/>
    </row>
    <row r="8" spans="1:8" ht="14.25">
      <c r="A8" s="88">
        <v>7</v>
      </c>
      <c r="B8" s="100" t="s">
        <v>92</v>
      </c>
      <c r="C8" s="100">
        <v>2153545.0431</v>
      </c>
      <c r="D8" s="100">
        <v>2181009.4236799995</v>
      </c>
      <c r="E8" s="100">
        <v>164999.27716000003</v>
      </c>
      <c r="F8" s="100">
        <v>140824.24024</v>
      </c>
      <c r="G8" s="22">
        <f t="shared" si="0"/>
        <v>2040185.1834399996</v>
      </c>
      <c r="H8" s="1"/>
    </row>
    <row r="9" spans="1:8" ht="14.25">
      <c r="A9" s="88">
        <v>15</v>
      </c>
      <c r="B9" s="100" t="s">
        <v>100</v>
      </c>
      <c r="C9" s="100">
        <v>1493065.2536</v>
      </c>
      <c r="D9" s="100">
        <v>1733200.6806599998</v>
      </c>
      <c r="E9" s="100">
        <v>665079.2660100001</v>
      </c>
      <c r="F9" s="100">
        <v>730170.4920399999</v>
      </c>
      <c r="G9" s="22">
        <f t="shared" si="0"/>
        <v>1003030.1886199999</v>
      </c>
      <c r="H9" s="1"/>
    </row>
    <row r="10" spans="1:8" ht="14.25">
      <c r="A10" s="88">
        <v>20</v>
      </c>
      <c r="B10" s="100" t="s">
        <v>105</v>
      </c>
      <c r="C10" s="100">
        <v>391404.25533</v>
      </c>
      <c r="D10" s="100">
        <v>374046.19479</v>
      </c>
      <c r="E10" s="100">
        <v>35766.00515</v>
      </c>
      <c r="F10" s="100">
        <v>40495.933919999996</v>
      </c>
      <c r="G10" s="22">
        <f t="shared" si="0"/>
        <v>333550.26087</v>
      </c>
      <c r="H10" s="1"/>
    </row>
    <row r="11" spans="1:8" ht="14.25">
      <c r="A11" s="88">
        <v>2</v>
      </c>
      <c r="B11" s="100" t="s">
        <v>87</v>
      </c>
      <c r="C11" s="100">
        <v>268539.30624</v>
      </c>
      <c r="D11" s="100">
        <v>292589.46865999995</v>
      </c>
      <c r="E11" s="100">
        <v>38328.50102</v>
      </c>
      <c r="F11" s="100">
        <v>42122.995279999996</v>
      </c>
      <c r="G11" s="22">
        <f t="shared" si="0"/>
        <v>250466.47337999995</v>
      </c>
      <c r="H11" s="1"/>
    </row>
    <row r="12" spans="1:8" ht="14.25">
      <c r="A12" s="88">
        <v>3</v>
      </c>
      <c r="B12" s="100" t="s">
        <v>88</v>
      </c>
      <c r="C12" s="100">
        <v>118586.78425999999</v>
      </c>
      <c r="D12" s="100">
        <v>167349.79585</v>
      </c>
      <c r="E12" s="100">
        <v>322293.45579999994</v>
      </c>
      <c r="F12" s="100">
        <v>418426.46416999993</v>
      </c>
      <c r="G12" s="22">
        <f t="shared" si="0"/>
        <v>-251076.66831999994</v>
      </c>
      <c r="H12" s="1"/>
    </row>
    <row r="13" spans="1:8" ht="14.25">
      <c r="A13" s="88">
        <v>22</v>
      </c>
      <c r="B13" s="100" t="s">
        <v>107</v>
      </c>
      <c r="C13" s="100">
        <v>124127.58574</v>
      </c>
      <c r="D13" s="100">
        <v>154225.83085000003</v>
      </c>
      <c r="E13" s="100">
        <v>91801.98876</v>
      </c>
      <c r="F13" s="100">
        <v>64512.81647</v>
      </c>
      <c r="G13" s="22">
        <f t="shared" si="0"/>
        <v>89713.01438000004</v>
      </c>
      <c r="H13" s="1"/>
    </row>
    <row r="14" spans="1:8" ht="14.25">
      <c r="A14" s="88">
        <v>21</v>
      </c>
      <c r="B14" s="100" t="s">
        <v>106</v>
      </c>
      <c r="C14" s="100">
        <v>99037.55153999999</v>
      </c>
      <c r="D14" s="100">
        <v>119182.78546999999</v>
      </c>
      <c r="E14" s="100">
        <v>20614.030710000006</v>
      </c>
      <c r="F14" s="100">
        <v>31871.118180000005</v>
      </c>
      <c r="G14" s="22">
        <f t="shared" si="0"/>
        <v>87311.66728999998</v>
      </c>
      <c r="H14" s="1"/>
    </row>
    <row r="15" spans="1:8" ht="14.25">
      <c r="A15" s="88">
        <v>6</v>
      </c>
      <c r="B15" s="100" t="s">
        <v>91</v>
      </c>
      <c r="C15" s="100">
        <v>92648.60963000002</v>
      </c>
      <c r="D15" s="100">
        <v>113593.85897000002</v>
      </c>
      <c r="E15" s="100">
        <v>20805.88911</v>
      </c>
      <c r="F15" s="100">
        <v>27178.357050000002</v>
      </c>
      <c r="G15" s="22">
        <f t="shared" si="0"/>
        <v>86415.50192000001</v>
      </c>
      <c r="H15" s="1"/>
    </row>
    <row r="16" spans="1:8" ht="14.25">
      <c r="A16" s="88">
        <v>12</v>
      </c>
      <c r="B16" s="100" t="s">
        <v>97</v>
      </c>
      <c r="C16" s="100">
        <v>79636.93655000001</v>
      </c>
      <c r="D16" s="100">
        <v>86933.97511</v>
      </c>
      <c r="E16" s="100">
        <v>179697.89896000002</v>
      </c>
      <c r="F16" s="100">
        <v>170639.97034</v>
      </c>
      <c r="G16" s="22">
        <f t="shared" si="0"/>
        <v>-83705.99523</v>
      </c>
      <c r="H16" s="1"/>
    </row>
    <row r="17" spans="1:8" ht="14.25">
      <c r="A17" s="88">
        <v>10</v>
      </c>
      <c r="B17" s="100" t="s">
        <v>95</v>
      </c>
      <c r="C17" s="100">
        <v>153874.0577</v>
      </c>
      <c r="D17" s="100">
        <v>74653.99985999998</v>
      </c>
      <c r="E17" s="100">
        <v>112150.78744</v>
      </c>
      <c r="F17" s="100">
        <v>115129.29449000001</v>
      </c>
      <c r="G17" s="22">
        <f t="shared" si="0"/>
        <v>-40475.29463000003</v>
      </c>
      <c r="H17" s="1"/>
    </row>
    <row r="18" spans="1:8" ht="14.25">
      <c r="A18" s="88">
        <v>4</v>
      </c>
      <c r="B18" s="100" t="s">
        <v>89</v>
      </c>
      <c r="C18" s="100">
        <v>69256.82391</v>
      </c>
      <c r="D18" s="100">
        <v>67928.25777</v>
      </c>
      <c r="E18" s="100">
        <v>44006.358700000004</v>
      </c>
      <c r="F18" s="100">
        <v>55658.173129999996</v>
      </c>
      <c r="G18" s="22">
        <f t="shared" si="0"/>
        <v>12270.084640000001</v>
      </c>
      <c r="H18" s="1"/>
    </row>
    <row r="19" spans="1:8" ht="14.25">
      <c r="A19" s="88">
        <v>19</v>
      </c>
      <c r="B19" s="100" t="s">
        <v>104</v>
      </c>
      <c r="C19" s="100">
        <v>39173.433939999995</v>
      </c>
      <c r="D19" s="100">
        <v>39774.09671</v>
      </c>
      <c r="E19" s="100">
        <v>38067.34947000001</v>
      </c>
      <c r="F19" s="100">
        <v>50383.03895</v>
      </c>
      <c r="G19" s="22">
        <f t="shared" si="0"/>
        <v>-10608.942240000004</v>
      </c>
      <c r="H19" s="1"/>
    </row>
    <row r="20" spans="1:8" ht="14.25">
      <c r="A20" s="88">
        <v>23</v>
      </c>
      <c r="B20" s="100" t="s">
        <v>108</v>
      </c>
      <c r="C20" s="100">
        <v>27195.983249999997</v>
      </c>
      <c r="D20" s="100">
        <v>37161.51642</v>
      </c>
      <c r="E20" s="100">
        <v>133057.99185</v>
      </c>
      <c r="F20" s="100">
        <v>211642.43016</v>
      </c>
      <c r="G20" s="22">
        <f t="shared" si="0"/>
        <v>-174480.91374</v>
      </c>
      <c r="H20" s="1"/>
    </row>
    <row r="21" spans="1:8" ht="14.25">
      <c r="A21" s="88">
        <v>11</v>
      </c>
      <c r="B21" s="100" t="s">
        <v>96</v>
      </c>
      <c r="C21" s="100">
        <v>33357.088260000004</v>
      </c>
      <c r="D21" s="100">
        <v>29578.869520000004</v>
      </c>
      <c r="E21" s="100">
        <v>10937.7375</v>
      </c>
      <c r="F21" s="100">
        <v>6964.07385</v>
      </c>
      <c r="G21" s="22">
        <f t="shared" si="0"/>
        <v>22614.795670000003</v>
      </c>
      <c r="H21" s="1"/>
    </row>
    <row r="22" spans="1:8" ht="14.25">
      <c r="A22" s="88">
        <v>24</v>
      </c>
      <c r="B22" s="100" t="s">
        <v>109</v>
      </c>
      <c r="C22" s="100">
        <v>12386.56019</v>
      </c>
      <c r="D22" s="100">
        <v>22899.61989</v>
      </c>
      <c r="E22" s="100">
        <v>70175.57132999999</v>
      </c>
      <c r="F22" s="100">
        <v>57020.28706</v>
      </c>
      <c r="G22" s="22">
        <f t="shared" si="0"/>
        <v>-34120.66717</v>
      </c>
      <c r="H22" s="1"/>
    </row>
    <row r="23" spans="1:8" ht="14.25">
      <c r="A23" s="88">
        <v>1</v>
      </c>
      <c r="B23" s="100" t="s">
        <v>86</v>
      </c>
      <c r="C23" s="100">
        <v>14505.023060000003</v>
      </c>
      <c r="D23" s="100">
        <v>20343.9152</v>
      </c>
      <c r="E23" s="100">
        <v>30058.092190000007</v>
      </c>
      <c r="F23" s="100">
        <v>26781.29092</v>
      </c>
      <c r="G23" s="22">
        <f t="shared" si="0"/>
        <v>-6437.37572</v>
      </c>
      <c r="H23" s="1"/>
    </row>
    <row r="24" spans="1:8" ht="14.25">
      <c r="A24" s="88">
        <v>9</v>
      </c>
      <c r="B24" s="100" t="s">
        <v>94</v>
      </c>
      <c r="C24" s="100">
        <v>16823.782119999996</v>
      </c>
      <c r="D24" s="100">
        <v>19628.04598</v>
      </c>
      <c r="E24" s="100">
        <v>19827.36505</v>
      </c>
      <c r="F24" s="100">
        <v>16693.51801</v>
      </c>
      <c r="G24" s="22">
        <f t="shared" si="0"/>
        <v>2934.527969999999</v>
      </c>
      <c r="H24" s="1"/>
    </row>
    <row r="25" spans="1:8" ht="14.25">
      <c r="A25" s="88">
        <v>16</v>
      </c>
      <c r="B25" s="100" t="s">
        <v>101</v>
      </c>
      <c r="C25" s="100">
        <v>18810.79882</v>
      </c>
      <c r="D25" s="100">
        <v>19110.490120000002</v>
      </c>
      <c r="E25" s="100">
        <v>38246.99632</v>
      </c>
      <c r="F25" s="100">
        <v>39651.82523</v>
      </c>
      <c r="G25" s="22">
        <f t="shared" si="0"/>
        <v>-20541.33511</v>
      </c>
      <c r="H25" s="1"/>
    </row>
    <row r="26" spans="1:8" ht="14.25">
      <c r="A26" s="88">
        <v>18</v>
      </c>
      <c r="B26" s="100" t="s">
        <v>103</v>
      </c>
      <c r="C26" s="100">
        <v>7903.89653</v>
      </c>
      <c r="D26" s="100">
        <v>14091.883119999999</v>
      </c>
      <c r="E26" s="100">
        <v>6895.96451</v>
      </c>
      <c r="F26" s="100">
        <v>14527.957500000002</v>
      </c>
      <c r="G26" s="22">
        <f t="shared" si="0"/>
        <v>-436.07438000000366</v>
      </c>
      <c r="H26" s="1"/>
    </row>
    <row r="27" spans="1:8" ht="14.25">
      <c r="A27" s="88">
        <v>17</v>
      </c>
      <c r="B27" s="100" t="s">
        <v>102</v>
      </c>
      <c r="C27" s="100">
        <v>4830.06015</v>
      </c>
      <c r="D27" s="100">
        <v>13242.820489999998</v>
      </c>
      <c r="E27" s="100">
        <v>43385.29302999999</v>
      </c>
      <c r="F27" s="100">
        <v>41125.17956</v>
      </c>
      <c r="G27" s="22">
        <f t="shared" si="0"/>
        <v>-27882.35907</v>
      </c>
      <c r="H27" s="1"/>
    </row>
    <row r="28" spans="1:8" ht="14.25">
      <c r="A28" s="88">
        <v>5</v>
      </c>
      <c r="B28" s="100" t="s">
        <v>90</v>
      </c>
      <c r="C28" s="100">
        <v>5755.63113</v>
      </c>
      <c r="D28" s="100">
        <v>9079.579940000001</v>
      </c>
      <c r="E28" s="100">
        <v>4551.08274</v>
      </c>
      <c r="F28" s="100">
        <v>6541.9159</v>
      </c>
      <c r="G28" s="22">
        <f t="shared" si="0"/>
        <v>2537.6640400000015</v>
      </c>
      <c r="H28" s="1"/>
    </row>
    <row r="29" spans="1:8" ht="14.25">
      <c r="A29" s="88">
        <v>13</v>
      </c>
      <c r="B29" s="100" t="s">
        <v>98</v>
      </c>
      <c r="C29" s="100">
        <v>4863.244320000001</v>
      </c>
      <c r="D29" s="100">
        <v>5500.44208</v>
      </c>
      <c r="E29" s="100">
        <v>6387.32548</v>
      </c>
      <c r="F29" s="100">
        <v>6936.195400000001</v>
      </c>
      <c r="G29" s="22">
        <f t="shared" si="0"/>
        <v>-1435.7533200000016</v>
      </c>
      <c r="H29" s="1"/>
    </row>
    <row r="30" spans="1:8" ht="14.25">
      <c r="A30" s="88">
        <v>14</v>
      </c>
      <c r="B30" s="100" t="s">
        <v>99</v>
      </c>
      <c r="C30" s="100">
        <v>888.1198099999998</v>
      </c>
      <c r="D30" s="100">
        <v>1194.3757699999999</v>
      </c>
      <c r="E30" s="100">
        <v>4969.97706</v>
      </c>
      <c r="F30" s="100">
        <v>6944.90115</v>
      </c>
      <c r="G30" s="22">
        <f t="shared" si="0"/>
        <v>-5750.52538</v>
      </c>
      <c r="H30" s="1"/>
    </row>
    <row r="31" spans="1:7" ht="14.25">
      <c r="A31" s="23"/>
      <c r="B31" s="24" t="s">
        <v>47</v>
      </c>
      <c r="C31" s="25">
        <f>'Export-Import Provincias'!F16</f>
        <v>7225176.37592</v>
      </c>
      <c r="D31" s="25">
        <f>'Export-Import Provincias'!H16</f>
        <v>7755862.087619999</v>
      </c>
      <c r="E31" s="25">
        <f>'Export-Import Provincias'!F52</f>
        <v>2492271.99721</v>
      </c>
      <c r="F31" s="25">
        <f>'Export-Import Provincias'!H52</f>
        <v>2659540.30658</v>
      </c>
      <c r="G31" s="26">
        <f>D31-F31</f>
        <v>5096321.78104</v>
      </c>
    </row>
    <row r="32" spans="1:7" ht="15" thickBot="1">
      <c r="A32" s="27"/>
      <c r="B32" s="28" t="s">
        <v>48</v>
      </c>
      <c r="C32" s="9">
        <v>16663931.340710003</v>
      </c>
      <c r="D32" s="9">
        <v>19701859.00421</v>
      </c>
      <c r="E32" s="9">
        <v>14380819.410730002</v>
      </c>
      <c r="F32" s="9">
        <v>17280210.952770002</v>
      </c>
      <c r="G32" s="29">
        <f>D32-F32</f>
        <v>2421648.051439997</v>
      </c>
    </row>
    <row r="33" spans="1:2" ht="14.25">
      <c r="A33" s="3" t="s">
        <v>38</v>
      </c>
      <c r="B33" s="3"/>
    </row>
    <row r="34" spans="1:2" ht="14.25">
      <c r="A34" s="90" t="s">
        <v>149</v>
      </c>
      <c r="B34" s="3"/>
    </row>
    <row r="35" ht="14.25">
      <c r="A35" t="s">
        <v>49</v>
      </c>
    </row>
    <row r="36" spans="1:7" ht="14.25">
      <c r="A36" s="138" t="s">
        <v>50</v>
      </c>
      <c r="B36" s="138"/>
      <c r="C36" s="138"/>
      <c r="D36" s="138"/>
      <c r="E36" s="138"/>
      <c r="F36" s="138"/>
      <c r="G36" s="138"/>
    </row>
    <row r="37" spans="1:7" ht="14.25">
      <c r="A37" s="138"/>
      <c r="B37" s="138"/>
      <c r="C37" s="138"/>
      <c r="D37" s="138"/>
      <c r="E37" s="138"/>
      <c r="F37" s="138"/>
      <c r="G37" s="138"/>
    </row>
  </sheetData>
  <sheetProtection/>
  <mergeCells count="6">
    <mergeCell ref="A36:G37"/>
    <mergeCell ref="C5:D5"/>
    <mergeCell ref="E5:F5"/>
    <mergeCell ref="G5:G6"/>
    <mergeCell ref="B5:B6"/>
    <mergeCell ref="A5:A6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Header>&amp;CRanking de capítulos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zoomScale="85" zoomScaleNormal="85" zoomScaleSheetLayoutView="40" zoomScalePageLayoutView="85" workbookViewId="0" topLeftCell="A1">
      <selection activeCell="B13" sqref="B13"/>
    </sheetView>
  </sheetViews>
  <sheetFormatPr defaultColWidth="11.421875" defaultRowHeight="15"/>
  <cols>
    <col min="1" max="1" width="10.140625" style="0" customWidth="1"/>
    <col min="2" max="2" width="46.140625" style="0" customWidth="1"/>
    <col min="3" max="3" width="14.00390625" style="0" bestFit="1" customWidth="1"/>
    <col min="4" max="4" width="13.421875" style="90" customWidth="1"/>
    <col min="5" max="5" width="11.28125" style="90" customWidth="1"/>
    <col min="6" max="6" width="17.140625" style="0" bestFit="1" customWidth="1"/>
    <col min="7" max="7" width="4.7109375" style="90" customWidth="1"/>
    <col min="8" max="8" width="4.8515625" style="0" customWidth="1"/>
    <col min="9" max="9" width="11.28125" style="0" customWidth="1"/>
    <col min="10" max="10" width="45.8515625" style="0" customWidth="1"/>
    <col min="11" max="11" width="14.421875" style="0" bestFit="1" customWidth="1"/>
    <col min="12" max="12" width="14.421875" style="90" bestFit="1" customWidth="1"/>
    <col min="13" max="13" width="11.28125" style="90" customWidth="1"/>
    <col min="14" max="14" width="14.28125" style="0" customWidth="1"/>
    <col min="15" max="15" width="10.421875" style="0" bestFit="1" customWidth="1"/>
    <col min="16" max="16" width="10.140625" style="0" bestFit="1" customWidth="1"/>
  </cols>
  <sheetData>
    <row r="1" spans="1:14" ht="15">
      <c r="A1" s="108" t="s">
        <v>52</v>
      </c>
      <c r="B1" s="108"/>
      <c r="C1" s="70"/>
      <c r="D1" s="70"/>
      <c r="E1" s="70"/>
      <c r="F1" s="70"/>
      <c r="G1" s="70"/>
      <c r="H1" s="70"/>
      <c r="I1" s="108" t="s">
        <v>55</v>
      </c>
      <c r="J1" s="108"/>
      <c r="K1" s="70"/>
      <c r="L1" s="70"/>
      <c r="M1" s="70"/>
      <c r="N1" s="70"/>
    </row>
    <row r="2" spans="2:14" ht="9.7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150" t="s">
        <v>190</v>
      </c>
      <c r="B3" s="150"/>
      <c r="C3" s="150"/>
      <c r="D3" s="150"/>
      <c r="E3" s="150"/>
      <c r="F3" s="150"/>
      <c r="G3" s="109"/>
      <c r="H3" s="70"/>
      <c r="I3" s="151" t="s">
        <v>191</v>
      </c>
      <c r="J3" s="151"/>
      <c r="K3" s="151"/>
      <c r="L3" s="151"/>
      <c r="M3" s="151"/>
      <c r="N3" s="151"/>
    </row>
    <row r="4" ht="7.5" customHeight="1" thickBot="1">
      <c r="B4" s="3"/>
    </row>
    <row r="5" spans="2:14" ht="22.5" customHeight="1" thickBot="1">
      <c r="B5" s="144" t="s">
        <v>110</v>
      </c>
      <c r="C5" s="145"/>
      <c r="D5" s="145"/>
      <c r="E5" s="145"/>
      <c r="F5" s="146"/>
      <c r="H5" t="s">
        <v>167</v>
      </c>
      <c r="J5" s="147" t="s">
        <v>129</v>
      </c>
      <c r="K5" s="148"/>
      <c r="L5" s="148"/>
      <c r="M5" s="148"/>
      <c r="N5" s="149"/>
    </row>
    <row r="6" spans="1:14" ht="93.75" customHeight="1">
      <c r="A6" s="40" t="s">
        <v>111</v>
      </c>
      <c r="B6" s="99" t="s">
        <v>53</v>
      </c>
      <c r="C6" s="19" t="s">
        <v>192</v>
      </c>
      <c r="D6" s="19" t="s">
        <v>193</v>
      </c>
      <c r="E6" s="91" t="s">
        <v>148</v>
      </c>
      <c r="F6" s="20" t="s">
        <v>143</v>
      </c>
      <c r="I6" s="57" t="s">
        <v>111</v>
      </c>
      <c r="J6" s="58" t="s">
        <v>53</v>
      </c>
      <c r="K6" s="59" t="s">
        <v>194</v>
      </c>
      <c r="L6" s="59" t="s">
        <v>195</v>
      </c>
      <c r="M6" s="59" t="s">
        <v>148</v>
      </c>
      <c r="N6" s="60" t="s">
        <v>54</v>
      </c>
    </row>
    <row r="7" spans="1:14" ht="27">
      <c r="A7" s="61">
        <v>1</v>
      </c>
      <c r="B7" s="66" t="s">
        <v>114</v>
      </c>
      <c r="C7" s="100">
        <v>942713.78247</v>
      </c>
      <c r="D7" s="92">
        <v>841107.2228700002</v>
      </c>
      <c r="E7" s="96">
        <f>(C7/D7)-1</f>
        <v>0.1208009595415207</v>
      </c>
      <c r="F7" s="31">
        <f aca="true" t="shared" si="0" ref="F7:F26">C7/$C$30</f>
        <v>0.12154854893239671</v>
      </c>
      <c r="I7" s="61">
        <v>1</v>
      </c>
      <c r="J7" s="66" t="s">
        <v>166</v>
      </c>
      <c r="K7" s="100">
        <v>399729.831239</v>
      </c>
      <c r="L7" s="92">
        <v>364502.076064</v>
      </c>
      <c r="M7" s="96">
        <f>(K7/L7)-1</f>
        <v>0.09664624014052148</v>
      </c>
      <c r="N7" s="31">
        <f aca="true" t="shared" si="1" ref="N7:N26">K7/$K$30</f>
        <v>0.07886268133193715</v>
      </c>
    </row>
    <row r="8" spans="1:14" ht="41.25">
      <c r="A8" s="61">
        <v>2</v>
      </c>
      <c r="B8" s="66" t="s">
        <v>118</v>
      </c>
      <c r="C8" s="100">
        <v>537011.79528</v>
      </c>
      <c r="D8" s="92">
        <v>452146.59549</v>
      </c>
      <c r="E8" s="96">
        <f aca="true" t="shared" si="2" ref="E8:E31">(C8/D8)-1</f>
        <v>0.18769399269285647</v>
      </c>
      <c r="F8" s="31">
        <f t="shared" si="0"/>
        <v>0.06923947192629748</v>
      </c>
      <c r="I8" s="61">
        <v>2</v>
      </c>
      <c r="J8" s="66" t="s">
        <v>115</v>
      </c>
      <c r="K8" s="100">
        <v>349074.89519</v>
      </c>
      <c r="L8" s="92">
        <v>365756.540805</v>
      </c>
      <c r="M8" s="96">
        <f aca="true" t="shared" si="3" ref="M8:M28">(K8/L8)-1</f>
        <v>-0.04560860505265352</v>
      </c>
      <c r="N8" s="31">
        <f t="shared" si="1"/>
        <v>0.06886897116239654</v>
      </c>
    </row>
    <row r="9" spans="1:14" ht="42" customHeight="1">
      <c r="A9" s="61">
        <v>3</v>
      </c>
      <c r="B9" s="66" t="s">
        <v>115</v>
      </c>
      <c r="C9" s="100">
        <v>530630.6765499999</v>
      </c>
      <c r="D9" s="92">
        <v>519575.88886999997</v>
      </c>
      <c r="E9" s="96">
        <f t="shared" si="2"/>
        <v>0.021276560203827843</v>
      </c>
      <c r="F9" s="31">
        <f t="shared" si="0"/>
        <v>0.06841672409273483</v>
      </c>
      <c r="I9" s="61">
        <v>3</v>
      </c>
      <c r="J9" s="66" t="s">
        <v>114</v>
      </c>
      <c r="K9" s="100">
        <v>314682.64679</v>
      </c>
      <c r="L9" s="92">
        <v>316877.432694</v>
      </c>
      <c r="M9" s="96">
        <f t="shared" si="3"/>
        <v>-0.006926292874000373</v>
      </c>
      <c r="N9" s="31">
        <f t="shared" si="1"/>
        <v>0.0620837259445175</v>
      </c>
    </row>
    <row r="10" spans="1:14" ht="27">
      <c r="A10" s="61">
        <v>4</v>
      </c>
      <c r="B10" s="66" t="s">
        <v>116</v>
      </c>
      <c r="C10" s="100">
        <v>435231.66168</v>
      </c>
      <c r="D10" s="92">
        <v>452060.24904</v>
      </c>
      <c r="E10" s="96">
        <f t="shared" si="2"/>
        <v>-0.037226425892870174</v>
      </c>
      <c r="F10" s="31">
        <f t="shared" si="0"/>
        <v>0.056116477673671124</v>
      </c>
      <c r="I10" s="61">
        <v>4</v>
      </c>
      <c r="J10" s="66" t="s">
        <v>116</v>
      </c>
      <c r="K10" s="100">
        <v>299969.8956</v>
      </c>
      <c r="L10" s="92">
        <v>337736.35807</v>
      </c>
      <c r="M10" s="96">
        <f t="shared" si="3"/>
        <v>-0.11182231811172805</v>
      </c>
      <c r="N10" s="31">
        <f t="shared" si="1"/>
        <v>0.05918104789065138</v>
      </c>
    </row>
    <row r="11" spans="1:14" ht="41.25">
      <c r="A11" s="61">
        <v>5</v>
      </c>
      <c r="B11" s="66" t="s">
        <v>119</v>
      </c>
      <c r="C11" s="100">
        <v>320511.3559699999</v>
      </c>
      <c r="D11" s="92">
        <v>286122.00080999994</v>
      </c>
      <c r="E11" s="96">
        <f t="shared" si="2"/>
        <v>0.12019122983428421</v>
      </c>
      <c r="F11" s="31">
        <f t="shared" si="0"/>
        <v>0.04132504579750122</v>
      </c>
      <c r="I11" s="61">
        <v>5</v>
      </c>
      <c r="J11" s="66" t="s">
        <v>117</v>
      </c>
      <c r="K11" s="100">
        <v>267733.148607</v>
      </c>
      <c r="L11" s="92">
        <v>297318.390044</v>
      </c>
      <c r="M11" s="96">
        <f t="shared" si="3"/>
        <v>-0.09950693407367661</v>
      </c>
      <c r="N11" s="31">
        <f t="shared" si="1"/>
        <v>0.052821061453293884</v>
      </c>
    </row>
    <row r="12" spans="1:14" ht="27">
      <c r="A12" s="61">
        <v>6</v>
      </c>
      <c r="B12" s="69" t="s">
        <v>117</v>
      </c>
      <c r="C12" s="100">
        <v>295493.65017000004</v>
      </c>
      <c r="D12" s="92">
        <v>297877.59022</v>
      </c>
      <c r="E12" s="96">
        <f t="shared" si="2"/>
        <v>-0.008003086261840986</v>
      </c>
      <c r="F12" s="31">
        <f t="shared" si="0"/>
        <v>0.038099394603943584</v>
      </c>
      <c r="I12" s="61">
        <v>6</v>
      </c>
      <c r="J12" s="69" t="s">
        <v>118</v>
      </c>
      <c r="K12" s="100">
        <v>247165.79493</v>
      </c>
      <c r="L12" s="92">
        <v>233263.50718</v>
      </c>
      <c r="M12" s="96">
        <f t="shared" si="3"/>
        <v>0.05959906853013308</v>
      </c>
      <c r="N12" s="31">
        <f t="shared" si="1"/>
        <v>0.04876332912482851</v>
      </c>
    </row>
    <row r="13" spans="1:14" ht="27">
      <c r="A13" s="61">
        <v>7</v>
      </c>
      <c r="B13" s="66" t="s">
        <v>120</v>
      </c>
      <c r="C13" s="100">
        <v>281016.65567999997</v>
      </c>
      <c r="D13" s="92">
        <v>275644.96173000004</v>
      </c>
      <c r="E13" s="96">
        <f t="shared" si="2"/>
        <v>0.019487727677974354</v>
      </c>
      <c r="F13" s="31">
        <f t="shared" si="0"/>
        <v>0.03623280719864296</v>
      </c>
      <c r="I13" s="61">
        <v>7</v>
      </c>
      <c r="J13" s="66" t="s">
        <v>122</v>
      </c>
      <c r="K13" s="100">
        <v>246344.59475</v>
      </c>
      <c r="L13" s="92">
        <v>230097.60763</v>
      </c>
      <c r="M13" s="96">
        <f t="shared" si="3"/>
        <v>0.07060910927038133</v>
      </c>
      <c r="N13" s="31">
        <f t="shared" si="1"/>
        <v>0.048601314576391295</v>
      </c>
    </row>
    <row r="14" spans="1:14" ht="41.25">
      <c r="A14" s="61">
        <v>8</v>
      </c>
      <c r="B14" s="66" t="s">
        <v>136</v>
      </c>
      <c r="C14" s="100">
        <v>268204.49789999996</v>
      </c>
      <c r="D14" s="92">
        <v>283048.2579</v>
      </c>
      <c r="E14" s="96">
        <f t="shared" si="2"/>
        <v>-0.05244250612997703</v>
      </c>
      <c r="F14" s="31">
        <f t="shared" si="0"/>
        <v>0.034580875068435164</v>
      </c>
      <c r="I14" s="61">
        <v>8</v>
      </c>
      <c r="J14" s="66" t="s">
        <v>136</v>
      </c>
      <c r="K14" s="100">
        <v>179979.620135</v>
      </c>
      <c r="L14" s="92">
        <v>196410.334589</v>
      </c>
      <c r="M14" s="96">
        <f t="shared" si="3"/>
        <v>-0.08365504029297754</v>
      </c>
      <c r="N14" s="31">
        <f t="shared" si="1"/>
        <v>0.03550817156916955</v>
      </c>
    </row>
    <row r="15" spans="1:17" ht="41.25">
      <c r="A15" s="61">
        <v>9</v>
      </c>
      <c r="B15" s="66" t="s">
        <v>121</v>
      </c>
      <c r="C15" s="100">
        <v>234261.51455</v>
      </c>
      <c r="D15" s="92">
        <v>224368.27672</v>
      </c>
      <c r="E15" s="96">
        <f t="shared" si="2"/>
        <v>0.044093746115215104</v>
      </c>
      <c r="F15" s="31">
        <f t="shared" si="0"/>
        <v>0.030204445605593096</v>
      </c>
      <c r="I15" s="61">
        <v>9</v>
      </c>
      <c r="J15" s="66" t="s">
        <v>119</v>
      </c>
      <c r="K15" s="100">
        <v>125214.782161</v>
      </c>
      <c r="L15" s="92">
        <v>125691.925427</v>
      </c>
      <c r="M15" s="96">
        <f t="shared" si="3"/>
        <v>-0.0037961330004219196</v>
      </c>
      <c r="N15" s="31">
        <f t="shared" si="1"/>
        <v>0.024703619024387263</v>
      </c>
      <c r="Q15" s="1"/>
    </row>
    <row r="16" spans="1:14" ht="30.75" customHeight="1">
      <c r="A16" s="61">
        <v>10</v>
      </c>
      <c r="B16" s="66" t="s">
        <v>122</v>
      </c>
      <c r="C16" s="100">
        <v>212020.04297</v>
      </c>
      <c r="D16" s="92">
        <v>211628.12388999996</v>
      </c>
      <c r="E16" s="96">
        <f t="shared" si="2"/>
        <v>0.0018519234249023686</v>
      </c>
      <c r="F16" s="31">
        <f t="shared" si="0"/>
        <v>0.027336747427269104</v>
      </c>
      <c r="I16" s="61">
        <v>10</v>
      </c>
      <c r="J16" s="66" t="s">
        <v>124</v>
      </c>
      <c r="K16" s="100">
        <v>100212.53692</v>
      </c>
      <c r="L16" s="92">
        <v>98237.92337</v>
      </c>
      <c r="M16" s="96">
        <f t="shared" si="3"/>
        <v>0.020100318515110294</v>
      </c>
      <c r="N16" s="31">
        <f t="shared" si="1"/>
        <v>0.019770927128682808</v>
      </c>
    </row>
    <row r="17" spans="1:14" ht="27">
      <c r="A17" s="61">
        <v>11</v>
      </c>
      <c r="B17" s="69" t="s">
        <v>166</v>
      </c>
      <c r="C17" s="100">
        <v>198040.38412999996</v>
      </c>
      <c r="D17" s="92">
        <v>210433.48138999994</v>
      </c>
      <c r="E17" s="96">
        <f t="shared" si="2"/>
        <v>-0.05889318172250191</v>
      </c>
      <c r="F17" s="31">
        <f t="shared" si="0"/>
        <v>0.025534283860734763</v>
      </c>
      <c r="I17" s="61">
        <v>11</v>
      </c>
      <c r="J17" s="69" t="s">
        <v>165</v>
      </c>
      <c r="K17" s="100">
        <v>97376.75879</v>
      </c>
      <c r="L17" s="92">
        <v>86120.66098</v>
      </c>
      <c r="M17" s="96">
        <f t="shared" si="3"/>
        <v>0.13070147955104572</v>
      </c>
      <c r="N17" s="31">
        <f t="shared" si="1"/>
        <v>0.019211456582536472</v>
      </c>
    </row>
    <row r="18" spans="1:14" ht="27">
      <c r="A18" s="61">
        <v>12</v>
      </c>
      <c r="B18" s="66" t="s">
        <v>164</v>
      </c>
      <c r="C18" s="100">
        <v>163068.71768</v>
      </c>
      <c r="D18" s="92">
        <v>194679.88576</v>
      </c>
      <c r="E18" s="96">
        <f t="shared" si="2"/>
        <v>-0.1623751111040307</v>
      </c>
      <c r="F18" s="31">
        <f t="shared" si="0"/>
        <v>0.021025221418040974</v>
      </c>
      <c r="I18" s="61">
        <v>12</v>
      </c>
      <c r="J18" s="66" t="s">
        <v>175</v>
      </c>
      <c r="K18" s="100">
        <v>81089.793346</v>
      </c>
      <c r="L18" s="92">
        <v>78768.439016</v>
      </c>
      <c r="M18" s="96">
        <f t="shared" si="3"/>
        <v>0.02947061486807523</v>
      </c>
      <c r="N18" s="31">
        <f t="shared" si="1"/>
        <v>0.015998201865736323</v>
      </c>
    </row>
    <row r="19" spans="1:14" ht="27">
      <c r="A19" s="61">
        <v>13</v>
      </c>
      <c r="B19" s="69" t="s">
        <v>160</v>
      </c>
      <c r="C19" s="100">
        <v>118602.17426999997</v>
      </c>
      <c r="D19" s="92">
        <v>117355.20918</v>
      </c>
      <c r="E19" s="96">
        <f t="shared" si="2"/>
        <v>0.010625562330917715</v>
      </c>
      <c r="F19" s="31">
        <f t="shared" si="0"/>
        <v>0.015291939558764744</v>
      </c>
      <c r="I19" s="61">
        <v>13</v>
      </c>
      <c r="J19" s="69" t="s">
        <v>125</v>
      </c>
      <c r="K19" s="100">
        <v>80309.55835</v>
      </c>
      <c r="L19" s="92">
        <v>85158.235311</v>
      </c>
      <c r="M19" s="96">
        <f t="shared" si="3"/>
        <v>-0.05693726441479796</v>
      </c>
      <c r="N19" s="31">
        <f t="shared" si="1"/>
        <v>0.015844269336700773</v>
      </c>
    </row>
    <row r="20" spans="1:14" ht="43.5" customHeight="1">
      <c r="A20" s="61">
        <v>14</v>
      </c>
      <c r="B20" s="66" t="s">
        <v>123</v>
      </c>
      <c r="C20" s="100">
        <v>112447.30661000001</v>
      </c>
      <c r="D20" s="92">
        <v>106163.57097999999</v>
      </c>
      <c r="E20" s="96">
        <f>(C20/D20)-1</f>
        <v>0.05918918864535749</v>
      </c>
      <c r="F20" s="31">
        <f t="shared" si="0"/>
        <v>0.014498363346286128</v>
      </c>
      <c r="I20" s="61">
        <v>14</v>
      </c>
      <c r="J20" s="66" t="s">
        <v>121</v>
      </c>
      <c r="K20" s="100">
        <v>72693.888235</v>
      </c>
      <c r="L20" s="92">
        <v>75377.048823</v>
      </c>
      <c r="M20" s="96">
        <f t="shared" si="3"/>
        <v>-0.0355965194962804</v>
      </c>
      <c r="N20" s="31">
        <f t="shared" si="1"/>
        <v>0.01434177410499187</v>
      </c>
    </row>
    <row r="21" spans="1:14" ht="82.5">
      <c r="A21" s="61">
        <v>15</v>
      </c>
      <c r="B21" s="66" t="s">
        <v>137</v>
      </c>
      <c r="C21" s="100">
        <v>86021.10896</v>
      </c>
      <c r="D21" s="92">
        <v>64489.916840000005</v>
      </c>
      <c r="E21" s="96">
        <f t="shared" si="2"/>
        <v>0.3338691252063335</v>
      </c>
      <c r="F21" s="31">
        <f t="shared" si="0"/>
        <v>0.011091108633469376</v>
      </c>
      <c r="I21" s="61">
        <v>15</v>
      </c>
      <c r="J21" s="66" t="s">
        <v>137</v>
      </c>
      <c r="K21" s="100">
        <v>58703.69144</v>
      </c>
      <c r="L21" s="92">
        <v>42455.664621</v>
      </c>
      <c r="M21" s="96">
        <f t="shared" si="3"/>
        <v>0.3827057464309056</v>
      </c>
      <c r="N21" s="31">
        <f t="shared" si="1"/>
        <v>0.011581648776853665</v>
      </c>
    </row>
    <row r="22" spans="1:14" ht="41.25">
      <c r="A22" s="61">
        <v>16</v>
      </c>
      <c r="B22" s="69" t="s">
        <v>125</v>
      </c>
      <c r="C22" s="100">
        <v>84097.28404000001</v>
      </c>
      <c r="D22" s="92">
        <v>83731.09625</v>
      </c>
      <c r="E22" s="96">
        <f t="shared" si="2"/>
        <v>0.0043733786657547125</v>
      </c>
      <c r="F22" s="31">
        <f t="shared" si="0"/>
        <v>0.010843060782918912</v>
      </c>
      <c r="I22" s="61">
        <v>16</v>
      </c>
      <c r="J22" s="69" t="s">
        <v>147</v>
      </c>
      <c r="K22" s="100">
        <v>56204.17562</v>
      </c>
      <c r="L22" s="92">
        <v>48151.271004</v>
      </c>
      <c r="M22" s="96">
        <f t="shared" si="3"/>
        <v>0.16724178714474713</v>
      </c>
      <c r="N22" s="31">
        <f t="shared" si="1"/>
        <v>0.011088519407484839</v>
      </c>
    </row>
    <row r="23" spans="1:14" ht="97.5" customHeight="1">
      <c r="A23" s="61">
        <v>17</v>
      </c>
      <c r="B23" s="66" t="s">
        <v>126</v>
      </c>
      <c r="C23" s="100">
        <v>80407.33651999998</v>
      </c>
      <c r="D23" s="92">
        <v>86589.11262999999</v>
      </c>
      <c r="E23" s="96">
        <f t="shared" si="2"/>
        <v>-0.07139207138448311</v>
      </c>
      <c r="F23" s="31">
        <f t="shared" si="0"/>
        <v>0.010367298388189127</v>
      </c>
      <c r="I23" s="61">
        <v>17</v>
      </c>
      <c r="J23" s="66" t="s">
        <v>156</v>
      </c>
      <c r="K23" s="100">
        <v>55131.47526</v>
      </c>
      <c r="L23" s="92">
        <v>30561.112</v>
      </c>
      <c r="M23" s="96">
        <f t="shared" si="3"/>
        <v>0.8039747787973159</v>
      </c>
      <c r="N23" s="31">
        <f t="shared" si="1"/>
        <v>0.010876886399277468</v>
      </c>
    </row>
    <row r="24" spans="1:14" ht="165">
      <c r="A24" s="61">
        <v>18</v>
      </c>
      <c r="B24" s="66" t="s">
        <v>140</v>
      </c>
      <c r="C24" s="100">
        <v>80404.09839</v>
      </c>
      <c r="D24" s="92">
        <v>67984.12169</v>
      </c>
      <c r="E24" s="96">
        <f t="shared" si="2"/>
        <v>0.18268937497837667</v>
      </c>
      <c r="F24" s="31">
        <f t="shared" si="0"/>
        <v>0.010366880880765272</v>
      </c>
      <c r="I24" s="61">
        <v>18</v>
      </c>
      <c r="J24" s="66" t="s">
        <v>154</v>
      </c>
      <c r="K24" s="100">
        <v>53503.63851</v>
      </c>
      <c r="L24" s="92">
        <v>51357.36326</v>
      </c>
      <c r="M24" s="96">
        <f t="shared" si="3"/>
        <v>0.04179099380811935</v>
      </c>
      <c r="N24" s="31">
        <f t="shared" si="1"/>
        <v>0.010555730556397904</v>
      </c>
    </row>
    <row r="25" spans="1:14" ht="69">
      <c r="A25" s="61">
        <v>19</v>
      </c>
      <c r="B25" s="66" t="s">
        <v>124</v>
      </c>
      <c r="C25" s="100">
        <v>77065.22521</v>
      </c>
      <c r="D25" s="92">
        <v>78951.98137000001</v>
      </c>
      <c r="E25" s="96">
        <f>(C25/D25)-1</f>
        <v>-0.023897515011788273</v>
      </c>
      <c r="F25" s="31">
        <f t="shared" si="0"/>
        <v>0.009936384161989218</v>
      </c>
      <c r="I25" s="61">
        <v>19</v>
      </c>
      <c r="J25" s="66" t="s">
        <v>176</v>
      </c>
      <c r="K25" s="100">
        <v>51208.591</v>
      </c>
      <c r="L25" s="92">
        <v>31162.6928</v>
      </c>
      <c r="M25" s="96">
        <f t="shared" si="3"/>
        <v>0.6432659182777682</v>
      </c>
      <c r="N25" s="31">
        <f t="shared" si="1"/>
        <v>0.010102940731175757</v>
      </c>
    </row>
    <row r="26" spans="1:14" ht="27">
      <c r="A26" s="61">
        <v>20</v>
      </c>
      <c r="B26" s="69" t="s">
        <v>189</v>
      </c>
      <c r="C26" s="100">
        <v>72953.60876999998</v>
      </c>
      <c r="D26" s="92">
        <v>1244.0215</v>
      </c>
      <c r="E26" s="96">
        <f t="shared" si="2"/>
        <v>57.64336650934086</v>
      </c>
      <c r="F26" s="31">
        <f t="shared" si="0"/>
        <v>0.009406253998049991</v>
      </c>
      <c r="I26" s="61">
        <v>20</v>
      </c>
      <c r="J26" s="69" t="s">
        <v>155</v>
      </c>
      <c r="K26" s="100">
        <v>47839.81016</v>
      </c>
      <c r="L26" s="92">
        <v>48578.94401</v>
      </c>
      <c r="M26" s="96">
        <f t="shared" si="3"/>
        <v>-0.015215107389898175</v>
      </c>
      <c r="N26" s="31">
        <f t="shared" si="1"/>
        <v>0.009438314103139056</v>
      </c>
    </row>
    <row r="27" spans="1:14" ht="12.75" customHeight="1">
      <c r="A27" s="63"/>
      <c r="B27" s="64"/>
      <c r="C27" s="64"/>
      <c r="D27" s="64"/>
      <c r="E27" s="64"/>
      <c r="F27" s="65"/>
      <c r="I27" s="63"/>
      <c r="J27" s="64"/>
      <c r="K27" s="64"/>
      <c r="L27" s="64"/>
      <c r="M27" s="64"/>
      <c r="N27" s="65"/>
    </row>
    <row r="28" spans="1:14" ht="14.25">
      <c r="A28" s="62"/>
      <c r="B28" s="33" t="s">
        <v>138</v>
      </c>
      <c r="C28" s="103">
        <f>SUM(C7:C26)</f>
        <v>5130202.877799999</v>
      </c>
      <c r="D28" s="93">
        <f>SUM(D7:D27)</f>
        <v>4855201.565130002</v>
      </c>
      <c r="E28" s="96">
        <f t="shared" si="2"/>
        <v>0.056640555285089045</v>
      </c>
      <c r="F28" s="37">
        <f>C28/$C$30</f>
        <v>0.6614613333556937</v>
      </c>
      <c r="I28" s="62"/>
      <c r="J28" s="33" t="s">
        <v>138</v>
      </c>
      <c r="K28" s="103">
        <f>SUM(K7:K26)</f>
        <v>3184169.1270330003</v>
      </c>
      <c r="L28" s="93">
        <f>SUM(L7:L26)</f>
        <v>3143583.527698001</v>
      </c>
      <c r="M28" s="96">
        <f t="shared" si="3"/>
        <v>0.012910615855249663</v>
      </c>
      <c r="N28" s="37">
        <f>K28/$K$30</f>
        <v>0.62820459107055</v>
      </c>
    </row>
    <row r="29" spans="1:14" ht="14.25">
      <c r="A29" s="63"/>
      <c r="B29" s="64"/>
      <c r="C29" s="64"/>
      <c r="D29" s="64"/>
      <c r="E29" s="64"/>
      <c r="F29" s="65"/>
      <c r="I29" s="63"/>
      <c r="J29" s="64"/>
      <c r="K29" s="64"/>
      <c r="L29" s="64"/>
      <c r="M29" s="64"/>
      <c r="N29" s="65"/>
    </row>
    <row r="30" spans="1:14" ht="14.25">
      <c r="A30" s="104" t="s">
        <v>112</v>
      </c>
      <c r="B30" s="105"/>
      <c r="C30" s="102">
        <f>'Ranking capítulos'!D31</f>
        <v>7755862.087619999</v>
      </c>
      <c r="D30" s="94">
        <f>'Ranking capítulos'!C31</f>
        <v>7225176.37592</v>
      </c>
      <c r="E30" s="97">
        <f t="shared" si="2"/>
        <v>0.07344951653618637</v>
      </c>
      <c r="F30" s="35">
        <f>C30/$C$30</f>
        <v>1</v>
      </c>
      <c r="I30" s="104" t="s">
        <v>112</v>
      </c>
      <c r="J30" s="105"/>
      <c r="K30" s="102">
        <f>'Export-Import Provincias'!I16</f>
        <v>5068681.719767</v>
      </c>
      <c r="L30" s="94">
        <f>'Export-Import Provincias'!G16</f>
        <v>5165797.182002</v>
      </c>
      <c r="M30" s="97">
        <f>(K30/L30)-1</f>
        <v>-0.01879970483033233</v>
      </c>
      <c r="N30" s="35">
        <f>K30/K30</f>
        <v>1</v>
      </c>
    </row>
    <row r="31" spans="1:14" ht="15" thickBot="1">
      <c r="A31" s="106" t="s">
        <v>113</v>
      </c>
      <c r="B31" s="107"/>
      <c r="C31" s="101">
        <f>'Ranking capítulos'!D32</f>
        <v>19701859.00421</v>
      </c>
      <c r="D31" s="95">
        <f>'Ranking capítulos'!C32</f>
        <v>16663931.340710003</v>
      </c>
      <c r="E31" s="98">
        <f t="shared" si="2"/>
        <v>0.1823055797210551</v>
      </c>
      <c r="F31" s="10">
        <f>C30/C31</f>
        <v>0.39366143499264133</v>
      </c>
      <c r="I31" s="106" t="s">
        <v>113</v>
      </c>
      <c r="J31" s="107"/>
      <c r="K31" s="101">
        <v>22485393.06468</v>
      </c>
      <c r="L31" s="95">
        <v>20761180.869185</v>
      </c>
      <c r="M31" s="98">
        <f>(K31/L31)-1</f>
        <v>0.0830498133203097</v>
      </c>
      <c r="N31" s="10">
        <f>K30/K31</f>
        <v>0.22542108582166048</v>
      </c>
    </row>
    <row r="32" ht="14.25">
      <c r="B32" s="3" t="s">
        <v>38</v>
      </c>
    </row>
    <row r="33" spans="2:256" ht="14.25">
      <c r="B33" s="90" t="s">
        <v>157</v>
      </c>
      <c r="E33" s="111"/>
      <c r="F33" s="11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2:256" ht="14.25">
      <c r="B34" t="s">
        <v>49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2:256" s="70" customFormat="1" ht="14.25">
      <c r="B35" s="70" t="s">
        <v>50</v>
      </c>
      <c r="O35"/>
      <c r="P35"/>
      <c r="Q35"/>
      <c r="R35"/>
      <c r="S35"/>
      <c r="T35"/>
      <c r="U35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s="70" customFormat="1" ht="14.25">
      <c r="A36"/>
      <c r="B36" s="3"/>
      <c r="C36"/>
      <c r="D36" s="90"/>
      <c r="E36" s="90"/>
      <c r="F36"/>
      <c r="G36" s="90"/>
      <c r="H36"/>
      <c r="I36"/>
      <c r="J36"/>
      <c r="K36"/>
      <c r="L36" s="90"/>
      <c r="M36" s="90"/>
      <c r="N36"/>
      <c r="O36"/>
      <c r="P36"/>
      <c r="Q36"/>
      <c r="R36"/>
      <c r="S36"/>
      <c r="T36"/>
      <c r="U36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</row>
    <row r="37" spans="1:256" s="70" customFormat="1" ht="15">
      <c r="A37"/>
      <c r="B37" s="3"/>
      <c r="C37"/>
      <c r="D37" s="90"/>
      <c r="E37" s="90"/>
      <c r="F37"/>
      <c r="G37" s="90"/>
      <c r="H37"/>
      <c r="I37"/>
      <c r="J37"/>
      <c r="K37"/>
      <c r="L37" s="90"/>
      <c r="M37" s="90"/>
      <c r="N37"/>
      <c r="O37"/>
      <c r="P37"/>
      <c r="Q37"/>
      <c r="R37"/>
      <c r="S37"/>
      <c r="T37"/>
      <c r="U37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1:256" s="70" customFormat="1" ht="15">
      <c r="A38"/>
      <c r="B38" s="3"/>
      <c r="C38"/>
      <c r="D38" s="90"/>
      <c r="E38" s="90"/>
      <c r="F38"/>
      <c r="G38" s="90"/>
      <c r="H38"/>
      <c r="I38"/>
      <c r="J38"/>
      <c r="K38"/>
      <c r="L38" s="90"/>
      <c r="M38" s="90"/>
      <c r="N38"/>
      <c r="O38"/>
      <c r="P38"/>
      <c r="Q38"/>
      <c r="R38"/>
      <c r="S38"/>
      <c r="T38"/>
      <c r="U38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s="70" customFormat="1" ht="15">
      <c r="A39"/>
      <c r="B39" s="3"/>
      <c r="C39"/>
      <c r="D39" s="90"/>
      <c r="E39" s="90"/>
      <c r="F39"/>
      <c r="G39" s="90"/>
      <c r="H39"/>
      <c r="I39"/>
      <c r="J39"/>
      <c r="K39"/>
      <c r="L39" s="90"/>
      <c r="M39" s="90"/>
      <c r="N39"/>
      <c r="O39"/>
      <c r="P39"/>
      <c r="Q39"/>
      <c r="R39"/>
      <c r="S39"/>
      <c r="T39"/>
      <c r="U3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256" s="70" customFormat="1" ht="15">
      <c r="A40"/>
      <c r="B40" s="3"/>
      <c r="C40"/>
      <c r="D40" s="90"/>
      <c r="E40" s="90"/>
      <c r="F40"/>
      <c r="G40" s="90"/>
      <c r="H40"/>
      <c r="I40"/>
      <c r="J40"/>
      <c r="K40"/>
      <c r="L40" s="90"/>
      <c r="M40" s="90"/>
      <c r="N40"/>
      <c r="O40"/>
      <c r="P40"/>
      <c r="Q40"/>
      <c r="R40"/>
      <c r="S40"/>
      <c r="T40"/>
      <c r="U4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</row>
    <row r="41" spans="1:256" s="70" customFormat="1" ht="15">
      <c r="A41"/>
      <c r="B41" s="3"/>
      <c r="C41"/>
      <c r="D41" s="90"/>
      <c r="E41" s="90"/>
      <c r="F41"/>
      <c r="G41" s="90"/>
      <c r="H41"/>
      <c r="I41"/>
      <c r="J41"/>
      <c r="K41"/>
      <c r="L41" s="90"/>
      <c r="M41" s="90"/>
      <c r="N41"/>
      <c r="O41"/>
      <c r="P41"/>
      <c r="Q41"/>
      <c r="R41"/>
      <c r="S41"/>
      <c r="T41"/>
      <c r="U41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spans="1:256" s="70" customFormat="1" ht="15">
      <c r="A42"/>
      <c r="B42" s="3"/>
      <c r="C42"/>
      <c r="D42" s="90"/>
      <c r="E42" s="90"/>
      <c r="F42"/>
      <c r="G42" s="90"/>
      <c r="H42"/>
      <c r="I42"/>
      <c r="J42"/>
      <c r="K42"/>
      <c r="L42" s="90"/>
      <c r="M42" s="90"/>
      <c r="N42"/>
      <c r="O42"/>
      <c r="P42"/>
      <c r="Q42"/>
      <c r="R42"/>
      <c r="S42"/>
      <c r="T42"/>
      <c r="U42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</row>
    <row r="43" spans="1:256" s="70" customFormat="1" ht="15">
      <c r="A43"/>
      <c r="B43" s="3"/>
      <c r="C43"/>
      <c r="D43" s="90"/>
      <c r="E43" s="90"/>
      <c r="F43"/>
      <c r="G43" s="90"/>
      <c r="H43"/>
      <c r="I43"/>
      <c r="J43"/>
      <c r="K43"/>
      <c r="L43" s="90"/>
      <c r="M43" s="90"/>
      <c r="N43"/>
      <c r="O43"/>
      <c r="P43"/>
      <c r="Q43"/>
      <c r="R43"/>
      <c r="S43"/>
      <c r="T43"/>
      <c r="U43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  <c r="IV43" s="90"/>
    </row>
    <row r="44" spans="1:256" s="70" customFormat="1" ht="15">
      <c r="A44"/>
      <c r="B44" s="3"/>
      <c r="C44"/>
      <c r="D44" s="90"/>
      <c r="E44" s="90"/>
      <c r="F44"/>
      <c r="G44" s="90"/>
      <c r="H44"/>
      <c r="I44"/>
      <c r="J44"/>
      <c r="K44"/>
      <c r="L44" s="90"/>
      <c r="M44" s="90"/>
      <c r="N44"/>
      <c r="O44"/>
      <c r="P44"/>
      <c r="Q44"/>
      <c r="R44"/>
      <c r="S44"/>
      <c r="T44"/>
      <c r="U44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  <c r="IV44" s="90"/>
    </row>
    <row r="45" spans="1:256" s="70" customFormat="1" ht="15">
      <c r="A45"/>
      <c r="B45" s="3"/>
      <c r="C45"/>
      <c r="D45" s="90"/>
      <c r="E45" s="90"/>
      <c r="F45"/>
      <c r="G45" s="90"/>
      <c r="H45"/>
      <c r="I45"/>
      <c r="J45"/>
      <c r="K45"/>
      <c r="L45" s="90"/>
      <c r="M45" s="90"/>
      <c r="N45"/>
      <c r="O45"/>
      <c r="P45"/>
      <c r="Q45"/>
      <c r="R45"/>
      <c r="S45"/>
      <c r="T45"/>
      <c r="U45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  <c r="IV45" s="90"/>
    </row>
    <row r="46" spans="1:256" s="70" customFormat="1" ht="15">
      <c r="A46"/>
      <c r="B46" s="3"/>
      <c r="C46"/>
      <c r="D46" s="90"/>
      <c r="E46" s="90"/>
      <c r="F46"/>
      <c r="G46" s="90"/>
      <c r="H46"/>
      <c r="I46"/>
      <c r="J46"/>
      <c r="K46"/>
      <c r="L46" s="90"/>
      <c r="M46" s="90"/>
      <c r="N46"/>
      <c r="O46"/>
      <c r="P46"/>
      <c r="Q46"/>
      <c r="R46"/>
      <c r="S46"/>
      <c r="T46"/>
      <c r="U46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</row>
    <row r="47" spans="1:256" s="70" customFormat="1" ht="15">
      <c r="A47"/>
      <c r="B47" s="3"/>
      <c r="C47"/>
      <c r="D47" s="90"/>
      <c r="E47" s="90"/>
      <c r="F47"/>
      <c r="G47" s="90"/>
      <c r="H47"/>
      <c r="I47"/>
      <c r="J47"/>
      <c r="K47"/>
      <c r="L47" s="90"/>
      <c r="M47" s="90"/>
      <c r="N47"/>
      <c r="O47"/>
      <c r="P47"/>
      <c r="Q47"/>
      <c r="R47"/>
      <c r="S47"/>
      <c r="T47"/>
      <c r="U47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  <c r="IV47" s="90"/>
    </row>
    <row r="48" spans="1:256" s="70" customFormat="1" ht="15">
      <c r="A48"/>
      <c r="B48" s="3"/>
      <c r="C48"/>
      <c r="D48" s="90"/>
      <c r="E48" s="90"/>
      <c r="F48"/>
      <c r="G48" s="90"/>
      <c r="H48"/>
      <c r="I48"/>
      <c r="J48"/>
      <c r="K48"/>
      <c r="L48" s="90"/>
      <c r="M48" s="90"/>
      <c r="N48"/>
      <c r="O48"/>
      <c r="P48"/>
      <c r="Q48"/>
      <c r="R48"/>
      <c r="S48"/>
      <c r="T48"/>
      <c r="U48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  <c r="IV48" s="90"/>
    </row>
    <row r="49" spans="1:256" s="70" customFormat="1" ht="15">
      <c r="A49"/>
      <c r="B49" s="3"/>
      <c r="C49"/>
      <c r="D49" s="90"/>
      <c r="E49" s="90"/>
      <c r="F49"/>
      <c r="G49" s="90"/>
      <c r="H49"/>
      <c r="I49"/>
      <c r="J49"/>
      <c r="K49"/>
      <c r="L49" s="90"/>
      <c r="M49" s="90"/>
      <c r="N49"/>
      <c r="O49"/>
      <c r="P49"/>
      <c r="Q49"/>
      <c r="R49"/>
      <c r="S49"/>
      <c r="T49"/>
      <c r="U4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  <c r="IP49" s="90"/>
      <c r="IQ49" s="90"/>
      <c r="IR49" s="90"/>
      <c r="IS49" s="90"/>
      <c r="IT49" s="90"/>
      <c r="IU49" s="90"/>
      <c r="IV49" s="90"/>
    </row>
    <row r="50" spans="1:256" s="70" customFormat="1" ht="15">
      <c r="A50"/>
      <c r="B50" s="3"/>
      <c r="C50"/>
      <c r="D50" s="90"/>
      <c r="E50" s="90"/>
      <c r="F50"/>
      <c r="G50" s="90"/>
      <c r="H50"/>
      <c r="I50"/>
      <c r="J50"/>
      <c r="K50"/>
      <c r="L50" s="90"/>
      <c r="M50" s="90"/>
      <c r="N50"/>
      <c r="O50"/>
      <c r="P50"/>
      <c r="Q50"/>
      <c r="R50"/>
      <c r="S50"/>
      <c r="T50"/>
      <c r="U5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  <c r="IN50" s="90"/>
      <c r="IO50" s="90"/>
      <c r="IP50" s="90"/>
      <c r="IQ50" s="90"/>
      <c r="IR50" s="90"/>
      <c r="IS50" s="90"/>
      <c r="IT50" s="90"/>
      <c r="IU50" s="90"/>
      <c r="IV50" s="90"/>
    </row>
    <row r="51" spans="1:256" s="70" customFormat="1" ht="15">
      <c r="A51"/>
      <c r="B51" s="3"/>
      <c r="C51"/>
      <c r="D51" s="90"/>
      <c r="E51" s="90"/>
      <c r="F51"/>
      <c r="G51" s="90"/>
      <c r="H51"/>
      <c r="I51"/>
      <c r="J51"/>
      <c r="K51"/>
      <c r="L51" s="90"/>
      <c r="M51" s="90"/>
      <c r="N51"/>
      <c r="O51"/>
      <c r="P51"/>
      <c r="Q51"/>
      <c r="R51"/>
      <c r="S51"/>
      <c r="T51"/>
      <c r="U51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</row>
    <row r="52" spans="1:256" s="70" customFormat="1" ht="15">
      <c r="A52"/>
      <c r="B52" s="3"/>
      <c r="C52"/>
      <c r="D52" s="90"/>
      <c r="E52" s="90"/>
      <c r="F52"/>
      <c r="G52" s="90"/>
      <c r="H52"/>
      <c r="I52"/>
      <c r="J52"/>
      <c r="K52"/>
      <c r="L52" s="90"/>
      <c r="M52" s="90"/>
      <c r="N52"/>
      <c r="O52"/>
      <c r="P52"/>
      <c r="Q52"/>
      <c r="R52"/>
      <c r="S52"/>
      <c r="T52"/>
      <c r="U52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  <c r="IV52" s="90"/>
    </row>
    <row r="53" spans="1:256" s="70" customFormat="1" ht="15">
      <c r="A53"/>
      <c r="B53" s="3"/>
      <c r="C53"/>
      <c r="D53" s="90"/>
      <c r="E53" s="90"/>
      <c r="F53"/>
      <c r="G53" s="90"/>
      <c r="H53"/>
      <c r="I53"/>
      <c r="J53"/>
      <c r="K53"/>
      <c r="L53" s="90"/>
      <c r="M53" s="90"/>
      <c r="N53"/>
      <c r="O53"/>
      <c r="P53"/>
      <c r="Q53"/>
      <c r="R53"/>
      <c r="S53"/>
      <c r="T53"/>
      <c r="U53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  <c r="IV53" s="90"/>
    </row>
    <row r="54" spans="1:256" s="70" customFormat="1" ht="15">
      <c r="A54"/>
      <c r="B54" s="3"/>
      <c r="C54"/>
      <c r="D54" s="90"/>
      <c r="E54" s="90"/>
      <c r="F54"/>
      <c r="G54" s="90"/>
      <c r="H54"/>
      <c r="I54"/>
      <c r="J54"/>
      <c r="K54"/>
      <c r="L54" s="90"/>
      <c r="M54" s="90"/>
      <c r="N54"/>
      <c r="O54"/>
      <c r="P54"/>
      <c r="Q54"/>
      <c r="R54"/>
      <c r="S54"/>
      <c r="T54"/>
      <c r="U54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  <c r="IV54" s="90"/>
    </row>
    <row r="55" spans="2:256" ht="15">
      <c r="B55" s="3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22:256" ht="15"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  <c r="IV56" s="90"/>
    </row>
    <row r="57" spans="22:256" ht="15"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  <c r="IV57" s="90"/>
    </row>
    <row r="58" spans="22:256" ht="15"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</row>
    <row r="59" spans="22:256" ht="15"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</row>
    <row r="60" spans="22:256" ht="15"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  <c r="IV60" s="90"/>
    </row>
    <row r="61" spans="22:256" ht="15"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  <c r="IV61" s="90"/>
    </row>
    <row r="62" spans="22:256" ht="15"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</row>
    <row r="63" spans="22:256" ht="15"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</row>
    <row r="64" spans="22:256" ht="15"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  <c r="IV64" s="90"/>
    </row>
  </sheetData>
  <sheetProtection/>
  <mergeCells count="4">
    <mergeCell ref="B5:F5"/>
    <mergeCell ref="J5:N5"/>
    <mergeCell ref="A3:F3"/>
    <mergeCell ref="I3:N3"/>
  </mergeCells>
  <conditionalFormatting sqref="E7:E31">
    <cfRule type="cellIs" priority="3" dxfId="27" operator="lessThan">
      <formula>0</formula>
    </cfRule>
    <cfRule type="cellIs" priority="4" dxfId="28" operator="greaterThan">
      <formula>0</formula>
    </cfRule>
  </conditionalFormatting>
  <conditionalFormatting sqref="M7:M31">
    <cfRule type="cellIs" priority="1" dxfId="27" operator="lessThan">
      <formula>0</formula>
    </cfRule>
    <cfRule type="cellIs" priority="2" dxfId="28" operator="greaterThan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2"/>
  <headerFooter>
    <oddHeader>&amp;CRanking de productos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0" zoomScaleNormal="70" zoomScalePageLayoutView="0" workbookViewId="0" topLeftCell="A1">
      <selection activeCell="E25" sqref="E25"/>
    </sheetView>
  </sheetViews>
  <sheetFormatPr defaultColWidth="11.421875" defaultRowHeight="15"/>
  <cols>
    <col min="1" max="1" width="84.421875" style="0" customWidth="1"/>
    <col min="2" max="2" width="16.28125" style="0" customWidth="1"/>
    <col min="3" max="3" width="16.00390625" style="0" customWidth="1"/>
  </cols>
  <sheetData>
    <row r="1" ht="15">
      <c r="A1" s="12" t="s">
        <v>139</v>
      </c>
    </row>
    <row r="3" spans="1:2" ht="14.25">
      <c r="A3" s="118" t="s">
        <v>169</v>
      </c>
      <c r="B3" s="118"/>
    </row>
    <row r="4" ht="15" thickBot="1"/>
    <row r="5" spans="1:4" ht="57">
      <c r="A5" s="112" t="s">
        <v>53</v>
      </c>
      <c r="B5" s="19" t="s">
        <v>170</v>
      </c>
      <c r="C5" s="19" t="s">
        <v>171</v>
      </c>
      <c r="D5" s="20" t="s">
        <v>56</v>
      </c>
    </row>
    <row r="6" spans="1:5" ht="14.25">
      <c r="A6" s="42" t="str">
        <f>'Ranking productos'!B7</f>
        <v>15091020 -- (DESDE 01.01.2017) ACEITE DE OLIVA VIRGEN EXTRA (EXCEPTO ACEITE DE LAMPANTE)</v>
      </c>
      <c r="B6" s="4">
        <f>'Ranking productos'!C7</f>
        <v>942713.78247</v>
      </c>
      <c r="C6" s="100">
        <v>1304180.02018</v>
      </c>
      <c r="D6" s="37">
        <f>B6/C6</f>
        <v>0.7228402274863012</v>
      </c>
      <c r="E6" s="90"/>
    </row>
    <row r="7" spans="1:5" ht="14.25">
      <c r="A7" s="42" t="str">
        <f>'Ranking productos'!B8</f>
        <v>08101000 -- (DESDE 01.01.2000) FRESAS, FRESCAS. </v>
      </c>
      <c r="B7" s="4">
        <f>'Ranking productos'!C8</f>
        <v>537011.79528</v>
      </c>
      <c r="C7" s="100">
        <v>687298.3551400001</v>
      </c>
      <c r="D7" s="37">
        <f aca="true" t="shared" si="0" ref="D7:D29">B7/C7</f>
        <v>0.7813372333338593</v>
      </c>
      <c r="E7" s="90"/>
    </row>
    <row r="8" spans="1:5" ht="28.5">
      <c r="A8" s="42" t="str">
        <f>'Ranking productos'!B9</f>
        <v>07096010 -- PIMIENTOS DULCES, DEL GENERO CAPSICUM O DEL GENERO PIMENTA, FRESCOS O REFRIGERADOS. </v>
      </c>
      <c r="B8" s="4">
        <f>'Ranking productos'!C9</f>
        <v>530630.6765499999</v>
      </c>
      <c r="C8" s="100">
        <v>826179.9249900001</v>
      </c>
      <c r="D8" s="37">
        <f t="shared" si="0"/>
        <v>0.6422701163507725</v>
      </c>
      <c r="E8" s="90"/>
    </row>
    <row r="9" spans="1:5" ht="14.25">
      <c r="A9" s="42" t="str">
        <f>'Ranking productos'!B10</f>
        <v>07020000 -- (DESDE 01.01.98) TOMATES FRESCOS O REFRIGERADOS. </v>
      </c>
      <c r="B9" s="4">
        <f>'Ranking productos'!C10</f>
        <v>435231.66168</v>
      </c>
      <c r="C9" s="100">
        <v>619770.3405899999</v>
      </c>
      <c r="D9" s="37">
        <f t="shared" si="0"/>
        <v>0.702246676189239</v>
      </c>
      <c r="E9" s="90"/>
    </row>
    <row r="10" spans="1:5" ht="28.5">
      <c r="A10" s="42" t="str">
        <f>'Ranking productos'!B11</f>
        <v>15099000 -- ACEITE DE OLIVA Y SUS FRACCIONES, INCLUSO REFINADO, PERO SIN MODIFICAR QUIMICAMENTE (EXCEPTO VIRGEN). </v>
      </c>
      <c r="B10" s="4">
        <f>'Ranking productos'!C11</f>
        <v>320511.3559699999</v>
      </c>
      <c r="C10" s="100">
        <v>393020.85975</v>
      </c>
      <c r="D10" s="37">
        <f t="shared" si="0"/>
        <v>0.815507238404284</v>
      </c>
      <c r="E10" s="90"/>
    </row>
    <row r="11" spans="1:5" ht="33" customHeight="1">
      <c r="A11" s="42" t="str">
        <f>'Ranking productos'!B12</f>
        <v>07070005 -- (DESDE 01.01.98) PEPINOS, FRESCOS O REFRIGERADOS. </v>
      </c>
      <c r="B11" s="4">
        <f>'Ranking productos'!C12</f>
        <v>295493.65017000004</v>
      </c>
      <c r="C11" s="100">
        <v>379477.88346999994</v>
      </c>
      <c r="D11" s="37">
        <f t="shared" si="0"/>
        <v>0.7786847746381526</v>
      </c>
      <c r="E11" s="90"/>
    </row>
    <row r="12" spans="1:5" ht="28.5" customHeight="1">
      <c r="A12" s="42" t="str">
        <f>'Ranking productos'!B13</f>
        <v>08102010 -- FRAMBUESAS, FRESCAS. </v>
      </c>
      <c r="B12" s="4">
        <f>'Ranking productos'!C13</f>
        <v>281016.65567999997</v>
      </c>
      <c r="C12" s="100">
        <v>316747.33587</v>
      </c>
      <c r="D12" s="37">
        <f t="shared" si="0"/>
        <v>0.8871950095748723</v>
      </c>
      <c r="E12" s="90"/>
    </row>
    <row r="13" spans="1:5" ht="14.25" customHeight="1">
      <c r="A13" s="42" t="str">
        <f>'Ranking productos'!B14</f>
        <v>20057000 -- (DESDE 01.01.2008) ACEITUNAS, PREPARADAS O CONSERVADAS (EXCEPTO EN VINAGRE O ACIDO ACETICO), SIN CONGELAR. </v>
      </c>
      <c r="B13" s="4">
        <f>'Ranking productos'!C14</f>
        <v>268204.49789999996</v>
      </c>
      <c r="C13" s="100">
        <v>398704.6455200001</v>
      </c>
      <c r="D13" s="37">
        <f t="shared" si="0"/>
        <v>0.6726896737062125</v>
      </c>
      <c r="E13" s="90"/>
    </row>
    <row r="14" spans="1:5" ht="14.25" customHeight="1">
      <c r="A14" s="42" t="str">
        <f>'Ranking productos'!B15</f>
        <v>08044000 -- (DESDE 01.01.2000) AGUACATES, FRESCOS O SECOS. </v>
      </c>
      <c r="B14" s="4">
        <f>'Ranking productos'!C15</f>
        <v>234261.51455</v>
      </c>
      <c r="C14" s="100">
        <v>262049.40478000004</v>
      </c>
      <c r="D14" s="37">
        <f t="shared" si="0"/>
        <v>0.8939593461266245</v>
      </c>
      <c r="E14" s="90"/>
    </row>
    <row r="15" spans="1:5" ht="28.5" customHeight="1">
      <c r="A15" s="42" t="str">
        <f>'Ranking productos'!B16</f>
        <v>07099310 -- (DESDE 01.01.12) CALABACINES (ZAPALLITOS), FRESCOS O REFRIGERADOS. </v>
      </c>
      <c r="B15" s="4">
        <f>'Ranking productos'!C16</f>
        <v>212020.04297</v>
      </c>
      <c r="C15" s="100">
        <v>258359.41243</v>
      </c>
      <c r="D15" s="37">
        <f t="shared" si="0"/>
        <v>0.8206399022812642</v>
      </c>
      <c r="E15" s="90"/>
    </row>
    <row r="16" spans="1:5" ht="14.25">
      <c r="A16" s="42" t="str">
        <f>'Ranking productos'!B17</f>
        <v>08071100 -- (DESDE 01.01.96) SANDIAS, FRESCAS. </v>
      </c>
      <c r="B16" s="4">
        <f>'Ranking productos'!C17</f>
        <v>198040.38412999996</v>
      </c>
      <c r="C16" s="100">
        <v>347907.00587</v>
      </c>
      <c r="D16" s="37">
        <f t="shared" si="0"/>
        <v>0.5692336767831584</v>
      </c>
      <c r="E16" s="90"/>
    </row>
    <row r="17" spans="1:5" ht="14.25">
      <c r="A17" s="42" t="str">
        <f>'Ranking productos'!B18</f>
        <v>08104030 -- FRUTOS DEL VACCINIUM MYRTILLUS (ARANDANOS O MIRTILOS), FRESCOS. </v>
      </c>
      <c r="B17" s="4">
        <f>'Ranking productos'!C18</f>
        <v>163068.71768</v>
      </c>
      <c r="C17" s="100">
        <v>207670.39551000003</v>
      </c>
      <c r="D17" s="37">
        <f t="shared" si="0"/>
        <v>0.7852285217617727</v>
      </c>
      <c r="E17" s="90"/>
    </row>
    <row r="18" spans="1:5" ht="14.25">
      <c r="A18" s="42" t="str">
        <f>'Ranking productos'!B19</f>
        <v>08104010 -- FRUTOS DEL VACCINIUM VITIS IDAEA (ARANDANOS ROJOS), FRESCOS. </v>
      </c>
      <c r="B18" s="4">
        <f>'Ranking productos'!C19</f>
        <v>118602.17426999997</v>
      </c>
      <c r="C18" s="100">
        <v>150487.55862999998</v>
      </c>
      <c r="D18" s="37">
        <f t="shared" si="0"/>
        <v>0.788119465487537</v>
      </c>
      <c r="E18" s="90"/>
    </row>
    <row r="19" spans="1:5" ht="28.5">
      <c r="A19" s="42" t="str">
        <f>'Ranking productos'!B20</f>
        <v>15091080 -- (DESDE 01.01.2017) ACEITE DE OLIVA VIRGEN (EXCEPTO ACEITE DE LAMPANTE Y VIRGEN EXTRA)</v>
      </c>
      <c r="B19" s="4">
        <f>'Ranking productos'!C20</f>
        <v>112447.30661000001</v>
      </c>
      <c r="C19" s="100">
        <v>128859.90821000001</v>
      </c>
      <c r="D19" s="37">
        <f t="shared" si="0"/>
        <v>0.8726322109957368</v>
      </c>
      <c r="E19" s="90"/>
    </row>
    <row r="20" spans="1:5" ht="57">
      <c r="A20" s="42" t="str">
        <f>'Ranking productos'!B21</f>
        <v>15100090 -- LOS DEMAS ACEITES OBTENIDOS EXCLUSIVAMENTE DE LA ACEITUNA, Y SUS FRACCIONES, INCLUSO REFINADOS, PERO SIN MODIFICAR QUIMICAMENTE, Y MEZCLAS DE ESTOS ACEITES O FRACCIONES CON LOS ACEITES O FRACCIONES DE LA PARTIDA 15.09 (EXCEPTO EN BRUTO). </v>
      </c>
      <c r="B20" s="4">
        <f>'Ranking productos'!C21</f>
        <v>86021.10896</v>
      </c>
      <c r="C20" s="100">
        <v>104190.98774</v>
      </c>
      <c r="D20" s="37">
        <f t="shared" si="0"/>
        <v>0.8256098807188446</v>
      </c>
      <c r="E20" s="90"/>
    </row>
    <row r="21" spans="1:5" ht="14.25" customHeight="1">
      <c r="A21" s="42" t="str">
        <f>'Ranking productos'!B22</f>
        <v>07093000 -- BERENJENAS, FRESCAS O REFRIGERADAS. </v>
      </c>
      <c r="B21" s="4">
        <f>'Ranking productos'!C22</f>
        <v>84097.28404000001</v>
      </c>
      <c r="C21" s="100">
        <v>102830.99621</v>
      </c>
      <c r="D21" s="37">
        <f t="shared" si="0"/>
        <v>0.8178203765356676</v>
      </c>
      <c r="E21" s="90"/>
    </row>
    <row r="22" spans="1:5" ht="14.25">
      <c r="A22" s="42" t="str">
        <f>'Ranking productos'!B23</f>
        <v>07032000 -- AJOS, FRESCOS O REFRIGERADOS. </v>
      </c>
      <c r="B22" s="4">
        <f>'Ranking productos'!C23</f>
        <v>80407.33651999998</v>
      </c>
      <c r="C22" s="100">
        <v>228797.16452000002</v>
      </c>
      <c r="D22" s="37">
        <f t="shared" si="0"/>
        <v>0.3514350218836356</v>
      </c>
      <c r="E22" s="90"/>
    </row>
    <row r="23" spans="1:5" ht="100.5">
      <c r="A23" s="42" t="str">
        <f>'Ranking productos'!B24</f>
        <v>21069098 -- (DESDE 01.01.95) PREPARACIONES ALIMENTICIAS NO EXPRESADAS NI COMPRENDIDAS EN OTRAS PARTIDAS, (EXCEPTO PREPARACIONES ALCOHOLICAS COMPUESTAS (SALVO LAS PREPARADAS CON SUSTANCIAS AROMATICAS), DE LAS UTILIZADAS PARA ELABORACION DE BEBIDAS; SIN GRASAS DE LECHE O MENOS 1,5% EN PESO; SIN SACAROSA O ISOGLUCOSA O MENOS 5% PESO, SIN ALMIDON O FECULA O GLUCOSA O MENOS 5% PESO, Y JARABES DE AZUCAR AROMATIZADOS O CON COLORANTES AÑADIDOS). (HASTA 31.12.06) TAMBIEN SE EXCEPTUABA: PREPARACIONES FONDUE.</v>
      </c>
      <c r="B23" s="4">
        <f>'Ranking productos'!C24</f>
        <v>80404.09839</v>
      </c>
      <c r="C23" s="100">
        <v>326423.87577000004</v>
      </c>
      <c r="D23" s="37">
        <f t="shared" si="0"/>
        <v>0.2463180678813248</v>
      </c>
      <c r="E23" s="90"/>
    </row>
    <row r="24" spans="1:5" ht="14.25">
      <c r="A24" s="42" t="str">
        <f>'Ranking productos'!B25</f>
        <v>08051022 -- (DESDE 01.01.2017) NARANJAS DULCES NAVEL FRESCAS</v>
      </c>
      <c r="B24" s="4">
        <f>'Ranking productos'!C25</f>
        <v>77065.22521</v>
      </c>
      <c r="C24" s="100">
        <v>571277.07637</v>
      </c>
      <c r="D24" s="37">
        <f>B24/C24</f>
        <v>0.1348999082891382</v>
      </c>
      <c r="E24" s="90"/>
    </row>
    <row r="25" spans="1:5" ht="28.5">
      <c r="A25" s="42" t="str">
        <f>'Ranking productos'!B26</f>
        <v>08104050 -- FRUTOS DEL VACCINIUM MACROCARPUM Y DEL VACCINIUM CORYMBOSUM, FRESCOS. </v>
      </c>
      <c r="B25" s="4">
        <f>'Ranking productos'!C26</f>
        <v>72953.60876999998</v>
      </c>
      <c r="C25" s="100">
        <v>73303.04075999999</v>
      </c>
      <c r="D25" s="37">
        <f t="shared" si="0"/>
        <v>0.9952330491835383</v>
      </c>
      <c r="E25" s="90"/>
    </row>
    <row r="26" spans="1:4" ht="14.25">
      <c r="A26" s="21"/>
      <c r="B26" s="4"/>
      <c r="C26" s="100"/>
      <c r="D26" s="31"/>
    </row>
    <row r="27" spans="1:4" ht="14.25">
      <c r="A27" s="33" t="s">
        <v>138</v>
      </c>
      <c r="B27" s="34">
        <f>SUM(B6:B26)</f>
        <v>5130202.877799999</v>
      </c>
      <c r="C27" s="103">
        <f>SUM(C6:C26)</f>
        <v>7687536.192309999</v>
      </c>
      <c r="D27" s="37">
        <f t="shared" si="0"/>
        <v>0.6673403219788216</v>
      </c>
    </row>
    <row r="28" spans="1:4" ht="14.25">
      <c r="A28" s="33"/>
      <c r="B28" s="34"/>
      <c r="C28" s="103"/>
      <c r="D28" s="37"/>
    </row>
    <row r="29" spans="1:4" ht="14.25">
      <c r="A29" s="24" t="s">
        <v>47</v>
      </c>
      <c r="B29" s="25">
        <f>'Ranking productos'!C30</f>
        <v>7755862.087619999</v>
      </c>
      <c r="C29" s="102">
        <v>34324831.71041001</v>
      </c>
      <c r="D29" s="38">
        <f t="shared" si="0"/>
        <v>0.22595484671430474</v>
      </c>
    </row>
    <row r="30" spans="1:4" ht="15" thickBot="1">
      <c r="A30" s="28" t="s">
        <v>48</v>
      </c>
      <c r="B30" s="9">
        <f>'Ranking productos'!C31</f>
        <v>19701859.00421</v>
      </c>
      <c r="C30" s="101">
        <v>179528778.63881996</v>
      </c>
      <c r="D30" s="39">
        <f>B30/C30</f>
        <v>0.10974206560969615</v>
      </c>
    </row>
    <row r="31" ht="14.25">
      <c r="A31" s="3" t="s">
        <v>38</v>
      </c>
    </row>
    <row r="32" ht="14.25">
      <c r="A32" s="90" t="s">
        <v>157</v>
      </c>
    </row>
    <row r="33" ht="14.25">
      <c r="A33" t="s">
        <v>49</v>
      </c>
    </row>
    <row r="34" spans="1:4" ht="28.5" customHeight="1">
      <c r="A34" s="138" t="s">
        <v>50</v>
      </c>
      <c r="B34" s="138"/>
      <c r="C34" s="138"/>
      <c r="D34" s="68"/>
    </row>
    <row r="35" spans="1:4" ht="14.25">
      <c r="A35" s="68"/>
      <c r="B35" s="68"/>
      <c r="C35" s="68"/>
      <c r="D35" s="68"/>
    </row>
  </sheetData>
  <sheetProtection/>
  <mergeCells count="1">
    <mergeCell ref="A34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Gonzalez De La Higuera Gu</dc:creator>
  <cp:keywords/>
  <dc:description/>
  <cp:lastModifiedBy>Manuel Gonzalez De La Higuera Guzman</cp:lastModifiedBy>
  <cp:lastPrinted>2021-09-24T10:10:57Z</cp:lastPrinted>
  <dcterms:created xsi:type="dcterms:W3CDTF">2019-11-04T11:31:27Z</dcterms:created>
  <dcterms:modified xsi:type="dcterms:W3CDTF">2021-09-24T10:26:40Z</dcterms:modified>
  <cp:category/>
  <cp:version/>
  <cp:contentType/>
  <cp:contentStatus/>
</cp:coreProperties>
</file>