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escripción" sheetId="1" r:id="rId1"/>
    <sheet name="CUADROS 1-2 " sheetId="2" r:id="rId2"/>
    <sheet name="CUADROS 3-4 " sheetId="3" r:id="rId3"/>
    <sheet name="CUADRO 5" sheetId="4" r:id="rId4"/>
    <sheet name="CUADRO 6" sheetId="5" r:id="rId5"/>
    <sheet name="CUADRO 7" sheetId="6" r:id="rId6"/>
  </sheets>
  <definedNames>
    <definedName name="_xlnm.Print_Area" localSheetId="3">'CUADRO 5'!$A$1:$G$34</definedName>
    <definedName name="_xlnm.Print_Area" localSheetId="4">'CUADRO 6'!$A$1:$F$33</definedName>
    <definedName name="_xlnm.Print_Area" localSheetId="5">'CUADRO 7'!$A$1:$E$33</definedName>
    <definedName name="_xlnm.Print_Area" localSheetId="1">'CUADROS 1-2 '!$A$1:$K$34</definedName>
    <definedName name="_xlnm.Print_Area" localSheetId="2">'CUADROS 3-4 '!$A$1:$G$45</definedName>
    <definedName name="_xlnm.Print_Area" localSheetId="0">'Descripción'!$A$1:$K$37</definedName>
  </definedNames>
  <calcPr fullCalcOnLoad="1"/>
</workbook>
</file>

<file path=xl/sharedStrings.xml><?xml version="1.0" encoding="utf-8"?>
<sst xmlns="http://schemas.openxmlformats.org/spreadsheetml/2006/main" count="290" uniqueCount="206">
  <si>
    <t>Servicio de Estudios y Estadísticas</t>
  </si>
  <si>
    <t>SECRETARÍA GENERAL DE AGRICULTURA Y ALIMENTACION</t>
  </si>
  <si>
    <r>
      <t xml:space="preserve">BALANZA COMERCIAL AGROALIMENTARIA DE </t>
    </r>
    <r>
      <rPr>
        <b/>
        <u val="single"/>
        <sz val="12"/>
        <color indexed="9"/>
        <rFont val="Cambria"/>
        <family val="1"/>
      </rPr>
      <t>ENERO-ABRIL 2017</t>
    </r>
  </si>
  <si>
    <r>
      <t xml:space="preserve">Cuadros 1 y 2: </t>
    </r>
    <r>
      <rPr>
        <sz val="10"/>
        <rFont val="Cambria"/>
        <family val="1"/>
      </rPr>
      <t xml:space="preserve">Exportaciones e importaciones Agroalimentarias de Andalucía por provincias. </t>
    </r>
  </si>
  <si>
    <r>
      <t xml:space="preserve">Cuadros 3 y 4: </t>
    </r>
    <r>
      <rPr>
        <sz val="10"/>
        <rFont val="Cambria"/>
        <family val="1"/>
      </rPr>
      <t>Principales destinos y origen de las exportaciones e importaciones Agroalimentarias andaluzas.</t>
    </r>
  </si>
  <si>
    <r>
      <t>Cuadro 5:</t>
    </r>
    <r>
      <rPr>
        <sz val="10"/>
        <rFont val="Cambria"/>
        <family val="1"/>
      </rPr>
      <t xml:space="preserve">          Saldo Comercial de los Principales Capítulos Arancelarios Exportados e Importados </t>
    </r>
  </si>
  <si>
    <r>
      <t xml:space="preserve">Cuadro 6:          </t>
    </r>
    <r>
      <rPr>
        <sz val="10"/>
        <rFont val="Cambria"/>
        <family val="1"/>
      </rPr>
      <t>Principales Productos Agroalimentarios Exportados por Andalucía</t>
    </r>
  </si>
  <si>
    <r>
      <t xml:space="preserve">Cuadro 7:          </t>
    </r>
    <r>
      <rPr>
        <sz val="10"/>
        <rFont val="Cambria"/>
        <family val="1"/>
      </rPr>
      <t xml:space="preserve">Principales Productos Agroalimentarios Exportados por Andalucía y España. </t>
    </r>
  </si>
  <si>
    <r>
      <t>Observaciones:</t>
    </r>
    <r>
      <rPr>
        <sz val="10"/>
        <rFont val="Cambria"/>
        <family val="1"/>
      </rPr>
      <t xml:space="preserve"> Cada vez que en este informe se hace mención a los productos agroalimentarios, se encuentran incluidos los productos agroalimentarios y las bebidas. </t>
    </r>
  </si>
  <si>
    <r>
      <t xml:space="preserve">Fuente: </t>
    </r>
    <r>
      <rPr>
        <sz val="10"/>
        <rFont val="Cambria"/>
        <family val="1"/>
      </rPr>
      <t xml:space="preserve">Instituto de Comercio Exterior (ICEX), consulta de datos realizada con fecha 23 de junio de 2017. Datos definitivos hasta 2015. 2016 y 2017 provisionales. </t>
    </r>
  </si>
  <si>
    <t>CUADRO Nº1</t>
  </si>
  <si>
    <t>Exportaciones Agroalimentarias y Bebidas</t>
  </si>
  <si>
    <t>Enero-Diciembre</t>
  </si>
  <si>
    <t>Enero-Abril</t>
  </si>
  <si>
    <t>Variación año anterior en %</t>
  </si>
  <si>
    <t>Provincia</t>
  </si>
  <si>
    <t>Miles Euros</t>
  </si>
  <si>
    <t>Tm.</t>
  </si>
  <si>
    <t>valor</t>
  </si>
  <si>
    <t>Peso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</si>
  <si>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</si>
  <si>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</si>
  <si>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</si>
  <si>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</si>
  <si>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</si>
  <si>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</si>
  <si>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</si>
  <si>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</si>
  <si>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</si>
  <si>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Fuente: Instituto de Comercio Exterior (ICEX). </t>
  </si>
  <si>
    <t>CUADRO Nº2</t>
  </si>
  <si>
    <t>Importaciones Agroalimentarias y Bebidas</t>
  </si>
  <si>
    <t xml:space="preserve">Fuente: Instituto de Comercio Exterior (ICEX) </t>
  </si>
  <si>
    <t xml:space="preserve">CUADRO Nº3 </t>
  </si>
  <si>
    <t>CUADRO Nº4</t>
  </si>
  <si>
    <t>Principales Destinos de las Exportaciones Agroalimentarias y Bebidas Andaluzas</t>
  </si>
  <si>
    <t>Principales Orígenes de las Importaciones Agroalimentarias y Bebidas Andaluzas</t>
  </si>
  <si>
    <t>Ene-Abr 2017</t>
  </si>
  <si>
    <t>País</t>
  </si>
  <si>
    <t>Valor Exportado (Miles Euros)</t>
  </si>
  <si>
    <t xml:space="preserve">% Valor Exportado </t>
  </si>
  <si>
    <t xml:space="preserve"> Valor Importado (Miles Euros)</t>
  </si>
  <si>
    <t xml:space="preserve">% Valor Importado </t>
  </si>
  <si>
    <t>Alemania</t>
  </si>
  <si>
    <t>Portugal</t>
  </si>
  <si>
    <t>Italia</t>
  </si>
  <si>
    <t>Francia</t>
  </si>
  <si>
    <t>Países Bajos</t>
  </si>
  <si>
    <t>Reino Unido</t>
  </si>
  <si>
    <t>Bélgica</t>
  </si>
  <si>
    <t>Suecia</t>
  </si>
  <si>
    <t>Polonia</t>
  </si>
  <si>
    <t>Grecia</t>
  </si>
  <si>
    <t>Austria</t>
  </si>
  <si>
    <t>Rumanía</t>
  </si>
  <si>
    <t>Dinamarca</t>
  </si>
  <si>
    <t>República Checa</t>
  </si>
  <si>
    <t>Irlanda</t>
  </si>
  <si>
    <t>Finlandia</t>
  </si>
  <si>
    <t>Hungría</t>
  </si>
  <si>
    <t>Lituania</t>
  </si>
  <si>
    <t>Letonia</t>
  </si>
  <si>
    <t>Bulgaria</t>
  </si>
  <si>
    <t>Eslovaquia</t>
  </si>
  <si>
    <t>Eslovenia</t>
  </si>
  <si>
    <t>Estonia</t>
  </si>
  <si>
    <t>Croacia</t>
  </si>
  <si>
    <t>Unión Europea sin Determinar</t>
  </si>
  <si>
    <t>Luxemburgo</t>
  </si>
  <si>
    <t>Chipre</t>
  </si>
  <si>
    <t>Malta</t>
  </si>
  <si>
    <t>Total UE</t>
  </si>
  <si>
    <t>Estados Unidos</t>
  </si>
  <si>
    <t>Marruecos</t>
  </si>
  <si>
    <t>China</t>
  </si>
  <si>
    <t>Indonesia</t>
  </si>
  <si>
    <t>Suiza</t>
  </si>
  <si>
    <t>Japón</t>
  </si>
  <si>
    <t>Ucrania</t>
  </si>
  <si>
    <t>Rusia</t>
  </si>
  <si>
    <t xml:space="preserve"> </t>
  </si>
  <si>
    <t>Argentina</t>
  </si>
  <si>
    <t>Arabia Saudita</t>
  </si>
  <si>
    <t>Cuba</t>
  </si>
  <si>
    <t>México</t>
  </si>
  <si>
    <t>Brasil</t>
  </si>
  <si>
    <t>Emiratos Árabes Unidos</t>
  </si>
  <si>
    <t>Perú</t>
  </si>
  <si>
    <t>Total Mundo</t>
  </si>
  <si>
    <t>Fuente: Instituto de Comercio Exterior (ICEX)</t>
  </si>
  <si>
    <t>CUADRO Nº 5</t>
  </si>
  <si>
    <t xml:space="preserve"> Capítulos Arancelarios Exportados e Importados Ene-Abr 2017 (Ordenado según valor exportado en 2017)</t>
  </si>
  <si>
    <t>Capítulo</t>
  </si>
  <si>
    <t>Denominación</t>
  </si>
  <si>
    <t xml:space="preserve">   Valor Importado (Miles Euros)</t>
  </si>
  <si>
    <t xml:space="preserve">Saldo 2017 (Miles Euros)  </t>
  </si>
  <si>
    <t>Ene-Abr 2016</t>
  </si>
  <si>
    <t>07</t>
  </si>
  <si>
    <t>LEGUMBRES, HORTALIZAS, S/ CONSERV.</t>
  </si>
  <si>
    <t>15</t>
  </si>
  <si>
    <t>GRASAS, ACEITE ANIMAL O VEGETAL</t>
  </si>
  <si>
    <t>08</t>
  </si>
  <si>
    <t>FRUTAS /FRUTOS, S/ CONSERVAR</t>
  </si>
  <si>
    <t>20</t>
  </si>
  <si>
    <t>CONSERVAS VERDURA O FRUTA; ZUMO</t>
  </si>
  <si>
    <t>02</t>
  </si>
  <si>
    <t>CARNE Y DESPOJOS COMESTIBLES</t>
  </si>
  <si>
    <t>03</t>
  </si>
  <si>
    <t>PESCADOS, CRUSTÁCEOS, MOLUSCOS</t>
  </si>
  <si>
    <t>22</t>
  </si>
  <si>
    <t>BEBIDAS TODO TIPO (EXC. ZUMOS)</t>
  </si>
  <si>
    <t>12</t>
  </si>
  <si>
    <t>SEMILLAS OLEAGI.; PLANTAS INDUSTRIALES</t>
  </si>
  <si>
    <t>21</t>
  </si>
  <si>
    <t>PREPARAC. ALIMENTICIAS DIVERSAS</t>
  </si>
  <si>
    <t>06</t>
  </si>
  <si>
    <t>PLANTAS VIVAS; PRO. FLORICULTURA</t>
  </si>
  <si>
    <t>10</t>
  </si>
  <si>
    <t>CEREALES</t>
  </si>
  <si>
    <t>04</t>
  </si>
  <si>
    <t>LECHE, PRODUCTOS LÁCTEOS; HUEVOS</t>
  </si>
  <si>
    <t>19</t>
  </si>
  <si>
    <t>PRODUC. DE CEREALES, DE PASTELERIA</t>
  </si>
  <si>
    <t>11</t>
  </si>
  <si>
    <t>PRODUC. DE LA MOLINERÍA; MALTA</t>
  </si>
  <si>
    <t>05</t>
  </si>
  <si>
    <t>OTROS PRODUCTOS DE ORIGEN ANIMAL</t>
  </si>
  <si>
    <t>17</t>
  </si>
  <si>
    <t>AZÚCARES; ARTÍCULOS CONFITERÍA</t>
  </si>
  <si>
    <t>23</t>
  </si>
  <si>
    <t>RESIDUOS INDUSTRIA ALIMENTARIA</t>
  </si>
  <si>
    <t>16</t>
  </si>
  <si>
    <t>CONSERVAS DE CARNE O PESCADO</t>
  </si>
  <si>
    <t>01</t>
  </si>
  <si>
    <t>ANIMALES VIVOS</t>
  </si>
  <si>
    <t>09</t>
  </si>
  <si>
    <t>CAFÉ, TÉ, YERBA MATE Y ESPECIAS</t>
  </si>
  <si>
    <t>24</t>
  </si>
  <si>
    <t>TABACO Y SUS SUCEDÁNEOS</t>
  </si>
  <si>
    <t>13</t>
  </si>
  <si>
    <t>JUGOS Y EXTRACTOS VEGETALES</t>
  </si>
  <si>
    <t>18</t>
  </si>
  <si>
    <t>CACAO Y SUS PREPARACIONES</t>
  </si>
  <si>
    <t>14</t>
  </si>
  <si>
    <t>MATERIAS TRENZABLES</t>
  </si>
  <si>
    <t xml:space="preserve">Total Agroalimentario* </t>
  </si>
  <si>
    <t>Total **</t>
  </si>
  <si>
    <t>*En el Total Agroalimentario se encuentran incluidos los sectores 1 y 2 del ICEX (1 Agroalimentarios y 2 Bebidas).</t>
  </si>
  <si>
    <t>** En el Total se encuentran incluidos los sectores 1,2,3 y 4 del ICEX (1 Agroalimentarios, 2 Bebidas, 3 Bienes de consumo y 4 Productos industriales y tecnología).</t>
  </si>
  <si>
    <t>CUADRO Nº6</t>
  </si>
  <si>
    <t>Principales Productos Agroalimentarios Exportados por Andalucía en Ene-Abr 2017</t>
  </si>
  <si>
    <t>Codificación</t>
  </si>
  <si>
    <t>Producto</t>
  </si>
  <si>
    <t>Valor Exportado (Miles  Euros)</t>
  </si>
  <si>
    <t>Cantidad Exportada (Tm.)</t>
  </si>
  <si>
    <t>%  valor sobre total agroalimentario</t>
  </si>
  <si>
    <t>% peso sobre total agroalimentario</t>
  </si>
  <si>
    <t>15091020</t>
  </si>
  <si>
    <t>Aceite de oliva virgen extra (excepto aceite de lampante)</t>
  </si>
  <si>
    <t>07020000</t>
  </si>
  <si>
    <t>Tomates frescos o refrigerados</t>
  </si>
  <si>
    <t>07096010</t>
  </si>
  <si>
    <t>Pimientos dulces frescos o refrigerados</t>
  </si>
  <si>
    <t>08101000</t>
  </si>
  <si>
    <t>Fresas Frescas</t>
  </si>
  <si>
    <t>07070005</t>
  </si>
  <si>
    <t>Pepinos frescos o refrigerados</t>
  </si>
  <si>
    <t>15099000</t>
  </si>
  <si>
    <t>Aceite de oliva y sus fracciones, incluso refinado, pero sin modificar químicamente (Excepto virgen)</t>
  </si>
  <si>
    <t>08102010</t>
  </si>
  <si>
    <t>Frambuesas frescas</t>
  </si>
  <si>
    <t>20057000</t>
  </si>
  <si>
    <t>Aceitunas preparadas o conservadas (excepto en vinagre o acético), sin congelar</t>
  </si>
  <si>
    <t>07099310</t>
  </si>
  <si>
    <t>Calabacines frescos o refrigerados</t>
  </si>
  <si>
    <t>08044000</t>
  </si>
  <si>
    <t>Aguacates frescos o secos</t>
  </si>
  <si>
    <t>15091080</t>
  </si>
  <si>
    <t>Aceite de oliva virgen  (excepto aceite de lampante y virgen extra)</t>
  </si>
  <si>
    <t>15091010</t>
  </si>
  <si>
    <t>Los demás aceites obtenidos exclusivamente de la aceituna..</t>
  </si>
  <si>
    <t>08104030</t>
  </si>
  <si>
    <t>Frutos del Vaccinium Myrtillus (Arándanos o mirtilos)</t>
  </si>
  <si>
    <t>15100090</t>
  </si>
  <si>
    <t>Aceite de oliva virgen lampante y sus fracciones  pero sin modificar químicamente</t>
  </si>
  <si>
    <t>08051022</t>
  </si>
  <si>
    <t>Naranjas dulces Navel frescas</t>
  </si>
  <si>
    <t>07093000</t>
  </si>
  <si>
    <t>Berenjenas frescas o refrigeradas</t>
  </si>
  <si>
    <t>08104010</t>
  </si>
  <si>
    <t>Frutos del Vaccinium Vitis Idae (Arándanos rojos)</t>
  </si>
  <si>
    <t>07051100</t>
  </si>
  <si>
    <t>Lechugas repolladas, frescas o refrigeradas</t>
  </si>
  <si>
    <t>21069098</t>
  </si>
  <si>
    <t>Preparaciones alimenticias no expresadas ni comprendidas en otras partidas..</t>
  </si>
  <si>
    <t>12060010</t>
  </si>
  <si>
    <t>Semilla de girasol, incluso quebrantada, para siembra</t>
  </si>
  <si>
    <t>07051900</t>
  </si>
  <si>
    <t>Lechugas frescas o refrigeradas (excepto lechugas repolladas)</t>
  </si>
  <si>
    <t>TOTAL 21 PRIMEROS PRODUCTOS</t>
  </si>
  <si>
    <t>CUADRO Nº7</t>
  </si>
  <si>
    <t>Principales Productos Agroalimentarios Exportados por Andalucía y España. Ene-Abr 2017</t>
  </si>
  <si>
    <t>Valor Exportado Andalucía en miles de euros</t>
  </si>
  <si>
    <t>Valor Exportado España en miles de euros</t>
  </si>
  <si>
    <t>%Andalucía /España</t>
  </si>
  <si>
    <t>** En el Total se encuentran incluidos los sectores 1,2,3 y 4 del ICEX (1 Agroalimentarios, 2 Bebidas, 3Bienes de consumo y 4 Productos industriales y tecnología).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</si>
</sst>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"/>
    <numFmt numFmtId="167" formatCode="0.00%"/>
    <numFmt numFmtId="168" formatCode="#,##0.00"/>
    <numFmt numFmtId="169" formatCode="@"/>
    <numFmt numFmtId="170" formatCode="#,##0.###"/>
    <numFmt numFmtId="171" formatCode="#,###"/>
    <numFmt numFmtId="172" formatCode="0.0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22"/>
      <name val="Cambria"/>
      <family val="1"/>
    </font>
    <font>
      <sz val="18"/>
      <color indexed="9"/>
      <name val="Cambria"/>
      <family val="1"/>
    </font>
    <font>
      <b/>
      <sz val="12"/>
      <color indexed="9"/>
      <name val="Cambria"/>
      <family val="1"/>
    </font>
    <font>
      <b/>
      <u val="single"/>
      <sz val="12"/>
      <color indexed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55"/>
      <name val="Cambria"/>
      <family val="1"/>
    </font>
    <font>
      <b/>
      <sz val="10"/>
      <color indexed="17"/>
      <name val="Cambria"/>
      <family val="1"/>
    </font>
    <font>
      <b/>
      <sz val="10"/>
      <color indexed="12"/>
      <name val="Cambria"/>
      <family val="1"/>
    </font>
    <font>
      <sz val="10"/>
      <color indexed="12"/>
      <name val="Cambria"/>
      <family val="1"/>
    </font>
    <font>
      <b/>
      <sz val="10"/>
      <color indexed="9"/>
      <name val="Cambria"/>
      <family val="1"/>
    </font>
    <font>
      <b/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color indexed="9"/>
      <name val="Cambria"/>
      <family val="1"/>
    </font>
    <font>
      <sz val="9"/>
      <name val="Cambria"/>
      <family val="1"/>
    </font>
    <font>
      <sz val="10"/>
      <name val="Times New Roman"/>
      <family val="1"/>
    </font>
    <font>
      <sz val="11"/>
      <color indexed="10"/>
      <name val="Cambria"/>
      <family val="1"/>
    </font>
    <font>
      <sz val="10"/>
      <color indexed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left" vertical="center" textRotation="90"/>
      <protection/>
    </xf>
    <xf numFmtId="164" fontId="4" fillId="3" borderId="2" xfId="20" applyFont="1" applyFill="1" applyBorder="1" applyAlignment="1">
      <alignment horizontal="center" vertical="center" textRotation="90" wrapText="1"/>
      <protection/>
    </xf>
    <xf numFmtId="164" fontId="5" fillId="3" borderId="0" xfId="20" applyFont="1" applyFill="1" applyBorder="1" applyAlignment="1">
      <alignment horizontal="center"/>
      <protection/>
    </xf>
    <xf numFmtId="164" fontId="7" fillId="0" borderId="0" xfId="20" applyFont="1">
      <alignment/>
      <protection/>
    </xf>
    <xf numFmtId="164" fontId="8" fillId="0" borderId="0" xfId="0" applyFont="1" applyFill="1" applyAlignment="1">
      <alignment/>
    </xf>
    <xf numFmtId="164" fontId="2" fillId="0" borderId="0" xfId="20" applyFont="1" applyFill="1">
      <alignment/>
      <protection/>
    </xf>
    <xf numFmtId="165" fontId="2" fillId="0" borderId="0" xfId="20" applyNumberFormat="1" applyFont="1" applyFill="1">
      <alignment/>
      <protection/>
    </xf>
    <xf numFmtId="164" fontId="7" fillId="0" borderId="0" xfId="20" applyFont="1" applyBorder="1" applyAlignment="1">
      <alignment horizontal="left" vertical="top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20" applyFont="1" applyBorder="1" applyAlignment="1">
      <alignment wrapText="1"/>
      <protection/>
    </xf>
    <xf numFmtId="164" fontId="7" fillId="0" borderId="0" xfId="20" applyFont="1" applyBorder="1" applyAlignment="1">
      <alignment vertical="top" wrapText="1"/>
      <protection/>
    </xf>
    <xf numFmtId="164" fontId="9" fillId="0" borderId="0" xfId="20" applyFont="1">
      <alignment/>
      <protection/>
    </xf>
    <xf numFmtId="164" fontId="8" fillId="0" borderId="0" xfId="20" applyFont="1" applyAlignment="1">
      <alignment horizontal="left" vertical="top" wrapText="1"/>
      <protection/>
    </xf>
    <xf numFmtId="164" fontId="11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12" fillId="0" borderId="0" xfId="0" applyFont="1" applyAlignment="1">
      <alignment/>
    </xf>
    <xf numFmtId="164" fontId="7" fillId="4" borderId="3" xfId="0" applyFont="1" applyFill="1" applyBorder="1" applyAlignment="1">
      <alignment/>
    </xf>
    <xf numFmtId="164" fontId="13" fillId="4" borderId="4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wrapText="1"/>
    </xf>
    <xf numFmtId="164" fontId="7" fillId="4" borderId="5" xfId="0" applyFont="1" applyFill="1" applyBorder="1" applyAlignment="1">
      <alignment/>
    </xf>
    <xf numFmtId="164" fontId="13" fillId="4" borderId="3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7" fillId="5" borderId="6" xfId="0" applyFont="1" applyFill="1" applyBorder="1" applyAlignment="1">
      <alignment horizontal="center"/>
    </xf>
    <xf numFmtId="164" fontId="7" fillId="5" borderId="4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4" fontId="8" fillId="5" borderId="6" xfId="0" applyFont="1" applyFill="1" applyBorder="1" applyAlignment="1">
      <alignment/>
    </xf>
    <xf numFmtId="166" fontId="8" fillId="5" borderId="4" xfId="0" applyNumberFormat="1" applyFont="1" applyFill="1" applyBorder="1" applyAlignment="1">
      <alignment/>
    </xf>
    <xf numFmtId="166" fontId="8" fillId="5" borderId="7" xfId="0" applyNumberFormat="1" applyFont="1" applyFill="1" applyBorder="1" applyAlignment="1">
      <alignment/>
    </xf>
    <xf numFmtId="166" fontId="8" fillId="5" borderId="6" xfId="0" applyNumberFormat="1" applyFont="1" applyFill="1" applyBorder="1" applyAlignment="1">
      <alignment/>
    </xf>
    <xf numFmtId="167" fontId="8" fillId="5" borderId="4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7" fillId="5" borderId="6" xfId="0" applyFont="1" applyFill="1" applyBorder="1" applyAlignment="1">
      <alignment/>
    </xf>
    <xf numFmtId="166" fontId="7" fillId="5" borderId="4" xfId="0" applyNumberFormat="1" applyFont="1" applyFill="1" applyBorder="1" applyAlignment="1">
      <alignment/>
    </xf>
    <xf numFmtId="166" fontId="7" fillId="5" borderId="7" xfId="0" applyNumberFormat="1" applyFont="1" applyFill="1" applyBorder="1" applyAlignment="1">
      <alignment/>
    </xf>
    <xf numFmtId="166" fontId="7" fillId="5" borderId="6" xfId="0" applyNumberFormat="1" applyFont="1" applyFill="1" applyBorder="1" applyAlignment="1">
      <alignment/>
    </xf>
    <xf numFmtId="167" fontId="7" fillId="5" borderId="4" xfId="0" applyNumberFormat="1" applyFont="1" applyFill="1" applyBorder="1" applyAlignment="1">
      <alignment/>
    </xf>
    <xf numFmtId="164" fontId="13" fillId="4" borderId="8" xfId="0" applyFont="1" applyFill="1" applyBorder="1" applyAlignment="1">
      <alignment horizontal="center"/>
    </xf>
    <xf numFmtId="164" fontId="13" fillId="4" borderId="7" xfId="0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164" fontId="7" fillId="0" borderId="0" xfId="0" applyFont="1" applyBorder="1" applyAlignment="1">
      <alignment horizontal="center" wrapText="1"/>
    </xf>
    <xf numFmtId="169" fontId="8" fillId="0" borderId="0" xfId="0" applyNumberFormat="1" applyFont="1" applyFill="1" applyAlignment="1">
      <alignment/>
    </xf>
    <xf numFmtId="164" fontId="13" fillId="4" borderId="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4" fontId="7" fillId="5" borderId="4" xfId="0" applyFont="1" applyFill="1" applyBorder="1" applyAlignment="1">
      <alignment/>
    </xf>
    <xf numFmtId="164" fontId="8" fillId="5" borderId="9" xfId="0" applyFont="1" applyFill="1" applyBorder="1" applyAlignment="1">
      <alignment/>
    </xf>
    <xf numFmtId="167" fontId="8" fillId="5" borderId="7" xfId="0" applyNumberFormat="1" applyFont="1" applyFill="1" applyBorder="1" applyAlignment="1">
      <alignment/>
    </xf>
    <xf numFmtId="164" fontId="7" fillId="0" borderId="0" xfId="0" applyFont="1" applyBorder="1" applyAlignment="1">
      <alignment/>
    </xf>
    <xf numFmtId="166" fontId="8" fillId="0" borderId="0" xfId="0" applyNumberFormat="1" applyFont="1" applyFill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Fill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5" fillId="4" borderId="3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 vertical="center" wrapText="1"/>
    </xf>
    <xf numFmtId="169" fontId="5" fillId="4" borderId="4" xfId="0" applyNumberFormat="1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/>
    </xf>
    <xf numFmtId="164" fontId="17" fillId="5" borderId="6" xfId="0" applyFont="1" applyFill="1" applyBorder="1" applyAlignment="1">
      <alignment/>
    </xf>
    <xf numFmtId="166" fontId="17" fillId="5" borderId="4" xfId="0" applyNumberFormat="1" applyFont="1" applyFill="1" applyBorder="1" applyAlignment="1">
      <alignment/>
    </xf>
    <xf numFmtId="166" fontId="17" fillId="5" borderId="7" xfId="0" applyNumberFormat="1" applyFont="1" applyFill="1" applyBorder="1" applyAlignment="1">
      <alignment/>
    </xf>
    <xf numFmtId="164" fontId="17" fillId="5" borderId="4" xfId="0" applyFont="1" applyFill="1" applyBorder="1" applyAlignment="1">
      <alignment horizontal="center"/>
    </xf>
    <xf numFmtId="166" fontId="16" fillId="5" borderId="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64" fontId="18" fillId="0" borderId="0" xfId="0" applyFont="1" applyAlignment="1">
      <alignment/>
    </xf>
    <xf numFmtId="164" fontId="19" fillId="4" borderId="8" xfId="0" applyFont="1" applyFill="1" applyBorder="1" applyAlignment="1">
      <alignment horizontal="center" vertical="center"/>
    </xf>
    <xf numFmtId="164" fontId="19" fillId="4" borderId="8" xfId="0" applyFont="1" applyFill="1" applyBorder="1" applyAlignment="1">
      <alignment horizontal="center" vertical="center" wrapText="1"/>
    </xf>
    <xf numFmtId="169" fontId="18" fillId="5" borderId="4" xfId="0" applyNumberFormat="1" applyFont="1" applyFill="1" applyBorder="1" applyAlignment="1">
      <alignment horizontal="center"/>
    </xf>
    <xf numFmtId="164" fontId="18" fillId="5" borderId="4" xfId="0" applyFont="1" applyFill="1" applyBorder="1" applyAlignment="1">
      <alignment/>
    </xf>
    <xf numFmtId="171" fontId="18" fillId="5" borderId="4" xfId="0" applyNumberFormat="1" applyFont="1" applyFill="1" applyBorder="1" applyAlignment="1">
      <alignment horizontal="right"/>
    </xf>
    <xf numFmtId="167" fontId="18" fillId="5" borderId="4" xfId="0" applyNumberFormat="1" applyFont="1" applyFill="1" applyBorder="1" applyAlignment="1">
      <alignment horizontal="right"/>
    </xf>
    <xf numFmtId="166" fontId="8" fillId="0" borderId="0" xfId="0" applyNumberFormat="1" applyFont="1" applyAlignment="1">
      <alignment/>
    </xf>
    <xf numFmtId="169" fontId="18" fillId="5" borderId="4" xfId="0" applyNumberFormat="1" applyFont="1" applyFill="1" applyBorder="1" applyAlignment="1">
      <alignment horizontal="left"/>
    </xf>
    <xf numFmtId="169" fontId="20" fillId="5" borderId="4" xfId="0" applyNumberFormat="1" applyFont="1" applyFill="1" applyBorder="1" applyAlignment="1">
      <alignment/>
    </xf>
    <xf numFmtId="164" fontId="18" fillId="5" borderId="4" xfId="0" applyFont="1" applyFill="1" applyBorder="1" applyAlignment="1">
      <alignment horizontal="left" wrapText="1"/>
    </xf>
    <xf numFmtId="164" fontId="18" fillId="5" borderId="4" xfId="0" applyFont="1" applyFill="1" applyBorder="1" applyAlignment="1">
      <alignment wrapText="1"/>
    </xf>
    <xf numFmtId="167" fontId="15" fillId="0" borderId="0" xfId="0" applyNumberFormat="1" applyFont="1" applyBorder="1" applyAlignment="1">
      <alignment horizontal="right"/>
    </xf>
    <xf numFmtId="164" fontId="15" fillId="5" borderId="4" xfId="0" applyFont="1" applyFill="1" applyBorder="1" applyAlignment="1">
      <alignment/>
    </xf>
    <xf numFmtId="171" fontId="15" fillId="5" borderId="4" xfId="0" applyNumberFormat="1" applyFont="1" applyFill="1" applyBorder="1" applyAlignment="1">
      <alignment horizontal="right"/>
    </xf>
    <xf numFmtId="167" fontId="15" fillId="5" borderId="4" xfId="0" applyNumberFormat="1" applyFont="1" applyFill="1" applyBorder="1" applyAlignment="1">
      <alignment horizontal="right"/>
    </xf>
    <xf numFmtId="167" fontId="18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4" fontId="13" fillId="4" borderId="8" xfId="0" applyFont="1" applyFill="1" applyBorder="1" applyAlignment="1">
      <alignment horizontal="center" vertical="center" wrapText="1"/>
    </xf>
    <xf numFmtId="164" fontId="18" fillId="5" borderId="4" xfId="0" applyNumberFormat="1" applyFont="1" applyFill="1" applyBorder="1" applyAlignment="1">
      <alignment horizontal="center"/>
    </xf>
    <xf numFmtId="166" fontId="18" fillId="5" borderId="4" xfId="0" applyNumberFormat="1" applyFont="1" applyFill="1" applyBorder="1" applyAlignment="1">
      <alignment/>
    </xf>
    <xf numFmtId="172" fontId="18" fillId="5" borderId="4" xfId="0" applyNumberFormat="1" applyFont="1" applyFill="1" applyBorder="1" applyAlignment="1">
      <alignment horizontal="right"/>
    </xf>
    <xf numFmtId="164" fontId="21" fillId="0" borderId="0" xfId="0" applyFont="1" applyFill="1" applyAlignment="1">
      <alignment horizontal="right" vertical="top"/>
    </xf>
    <xf numFmtId="169" fontId="18" fillId="5" borderId="4" xfId="0" applyNumberFormat="1" applyFont="1" applyFill="1" applyBorder="1" applyAlignment="1">
      <alignment horizontal="left" wrapText="1"/>
    </xf>
    <xf numFmtId="166" fontId="22" fillId="5" borderId="4" xfId="0" applyNumberFormat="1" applyFont="1" applyFill="1" applyBorder="1" applyAlignment="1">
      <alignment/>
    </xf>
    <xf numFmtId="166" fontId="15" fillId="5" borderId="4" xfId="0" applyNumberFormat="1" applyFont="1" applyFill="1" applyBorder="1" applyAlignment="1">
      <alignment/>
    </xf>
    <xf numFmtId="172" fontId="15" fillId="5" borderId="4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7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espuesta petición" xfId="20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9</xdr:col>
      <xdr:colOff>561975</xdr:colOff>
      <xdr:row>5</xdr:row>
      <xdr:rowOff>76200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971925" y="323850"/>
          <a:ext cx="43243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SECRETARÍA GENERAL DE AGRICULTURA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1571625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12382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7" zoomScaleNormal="97" workbookViewId="0" topLeftCell="A1">
      <selection activeCell="A1" sqref="A1"/>
    </sheetView>
  </sheetViews>
  <sheetFormatPr defaultColWidth="11.421875" defaultRowHeight="12.75" customHeight="1"/>
  <cols>
    <col min="1" max="1" width="7.140625" style="1" customWidth="1"/>
    <col min="2" max="2" width="3.421875" style="1" customWidth="1"/>
    <col min="3" max="3" width="31.421875" style="1" customWidth="1"/>
    <col min="4" max="4" width="14.28125" style="1" customWidth="1"/>
    <col min="5" max="8" width="11.421875" style="1" customWidth="1"/>
    <col min="9" max="10" width="14.00390625" style="1" customWidth="1"/>
    <col min="11" max="11" width="10.28125" style="1" customWidth="1"/>
    <col min="12" max="16384" width="11.421875" style="1" customWidth="1"/>
  </cols>
  <sheetData>
    <row r="1" spans="1:11" ht="12.75" customHeight="1">
      <c r="A1" s="2" t="s">
        <v>0</v>
      </c>
      <c r="K1" s="3" t="s">
        <v>1</v>
      </c>
    </row>
    <row r="2" spans="1:11" ht="12.75" customHeight="1">
      <c r="A2" s="2"/>
      <c r="K2" s="3"/>
    </row>
    <row r="3" spans="1:11" ht="12.75" customHeight="1">
      <c r="A3" s="2"/>
      <c r="K3" s="3"/>
    </row>
    <row r="4" spans="1:11" ht="12.75" customHeight="1">
      <c r="A4" s="2"/>
      <c r="K4" s="3"/>
    </row>
    <row r="5" spans="1:11" ht="12.75" customHeight="1">
      <c r="A5" s="2"/>
      <c r="K5" s="3"/>
    </row>
    <row r="6" spans="1:11" ht="12.75" customHeight="1">
      <c r="A6" s="2"/>
      <c r="K6" s="3"/>
    </row>
    <row r="7" spans="1:11" ht="12.75" customHeight="1">
      <c r="A7" s="2"/>
      <c r="K7" s="3"/>
    </row>
    <row r="8" spans="1:11" ht="12.75" customHeight="1">
      <c r="A8" s="2"/>
      <c r="K8" s="3"/>
    </row>
    <row r="9" spans="1:11" ht="12.75" customHeight="1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I10" s="4"/>
      <c r="K10" s="3"/>
    </row>
    <row r="11" spans="1:11" ht="12.75" customHeight="1">
      <c r="A11" s="2"/>
      <c r="K11" s="3"/>
    </row>
    <row r="12" spans="1:11" ht="12.75" customHeight="1">
      <c r="A12" s="2"/>
      <c r="C12" s="5"/>
      <c r="D12" s="6"/>
      <c r="E12" s="7"/>
      <c r="F12" s="7"/>
      <c r="K12" s="3"/>
    </row>
    <row r="13" spans="1:11" ht="12.75" customHeight="1">
      <c r="A13" s="2"/>
      <c r="C13" s="5"/>
      <c r="D13" s="8"/>
      <c r="E13" s="7"/>
      <c r="F13" s="7"/>
      <c r="K13" s="3"/>
    </row>
    <row r="14" spans="1:11" ht="12.75" customHeight="1">
      <c r="A14" s="2"/>
      <c r="C14" s="5"/>
      <c r="D14" s="8"/>
      <c r="E14" s="7"/>
      <c r="F14" s="7"/>
      <c r="K14" s="3"/>
    </row>
    <row r="15" spans="1:11" ht="12.75" customHeight="1">
      <c r="A15" s="2"/>
      <c r="C15" s="5"/>
      <c r="D15" s="8"/>
      <c r="E15" s="7"/>
      <c r="F15" s="7"/>
      <c r="K15" s="3"/>
    </row>
    <row r="16" spans="1:11" ht="14.25" customHeight="1">
      <c r="A16" s="2"/>
      <c r="C16" s="9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 t="s">
        <v>4</v>
      </c>
      <c r="D17" s="11"/>
      <c r="E17" s="11"/>
      <c r="F17" s="11"/>
      <c r="G17" s="11"/>
      <c r="H17" s="11"/>
      <c r="K17" s="3"/>
    </row>
    <row r="18" spans="1:11" ht="14.25" customHeight="1">
      <c r="A18" s="2"/>
      <c r="C18" s="10" t="s">
        <v>5</v>
      </c>
      <c r="D18" s="11"/>
      <c r="E18" s="11"/>
      <c r="F18" s="11"/>
      <c r="G18" s="11"/>
      <c r="H18" s="11"/>
      <c r="K18" s="3"/>
    </row>
    <row r="19" spans="1:11" ht="14.25" customHeight="1">
      <c r="A19" s="2"/>
      <c r="C19" s="10" t="s">
        <v>6</v>
      </c>
      <c r="D19" s="11"/>
      <c r="E19" s="11"/>
      <c r="F19" s="11"/>
      <c r="G19" s="11"/>
      <c r="H19" s="11"/>
      <c r="K19" s="3"/>
    </row>
    <row r="20" spans="1:11" ht="14.25" customHeight="1">
      <c r="A20" s="2"/>
      <c r="C20" s="10" t="s">
        <v>7</v>
      </c>
      <c r="D20" s="11"/>
      <c r="E20" s="11"/>
      <c r="F20" s="11"/>
      <c r="G20" s="11"/>
      <c r="H20" s="11"/>
      <c r="K20" s="3"/>
    </row>
    <row r="21" spans="1:11" ht="12.75" customHeight="1">
      <c r="A21" s="2"/>
      <c r="C21" s="11"/>
      <c r="D21" s="11"/>
      <c r="E21" s="11"/>
      <c r="F21" s="11"/>
      <c r="G21" s="11"/>
      <c r="H21" s="11"/>
      <c r="K21" s="3"/>
    </row>
    <row r="22" spans="1:11" ht="12.75" customHeight="1">
      <c r="A22" s="2"/>
      <c r="C22" s="11"/>
      <c r="D22" s="11"/>
      <c r="E22" s="11"/>
      <c r="F22" s="11"/>
      <c r="G22" s="11"/>
      <c r="H22" s="11"/>
      <c r="K22" s="3"/>
    </row>
    <row r="23" spans="1:11" ht="12.75" customHeight="1">
      <c r="A23" s="2"/>
      <c r="C23" s="11"/>
      <c r="D23" s="11"/>
      <c r="E23" s="11"/>
      <c r="F23" s="11"/>
      <c r="G23" s="11"/>
      <c r="H23" s="11"/>
      <c r="K23" s="3"/>
    </row>
    <row r="24" spans="1:11" ht="12.75" customHeight="1">
      <c r="A24" s="2"/>
      <c r="C24" s="11"/>
      <c r="D24" s="11"/>
      <c r="E24" s="11"/>
      <c r="F24" s="11"/>
      <c r="G24" s="11"/>
      <c r="H24" s="11"/>
      <c r="K24" s="3"/>
    </row>
    <row r="25" spans="1:11" ht="12.75" customHeight="1">
      <c r="A25" s="2"/>
      <c r="C25" s="12" t="s">
        <v>8</v>
      </c>
      <c r="D25" s="12"/>
      <c r="E25" s="12"/>
      <c r="F25" s="12"/>
      <c r="G25" s="12"/>
      <c r="H25" s="12"/>
      <c r="K25" s="3"/>
    </row>
    <row r="26" spans="1:11" ht="12.75" customHeight="1">
      <c r="A26" s="2"/>
      <c r="C26" s="12"/>
      <c r="D26" s="12"/>
      <c r="E26" s="12"/>
      <c r="F26" s="12"/>
      <c r="G26" s="12"/>
      <c r="H26" s="12"/>
      <c r="K26" s="3"/>
    </row>
    <row r="27" spans="1:11" ht="12.75" customHeight="1">
      <c r="A27" s="2"/>
      <c r="C27" s="12"/>
      <c r="D27" s="12"/>
      <c r="E27" s="12"/>
      <c r="F27" s="12"/>
      <c r="G27" s="12"/>
      <c r="H27" s="12"/>
      <c r="K27" s="3"/>
    </row>
    <row r="28" spans="1:11" ht="12.75" customHeight="1">
      <c r="A28" s="2"/>
      <c r="C28" s="12"/>
      <c r="D28" s="12"/>
      <c r="E28" s="12"/>
      <c r="F28" s="12"/>
      <c r="G28" s="12"/>
      <c r="H28" s="12"/>
      <c r="K28" s="3"/>
    </row>
    <row r="29" spans="1:11" ht="12.75" customHeight="1">
      <c r="A29" s="2"/>
      <c r="C29" s="13" t="s">
        <v>9</v>
      </c>
      <c r="D29" s="13"/>
      <c r="E29" s="13"/>
      <c r="F29" s="13"/>
      <c r="G29" s="13"/>
      <c r="H29" s="13"/>
      <c r="K29" s="3"/>
    </row>
    <row r="30" spans="1:11" ht="12.75" customHeight="1">
      <c r="A30" s="2"/>
      <c r="C30" s="13"/>
      <c r="D30" s="13"/>
      <c r="E30" s="13"/>
      <c r="F30" s="13"/>
      <c r="G30" s="13"/>
      <c r="H30" s="13"/>
      <c r="K30" s="3"/>
    </row>
    <row r="31" spans="1:11" ht="12.75" customHeight="1">
      <c r="A31" s="2"/>
      <c r="C31" s="13"/>
      <c r="D31" s="13"/>
      <c r="E31" s="13"/>
      <c r="F31" s="13"/>
      <c r="G31" s="13"/>
      <c r="H31" s="13"/>
      <c r="K31" s="3"/>
    </row>
    <row r="32" spans="1:11" ht="12.75" customHeight="1">
      <c r="A32" s="2"/>
      <c r="C32" s="13"/>
      <c r="D32" s="13"/>
      <c r="E32" s="13"/>
      <c r="F32" s="13"/>
      <c r="G32" s="13"/>
      <c r="H32" s="13"/>
      <c r="K32" s="3"/>
    </row>
    <row r="33" spans="1:11" ht="12.75" customHeight="1">
      <c r="A33" s="2"/>
      <c r="C33" s="13"/>
      <c r="D33" s="13"/>
      <c r="E33" s="13"/>
      <c r="F33" s="13"/>
      <c r="G33" s="13"/>
      <c r="H33" s="13"/>
      <c r="K33" s="3"/>
    </row>
    <row r="34" spans="1:11" ht="12.75" customHeight="1">
      <c r="A34" s="2"/>
      <c r="C34" s="13"/>
      <c r="D34" s="13"/>
      <c r="E34" s="13"/>
      <c r="F34" s="13"/>
      <c r="G34" s="13"/>
      <c r="H34" s="13"/>
      <c r="K34" s="3"/>
    </row>
    <row r="35" spans="1:11" ht="14.25" customHeight="1">
      <c r="A35" s="2"/>
      <c r="C35" s="14"/>
      <c r="D35" s="15"/>
      <c r="E35" s="15"/>
      <c r="F35" s="15"/>
      <c r="G35" s="15"/>
      <c r="H35" s="15"/>
      <c r="K35" s="3"/>
    </row>
    <row r="36" spans="1:11" ht="12.75" customHeight="1">
      <c r="A36" s="2"/>
      <c r="D36" s="15"/>
      <c r="E36" s="15"/>
      <c r="F36" s="15"/>
      <c r="G36" s="15"/>
      <c r="H36" s="15"/>
      <c r="K36" s="3"/>
    </row>
    <row r="37" spans="1:11" ht="14.25" customHeight="1">
      <c r="A37" s="2"/>
      <c r="C37" s="14"/>
      <c r="D37" s="15"/>
      <c r="E37" s="15"/>
      <c r="F37" s="15"/>
      <c r="G37" s="15"/>
      <c r="H37" s="15"/>
      <c r="K37" s="3"/>
    </row>
  </sheetData>
  <sheetProtection selectLockedCells="1" selectUnlockedCells="1"/>
  <mergeCells count="6">
    <mergeCell ref="A1:A37"/>
    <mergeCell ref="K1:K37"/>
    <mergeCell ref="C10:I10"/>
    <mergeCell ref="C16:H16"/>
    <mergeCell ref="C25:H28"/>
    <mergeCell ref="C29:H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12.7109375" style="0" customWidth="1"/>
    <col min="3" max="3" width="11.00390625" style="0" customWidth="1"/>
    <col min="4" max="4" width="12.7109375" style="0" customWidth="1"/>
    <col min="5" max="5" width="11.00390625" style="0" customWidth="1"/>
    <col min="6" max="6" width="12.7109375" style="0" customWidth="1"/>
    <col min="7" max="7" width="12.8515625" style="0" customWidth="1"/>
    <col min="8" max="8" width="12.7109375" style="0" customWidth="1"/>
    <col min="9" max="9" width="12.140625" style="0" customWidth="1"/>
    <col min="10" max="11" width="10.00390625" style="0" customWidth="1"/>
  </cols>
  <sheetData>
    <row r="1" spans="1:12" ht="14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18" t="s">
        <v>11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</row>
    <row r="4" spans="1:12" ht="16.5" customHeight="1">
      <c r="A4" s="20"/>
      <c r="B4" s="21" t="s">
        <v>12</v>
      </c>
      <c r="C4" s="21"/>
      <c r="D4" s="21" t="s">
        <v>12</v>
      </c>
      <c r="E4" s="21"/>
      <c r="F4" s="21" t="s">
        <v>13</v>
      </c>
      <c r="G4" s="21"/>
      <c r="H4" s="21" t="s">
        <v>13</v>
      </c>
      <c r="I4" s="21"/>
      <c r="J4" s="22" t="s">
        <v>14</v>
      </c>
      <c r="K4" s="22"/>
      <c r="L4" s="17"/>
    </row>
    <row r="5" spans="1:34" s="25" customFormat="1" ht="19.5" customHeight="1">
      <c r="A5" s="23"/>
      <c r="B5" s="21">
        <v>2015</v>
      </c>
      <c r="C5" s="21"/>
      <c r="D5" s="24">
        <v>2016</v>
      </c>
      <c r="E5" s="24"/>
      <c r="F5" s="21">
        <v>2016</v>
      </c>
      <c r="G5" s="21"/>
      <c r="H5" s="21">
        <v>2017</v>
      </c>
      <c r="I5" s="21"/>
      <c r="J5" s="22"/>
      <c r="K5" s="22"/>
      <c r="L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5" customFormat="1" ht="14.25">
      <c r="A6" s="26" t="s">
        <v>15</v>
      </c>
      <c r="B6" s="27" t="s">
        <v>16</v>
      </c>
      <c r="C6" s="26" t="s">
        <v>17</v>
      </c>
      <c r="D6" s="27" t="s">
        <v>16</v>
      </c>
      <c r="E6" s="27" t="s">
        <v>17</v>
      </c>
      <c r="F6" s="28" t="s">
        <v>16</v>
      </c>
      <c r="G6" s="26" t="s">
        <v>17</v>
      </c>
      <c r="H6" s="27" t="s">
        <v>16</v>
      </c>
      <c r="I6" s="27" t="s">
        <v>17</v>
      </c>
      <c r="J6" s="27" t="s">
        <v>18</v>
      </c>
      <c r="K6" s="27" t="s">
        <v>19</v>
      </c>
      <c r="L6" s="1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">
      <c r="A7" s="29" t="s">
        <v>20</v>
      </c>
      <c r="B7" s="30">
        <v>2419639.09</v>
      </c>
      <c r="C7" s="30">
        <v>2587190.06</v>
      </c>
      <c r="D7" s="30">
        <v>2621994.05</v>
      </c>
      <c r="E7" s="30">
        <v>2707602.36</v>
      </c>
      <c r="F7" s="31">
        <v>1158123.83</v>
      </c>
      <c r="G7" s="32">
        <v>1171805.98</v>
      </c>
      <c r="H7" s="30">
        <v>1410049.67</v>
      </c>
      <c r="I7" s="30">
        <v>1138998.84</v>
      </c>
      <c r="J7" s="33">
        <f>(H7*1/F7)-1</f>
        <v>0.21752927750394346</v>
      </c>
      <c r="K7" s="33">
        <f>(I7*1/G7)-1</f>
        <v>-0.027997075078930678</v>
      </c>
      <c r="L7" s="3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">
      <c r="A8" s="29" t="s">
        <v>21</v>
      </c>
      <c r="B8" s="30">
        <v>625248.34</v>
      </c>
      <c r="C8" s="30">
        <v>543956.15</v>
      </c>
      <c r="D8" s="30">
        <v>682138.65</v>
      </c>
      <c r="E8" s="30">
        <v>609229.35</v>
      </c>
      <c r="F8" s="31">
        <v>205535.61</v>
      </c>
      <c r="G8" s="32">
        <v>195924.94</v>
      </c>
      <c r="H8" s="30">
        <v>213266.97</v>
      </c>
      <c r="I8" s="30">
        <v>163348.31</v>
      </c>
      <c r="J8" s="33">
        <f>(H8*1/F8)-1</f>
        <v>0.037615671561730846</v>
      </c>
      <c r="K8" s="33">
        <f>(I8*1/G8)-1</f>
        <v>-0.16627097091365706</v>
      </c>
      <c r="L8" s="3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12" ht="15">
      <c r="A9" s="29" t="s">
        <v>22</v>
      </c>
      <c r="B9" s="30">
        <v>914323.83</v>
      </c>
      <c r="C9" s="30">
        <v>699727.28</v>
      </c>
      <c r="D9" s="30">
        <v>915788</v>
      </c>
      <c r="E9" s="30">
        <v>647142.06</v>
      </c>
      <c r="F9" s="31">
        <v>288732.34</v>
      </c>
      <c r="G9" s="32">
        <v>187183.71</v>
      </c>
      <c r="H9" s="30">
        <v>415284.36</v>
      </c>
      <c r="I9" s="30">
        <v>293639.87</v>
      </c>
      <c r="J9" s="33">
        <f>(H9*1/F9)-1</f>
        <v>0.4383022005778776</v>
      </c>
      <c r="K9" s="33">
        <f>(I9*1/G9)-1</f>
        <v>0.5687255584366824</v>
      </c>
      <c r="L9" s="34"/>
    </row>
    <row r="10" spans="1:12" ht="15">
      <c r="A10" s="29" t="s">
        <v>23</v>
      </c>
      <c r="B10" s="30">
        <v>663171.06</v>
      </c>
      <c r="C10" s="30">
        <v>330210.58</v>
      </c>
      <c r="D10" s="30">
        <v>702765.07</v>
      </c>
      <c r="E10" s="30">
        <v>302036.26</v>
      </c>
      <c r="F10" s="31">
        <v>247126.23</v>
      </c>
      <c r="G10" s="32">
        <v>113052.35</v>
      </c>
      <c r="H10" s="30">
        <v>303450.06</v>
      </c>
      <c r="I10" s="30">
        <v>115334.02</v>
      </c>
      <c r="J10" s="33">
        <f>(H10*1/F10)-1</f>
        <v>0.22791522372999418</v>
      </c>
      <c r="K10" s="33">
        <f>(I10*1/G10)-1</f>
        <v>0.02018241991431391</v>
      </c>
      <c r="L10" s="34"/>
    </row>
    <row r="11" spans="1:12" ht="15">
      <c r="A11" s="29" t="s">
        <v>24</v>
      </c>
      <c r="B11" s="30">
        <v>1010123.24</v>
      </c>
      <c r="C11" s="30">
        <v>509828.57</v>
      </c>
      <c r="D11" s="30">
        <v>1214080.78</v>
      </c>
      <c r="E11" s="30">
        <v>546570.17</v>
      </c>
      <c r="F11" s="31">
        <v>618209.08</v>
      </c>
      <c r="G11" s="32">
        <v>290678.26</v>
      </c>
      <c r="H11" s="30">
        <v>735779.27</v>
      </c>
      <c r="I11" s="30">
        <v>333292.36</v>
      </c>
      <c r="J11" s="33">
        <f>(H11*1/F11)-1</f>
        <v>0.1901786851788072</v>
      </c>
      <c r="K11" s="33">
        <f>(I11*1/G11)-1</f>
        <v>0.14660229492222765</v>
      </c>
      <c r="L11" s="34"/>
    </row>
    <row r="12" spans="1:12" ht="15">
      <c r="A12" s="29" t="s">
        <v>25</v>
      </c>
      <c r="B12" s="30">
        <v>199675.51</v>
      </c>
      <c r="C12" s="30">
        <v>71352.91</v>
      </c>
      <c r="D12" s="30">
        <v>320844.88</v>
      </c>
      <c r="E12" s="30">
        <v>110835.32</v>
      </c>
      <c r="F12" s="31">
        <v>80166.51</v>
      </c>
      <c r="G12" s="32">
        <v>27113.25</v>
      </c>
      <c r="H12" s="30">
        <v>156320.9</v>
      </c>
      <c r="I12" s="30">
        <v>46167.7</v>
      </c>
      <c r="J12" s="33">
        <f>(H12*1/F12)-1</f>
        <v>0.9499526672671668</v>
      </c>
      <c r="K12" s="33">
        <f>(I12*1/G12)-1</f>
        <v>0.7027726296183598</v>
      </c>
      <c r="L12" s="34"/>
    </row>
    <row r="13" spans="1:12" ht="15">
      <c r="A13" s="29" t="s">
        <v>26</v>
      </c>
      <c r="B13" s="30">
        <v>869025.17</v>
      </c>
      <c r="C13" s="30">
        <v>390121.48</v>
      </c>
      <c r="D13" s="30">
        <v>1041694.55</v>
      </c>
      <c r="E13" s="30">
        <v>486155.01</v>
      </c>
      <c r="F13" s="31">
        <v>333747.49</v>
      </c>
      <c r="G13" s="32">
        <v>173988.19</v>
      </c>
      <c r="H13" s="30">
        <v>436522.95</v>
      </c>
      <c r="I13" s="30">
        <v>175015.61</v>
      </c>
      <c r="J13" s="33">
        <f>(H13*1/F13)-1</f>
        <v>0.3079437691051998</v>
      </c>
      <c r="K13" s="33">
        <f>(I13*1/G13)-1</f>
        <v>0.005905113444768739</v>
      </c>
      <c r="L13" s="34"/>
    </row>
    <row r="14" spans="1:13" ht="15">
      <c r="A14" s="29" t="s">
        <v>27</v>
      </c>
      <c r="B14" s="30">
        <v>2181491</v>
      </c>
      <c r="C14" s="30">
        <v>1533367.67</v>
      </c>
      <c r="D14" s="30">
        <v>2528519.08</v>
      </c>
      <c r="E14" s="30">
        <v>1646654.91</v>
      </c>
      <c r="F14" s="31">
        <v>771974.27</v>
      </c>
      <c r="G14" s="32">
        <v>496304.88</v>
      </c>
      <c r="H14" s="30">
        <v>876427.94</v>
      </c>
      <c r="I14" s="30">
        <v>520639.28</v>
      </c>
      <c r="J14" s="33">
        <f>(H14*1/F14)-1</f>
        <v>0.13530719100262223</v>
      </c>
      <c r="K14" s="33">
        <f>(I14*1/G14)-1</f>
        <v>0.04903115198061325</v>
      </c>
      <c r="L14" s="34"/>
      <c r="M14" s="35"/>
    </row>
    <row r="15" spans="1:12" ht="14.25">
      <c r="A15" s="36" t="s">
        <v>28</v>
      </c>
      <c r="B15" s="37">
        <f>SUM(B7:B14)</f>
        <v>8882697.239999998</v>
      </c>
      <c r="C15" s="37">
        <f>SUM(C7:C14)</f>
        <v>6665754.7</v>
      </c>
      <c r="D15" s="37">
        <f>SUM(D7:D14)</f>
        <v>10027825.059999999</v>
      </c>
      <c r="E15" s="37">
        <f>SUM(E7:E14)</f>
        <v>7056225.4399999995</v>
      </c>
      <c r="F15" s="38">
        <f>SUM(F7:F14)</f>
        <v>3703615.3600000003</v>
      </c>
      <c r="G15" s="39">
        <f>SUM(G7:G14)</f>
        <v>2656051.56</v>
      </c>
      <c r="H15" s="37">
        <f>SUM(H7:H14)</f>
        <v>4547102.119999999</v>
      </c>
      <c r="I15" s="37">
        <f>SUM(I7:I14)</f>
        <v>2786435.99</v>
      </c>
      <c r="J15" s="40">
        <f>(H15*1/F15)-1</f>
        <v>0.2277468576002446</v>
      </c>
      <c r="K15" s="40">
        <f>(I15*1/G15)-1</f>
        <v>0.04908957038469541</v>
      </c>
      <c r="L15" s="34"/>
    </row>
    <row r="16" spans="1:12" ht="14.25">
      <c r="A16" s="18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4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4.25">
      <c r="A21" s="18" t="s">
        <v>31</v>
      </c>
      <c r="B21" s="19"/>
      <c r="C21" s="19"/>
      <c r="D21" s="19"/>
      <c r="E21" s="19"/>
      <c r="F21" s="17"/>
      <c r="G21" s="17"/>
      <c r="H21" s="17"/>
      <c r="I21" s="17"/>
      <c r="J21" s="17"/>
      <c r="K21" s="17"/>
      <c r="L21" s="17"/>
    </row>
    <row r="22" spans="1:12" ht="15.75" customHeight="1">
      <c r="A22" s="20"/>
      <c r="B22" s="21" t="s">
        <v>12</v>
      </c>
      <c r="C22" s="21"/>
      <c r="D22" s="21" t="s">
        <v>12</v>
      </c>
      <c r="E22" s="21"/>
      <c r="F22" s="21" t="s">
        <v>13</v>
      </c>
      <c r="G22" s="21"/>
      <c r="H22" s="21" t="s">
        <v>13</v>
      </c>
      <c r="I22" s="21"/>
      <c r="J22" s="22" t="s">
        <v>14</v>
      </c>
      <c r="K22" s="22"/>
      <c r="L22" s="17"/>
    </row>
    <row r="23" spans="1:34" s="25" customFormat="1" ht="18" customHeight="1">
      <c r="A23" s="23"/>
      <c r="B23" s="21">
        <v>2015</v>
      </c>
      <c r="C23" s="21"/>
      <c r="D23" s="41">
        <v>2016</v>
      </c>
      <c r="E23" s="41"/>
      <c r="F23" s="42">
        <v>2016</v>
      </c>
      <c r="G23" s="42"/>
      <c r="H23" s="21">
        <v>2017</v>
      </c>
      <c r="I23" s="21"/>
      <c r="J23" s="22"/>
      <c r="K23" s="22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23" s="43" customFormat="1" ht="14.25">
      <c r="A24" s="26" t="s">
        <v>15</v>
      </c>
      <c r="B24" s="27" t="s">
        <v>16</v>
      </c>
      <c r="C24" s="26" t="s">
        <v>17</v>
      </c>
      <c r="D24" s="27" t="s">
        <v>16</v>
      </c>
      <c r="E24" s="27" t="s">
        <v>17</v>
      </c>
      <c r="F24" s="28" t="s">
        <v>16</v>
      </c>
      <c r="G24" s="26" t="s">
        <v>17</v>
      </c>
      <c r="H24" s="27" t="s">
        <v>16</v>
      </c>
      <c r="I24" s="27" t="s">
        <v>17</v>
      </c>
      <c r="J24" s="27" t="s">
        <v>18</v>
      </c>
      <c r="K24" s="27" t="s">
        <v>19</v>
      </c>
      <c r="L24" s="17"/>
      <c r="M24"/>
      <c r="N24"/>
      <c r="O24"/>
      <c r="P24"/>
      <c r="Q24"/>
      <c r="R24"/>
      <c r="S24"/>
      <c r="T24"/>
      <c r="U24"/>
      <c r="V24"/>
      <c r="W24"/>
    </row>
    <row r="25" spans="1:23" ht="15">
      <c r="A25" s="29" t="s">
        <v>20</v>
      </c>
      <c r="B25" s="30">
        <v>263535.9</v>
      </c>
      <c r="C25" s="30">
        <v>102887.51</v>
      </c>
      <c r="D25" s="30">
        <v>338793.09</v>
      </c>
      <c r="E25" s="30">
        <v>121263.39</v>
      </c>
      <c r="F25" s="31">
        <v>109036.94</v>
      </c>
      <c r="G25" s="32">
        <v>41126.42</v>
      </c>
      <c r="H25" s="30">
        <v>137786.72</v>
      </c>
      <c r="I25" s="30">
        <v>47013.73</v>
      </c>
      <c r="J25" s="33">
        <f>(H25*1/F25)-1</f>
        <v>0.2636700919890085</v>
      </c>
      <c r="K25" s="33">
        <f>(I25*1/G25)-1</f>
        <v>0.14315153130274916</v>
      </c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5">
      <c r="A26" s="29" t="s">
        <v>21</v>
      </c>
      <c r="B26" s="30">
        <v>584701.41</v>
      </c>
      <c r="C26" s="30">
        <v>1242438.54</v>
      </c>
      <c r="D26" s="30">
        <v>549175.56</v>
      </c>
      <c r="E26" s="30">
        <v>1243438.71</v>
      </c>
      <c r="F26" s="31">
        <v>177000.44</v>
      </c>
      <c r="G26" s="32">
        <v>457395.51</v>
      </c>
      <c r="H26" s="30">
        <v>204476.88</v>
      </c>
      <c r="I26" s="30">
        <v>366455.4</v>
      </c>
      <c r="J26" s="33">
        <f>(H26*1/F26)-1</f>
        <v>0.15523373840200616</v>
      </c>
      <c r="K26" s="33">
        <f>(I26*1/G26)-1</f>
        <v>-0.19882160627243584</v>
      </c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12" ht="15">
      <c r="A27" s="29" t="s">
        <v>22</v>
      </c>
      <c r="B27" s="30">
        <v>271455.97</v>
      </c>
      <c r="C27" s="30">
        <v>131317.35</v>
      </c>
      <c r="D27" s="30">
        <v>161682.72</v>
      </c>
      <c r="E27" s="30">
        <v>99147.81</v>
      </c>
      <c r="F27" s="31">
        <v>56648.61</v>
      </c>
      <c r="G27" s="32">
        <v>35187.47</v>
      </c>
      <c r="H27" s="30">
        <v>57547.69</v>
      </c>
      <c r="I27" s="30">
        <v>39234.6</v>
      </c>
      <c r="J27" s="33">
        <f>(H27*1/F27)-1</f>
        <v>0.0158711749502769</v>
      </c>
      <c r="K27" s="33">
        <f>(I27*1/G27)-1</f>
        <v>0.11501622594633831</v>
      </c>
      <c r="L27" s="17"/>
    </row>
    <row r="28" spans="1:12" ht="15">
      <c r="A28" s="29" t="s">
        <v>23</v>
      </c>
      <c r="B28" s="30">
        <v>139417.71</v>
      </c>
      <c r="C28" s="30">
        <v>219311.37</v>
      </c>
      <c r="D28" s="30">
        <v>152072.47</v>
      </c>
      <c r="E28" s="30">
        <v>247141.78</v>
      </c>
      <c r="F28" s="31">
        <v>53345.18</v>
      </c>
      <c r="G28" s="32">
        <v>88664.78</v>
      </c>
      <c r="H28" s="30">
        <v>54031.61</v>
      </c>
      <c r="I28" s="30">
        <v>73892.35</v>
      </c>
      <c r="J28" s="33">
        <f>(H28*1/F28)-1</f>
        <v>0.012867704261190882</v>
      </c>
      <c r="K28" s="33">
        <f>(I28*1/G28)-1</f>
        <v>-0.16660989854145014</v>
      </c>
      <c r="L28" s="17"/>
    </row>
    <row r="29" spans="1:12" ht="15">
      <c r="A29" s="29" t="s">
        <v>24</v>
      </c>
      <c r="B29" s="30">
        <v>729881.3</v>
      </c>
      <c r="C29" s="30">
        <v>1388867.65</v>
      </c>
      <c r="D29" s="30">
        <v>750516.28</v>
      </c>
      <c r="E29" s="30">
        <v>1419976.25</v>
      </c>
      <c r="F29" s="31">
        <v>223413.47</v>
      </c>
      <c r="G29" s="32">
        <v>475103.7</v>
      </c>
      <c r="H29" s="30">
        <v>284304.19</v>
      </c>
      <c r="I29" s="30">
        <v>454411.04</v>
      </c>
      <c r="J29" s="33">
        <f>(H29*1/F29)-1</f>
        <v>0.272547219288076</v>
      </c>
      <c r="K29" s="33">
        <f>(I29*1/G29)-1</f>
        <v>-0.04355398621395712</v>
      </c>
      <c r="L29" s="17"/>
    </row>
    <row r="30" spans="1:12" ht="15">
      <c r="A30" s="29" t="s">
        <v>25</v>
      </c>
      <c r="B30" s="30">
        <v>171026.1</v>
      </c>
      <c r="C30" s="30">
        <v>43992.1</v>
      </c>
      <c r="D30" s="30">
        <v>153473.39</v>
      </c>
      <c r="E30" s="30">
        <v>31527.81</v>
      </c>
      <c r="F30" s="31">
        <v>49058.5</v>
      </c>
      <c r="G30" s="32">
        <v>10611.3</v>
      </c>
      <c r="H30" s="30">
        <v>55753.56</v>
      </c>
      <c r="I30" s="30">
        <v>11015.14</v>
      </c>
      <c r="J30" s="33">
        <f>(H30*1/F30)-1</f>
        <v>0.13647094794989645</v>
      </c>
      <c r="K30" s="33">
        <f>(I30*1/G30)-1</f>
        <v>0.03805754243118198</v>
      </c>
      <c r="L30" s="17"/>
    </row>
    <row r="31" spans="1:12" ht="15">
      <c r="A31" s="29" t="s">
        <v>26</v>
      </c>
      <c r="B31" s="30">
        <v>634768.18</v>
      </c>
      <c r="C31" s="30">
        <v>472848.57</v>
      </c>
      <c r="D31" s="30">
        <v>786357.78</v>
      </c>
      <c r="E31" s="30">
        <v>720817.36</v>
      </c>
      <c r="F31" s="31">
        <v>213408.77</v>
      </c>
      <c r="G31" s="32">
        <v>175682.89</v>
      </c>
      <c r="H31" s="30">
        <v>219706.35</v>
      </c>
      <c r="I31" s="30">
        <v>167647.54</v>
      </c>
      <c r="J31" s="33">
        <f>(H31*1/F31)-1</f>
        <v>0.029509471424253197</v>
      </c>
      <c r="K31" s="33">
        <f>(I31*1/G31)-1</f>
        <v>-0.0457378063395929</v>
      </c>
      <c r="L31" s="17"/>
    </row>
    <row r="32" spans="1:12" ht="15">
      <c r="A32" s="29" t="s">
        <v>27</v>
      </c>
      <c r="B32" s="30">
        <v>904220.11</v>
      </c>
      <c r="C32" s="30">
        <v>1150233.2</v>
      </c>
      <c r="D32" s="30">
        <v>904528.32</v>
      </c>
      <c r="E32" s="30">
        <v>1318367.31</v>
      </c>
      <c r="F32" s="31">
        <v>334501.32</v>
      </c>
      <c r="G32" s="32">
        <v>468507.05</v>
      </c>
      <c r="H32" s="30">
        <v>329831.51</v>
      </c>
      <c r="I32" s="30">
        <v>344229.15</v>
      </c>
      <c r="J32" s="33">
        <f>(H32*1/F32)-1</f>
        <v>-0.013960512921144863</v>
      </c>
      <c r="K32" s="33">
        <f>(I32*1/G32)-1</f>
        <v>-0.265263671058952</v>
      </c>
      <c r="L32" s="17"/>
    </row>
    <row r="33" spans="1:12" ht="14.25">
      <c r="A33" s="36" t="s">
        <v>28</v>
      </c>
      <c r="B33" s="37">
        <f>SUM(B25:B32)</f>
        <v>3699006.68</v>
      </c>
      <c r="C33" s="37">
        <f>SUM(C25:C32)</f>
        <v>4751896.29</v>
      </c>
      <c r="D33" s="37">
        <f>SUM(D25:D32)</f>
        <v>3796599.61</v>
      </c>
      <c r="E33" s="37">
        <f>SUM(E25:E32)</f>
        <v>5201680.419999999</v>
      </c>
      <c r="F33" s="38">
        <f>SUM(F25:F32)</f>
        <v>1216413.23</v>
      </c>
      <c r="G33" s="39">
        <f>SUM(G25:G32)</f>
        <v>1752279.1199999999</v>
      </c>
      <c r="H33" s="37">
        <f>SUM(H25:H32)</f>
        <v>1343438.51</v>
      </c>
      <c r="I33" s="37">
        <f>SUM(I25:I32)</f>
        <v>1503898.9499999997</v>
      </c>
      <c r="J33" s="40">
        <f>(H33*1/F33)-1</f>
        <v>0.1044260921101623</v>
      </c>
      <c r="K33" s="40">
        <f>(I33*1/G33)-1</f>
        <v>-0.14174692100422914</v>
      </c>
      <c r="L33" s="17"/>
    </row>
    <row r="34" spans="1:12" ht="14.25">
      <c r="A34" s="18" t="s">
        <v>32</v>
      </c>
      <c r="B34" s="17"/>
      <c r="C34" s="17"/>
      <c r="D34" s="17"/>
      <c r="E34" s="17"/>
      <c r="F34" s="17"/>
      <c r="G34" s="17"/>
      <c r="H34" s="17"/>
      <c r="I34" s="45"/>
      <c r="J34" s="17"/>
      <c r="K34" s="17"/>
      <c r="L34" s="17"/>
    </row>
  </sheetData>
  <sheetProtection selectLockedCells="1" selectUnlockedCells="1"/>
  <mergeCells count="18">
    <mergeCell ref="B4:C4"/>
    <mergeCell ref="D4:E4"/>
    <mergeCell ref="F4:G4"/>
    <mergeCell ref="H4:I4"/>
    <mergeCell ref="J4:K5"/>
    <mergeCell ref="B5:C5"/>
    <mergeCell ref="D5:E5"/>
    <mergeCell ref="F5:G5"/>
    <mergeCell ref="H5:I5"/>
    <mergeCell ref="B22:C22"/>
    <mergeCell ref="D22:E22"/>
    <mergeCell ref="F22:G22"/>
    <mergeCell ref="H22:I22"/>
    <mergeCell ref="J22:K23"/>
    <mergeCell ref="B23:C23"/>
    <mergeCell ref="D23:E23"/>
    <mergeCell ref="F23:G23"/>
    <mergeCell ref="H23:I23"/>
  </mergeCells>
  <conditionalFormatting sqref="J7:K14 J25:K32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conditionalFormatting sqref="J15:K15 J33:K33">
    <cfRule type="cellIs" priority="3" dxfId="0" operator="lessThan" stopIfTrue="1">
      <formula>0</formula>
    </cfRule>
    <cfRule type="cellIs" priority="4" dxfId="1" operator="greaterThanOrEqual" stopIfTrue="1">
      <formula>0</formula>
    </cfRule>
  </conditionalFormatting>
  <printOptions horizontalCentered="1"/>
  <pageMargins left="0.1798611111111111" right="0.1798611111111111" top="0.2298611111111111" bottom="0.409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25.421875" style="17" customWidth="1"/>
    <col min="2" max="2" width="19.00390625" style="17" customWidth="1"/>
    <col min="3" max="3" width="10.8515625" style="17" customWidth="1"/>
    <col min="4" max="4" width="11.421875" style="17" customWidth="1"/>
    <col min="5" max="5" width="25.421875" style="17" customWidth="1"/>
    <col min="6" max="6" width="19.8515625" style="17" customWidth="1"/>
    <col min="7" max="7" width="11.7109375" style="17" customWidth="1"/>
    <col min="8" max="16384" width="11.421875" style="17" customWidth="1"/>
  </cols>
  <sheetData>
    <row r="2" spans="1:5" ht="14.25">
      <c r="A2" s="16" t="s">
        <v>33</v>
      </c>
      <c r="B2" s="6"/>
      <c r="E2" s="16" t="s">
        <v>34</v>
      </c>
    </row>
    <row r="3" spans="1:6" ht="38.25" customHeight="1">
      <c r="A3" s="46" t="s">
        <v>35</v>
      </c>
      <c r="B3" s="46"/>
      <c r="E3" s="46" t="s">
        <v>36</v>
      </c>
      <c r="F3" s="46"/>
    </row>
    <row r="4" spans="1:5" ht="21.75" customHeight="1">
      <c r="A4" s="47" t="s">
        <v>37</v>
      </c>
      <c r="B4" s="6"/>
      <c r="C4" s="6"/>
      <c r="D4" s="6"/>
      <c r="E4" s="47" t="s">
        <v>37</v>
      </c>
    </row>
    <row r="5" spans="1:7" ht="35.25" customHeight="1">
      <c r="A5" s="48" t="s">
        <v>38</v>
      </c>
      <c r="B5" s="48" t="s">
        <v>39</v>
      </c>
      <c r="C5" s="48" t="s">
        <v>40</v>
      </c>
      <c r="E5" s="48" t="s">
        <v>38</v>
      </c>
      <c r="F5" s="48" t="s">
        <v>41</v>
      </c>
      <c r="G5" s="48" t="s">
        <v>42</v>
      </c>
    </row>
    <row r="6" spans="1:8" ht="14.25">
      <c r="A6" s="49" t="s">
        <v>43</v>
      </c>
      <c r="B6" s="30">
        <v>780505.38</v>
      </c>
      <c r="C6" s="33">
        <f>(B6)/$B$44</f>
        <v>0.17164896661700665</v>
      </c>
      <c r="D6" s="6"/>
      <c r="E6" s="49" t="s">
        <v>44</v>
      </c>
      <c r="F6" s="30">
        <v>108957.87</v>
      </c>
      <c r="G6" s="33">
        <f>(F6)/$F$44</f>
        <v>0.08110372688363682</v>
      </c>
      <c r="H6" s="50"/>
    </row>
    <row r="7" spans="1:8" ht="14.25">
      <c r="A7" s="49" t="s">
        <v>45</v>
      </c>
      <c r="B7" s="30">
        <v>683228.51</v>
      </c>
      <c r="C7" s="33">
        <f>(B7)/$B$44</f>
        <v>0.15025580951764508</v>
      </c>
      <c r="D7" s="6"/>
      <c r="E7" s="49" t="s">
        <v>46</v>
      </c>
      <c r="F7" s="30">
        <v>93027.85</v>
      </c>
      <c r="G7" s="33">
        <f>(F7)/$F$44</f>
        <v>0.06924607959913254</v>
      </c>
      <c r="H7" s="50"/>
    </row>
    <row r="8" spans="1:8" ht="14.25">
      <c r="A8" s="49" t="s">
        <v>46</v>
      </c>
      <c r="B8" s="30">
        <v>543849.87</v>
      </c>
      <c r="C8" s="33">
        <f>(B8)/$B$44</f>
        <v>0.11960361910675542</v>
      </c>
      <c r="D8" s="6"/>
      <c r="E8" s="49" t="s">
        <v>47</v>
      </c>
      <c r="F8" s="30">
        <v>81452.41</v>
      </c>
      <c r="G8" s="33">
        <f>(F8)/$F$44</f>
        <v>0.060629801359498026</v>
      </c>
      <c r="H8" s="50"/>
    </row>
    <row r="9" spans="1:8" ht="14.25">
      <c r="A9" s="49" t="s">
        <v>48</v>
      </c>
      <c r="B9" s="30">
        <v>470779.34</v>
      </c>
      <c r="C9" s="33">
        <f>(B9)/$B$44</f>
        <v>0.10353392723011906</v>
      </c>
      <c r="D9" s="6"/>
      <c r="E9" s="49" t="s">
        <v>43</v>
      </c>
      <c r="F9" s="30">
        <v>64971.95</v>
      </c>
      <c r="G9" s="33">
        <f>(F9)/$F$44</f>
        <v>0.048362429330688156</v>
      </c>
      <c r="H9" s="50"/>
    </row>
    <row r="10" spans="1:8" ht="14.25">
      <c r="A10" s="49" t="s">
        <v>47</v>
      </c>
      <c r="B10" s="30">
        <v>358733.91</v>
      </c>
      <c r="C10" s="33">
        <f>(B10)/$B$44</f>
        <v>0.07889286418753226</v>
      </c>
      <c r="D10" s="6"/>
      <c r="E10" s="49" t="s">
        <v>48</v>
      </c>
      <c r="F10" s="30">
        <v>61386.78</v>
      </c>
      <c r="G10" s="33">
        <f>(F10)/$F$44</f>
        <v>0.045693777231382175</v>
      </c>
      <c r="H10" s="50"/>
    </row>
    <row r="11" spans="1:8" ht="14.25">
      <c r="A11" s="49" t="s">
        <v>44</v>
      </c>
      <c r="B11" s="30">
        <v>308593.3</v>
      </c>
      <c r="C11" s="33">
        <f>(B11)/$B$44</f>
        <v>0.0678659268818005</v>
      </c>
      <c r="D11" s="6"/>
      <c r="E11" s="49" t="s">
        <v>45</v>
      </c>
      <c r="F11" s="30">
        <v>49319.54</v>
      </c>
      <c r="G11" s="33">
        <f>(F11)/$F$44</f>
        <v>0.03671142343537554</v>
      </c>
      <c r="H11" s="50"/>
    </row>
    <row r="12" spans="1:8" ht="14.25">
      <c r="A12" s="49" t="s">
        <v>49</v>
      </c>
      <c r="B12" s="30">
        <v>110374.82</v>
      </c>
      <c r="C12" s="33">
        <f>(B12)/$B$44</f>
        <v>0.024273662013115295</v>
      </c>
      <c r="D12" s="6"/>
      <c r="E12" s="49" t="s">
        <v>50</v>
      </c>
      <c r="F12" s="30">
        <v>20541.84</v>
      </c>
      <c r="G12" s="33">
        <f>(F12)/$F$44</f>
        <v>0.015290495134012497</v>
      </c>
      <c r="H12" s="50"/>
    </row>
    <row r="13" spans="1:8" ht="14.25">
      <c r="A13" s="49" t="s">
        <v>51</v>
      </c>
      <c r="B13" s="30">
        <v>95672.15</v>
      </c>
      <c r="C13" s="33">
        <f>(B13)/$B$44</f>
        <v>0.021040246617553427</v>
      </c>
      <c r="D13" s="6"/>
      <c r="E13" s="49" t="s">
        <v>51</v>
      </c>
      <c r="F13" s="30">
        <v>14484.6</v>
      </c>
      <c r="G13" s="33">
        <f>(F13)/$F$44</f>
        <v>0.010781736486026443</v>
      </c>
      <c r="H13" s="50"/>
    </row>
    <row r="14" spans="1:8" ht="14.25">
      <c r="A14" s="49" t="s">
        <v>50</v>
      </c>
      <c r="B14" s="30">
        <v>88680.29</v>
      </c>
      <c r="C14" s="33">
        <f>(B14)/$B$44</f>
        <v>0.019502594764684987</v>
      </c>
      <c r="D14" s="6"/>
      <c r="E14" s="49" t="s">
        <v>52</v>
      </c>
      <c r="F14" s="30">
        <v>13188.36</v>
      </c>
      <c r="G14" s="33">
        <f>(F14)/$F$44</f>
        <v>0.009816869102553864</v>
      </c>
      <c r="H14" s="50"/>
    </row>
    <row r="15" spans="1:8" ht="14.25">
      <c r="A15" s="49" t="s">
        <v>53</v>
      </c>
      <c r="B15" s="30">
        <v>57928.52</v>
      </c>
      <c r="C15" s="33">
        <f>(B15)/$B$44</f>
        <v>0.012739656702497812</v>
      </c>
      <c r="D15" s="6"/>
      <c r="E15" s="49" t="s">
        <v>54</v>
      </c>
      <c r="F15" s="30">
        <v>11787.1</v>
      </c>
      <c r="G15" s="33">
        <f>(F15)/$F$44</f>
        <v>0.008773829179572945</v>
      </c>
      <c r="H15" s="50"/>
    </row>
    <row r="16" spans="1:8" ht="14.25">
      <c r="A16" s="49" t="s">
        <v>55</v>
      </c>
      <c r="B16" s="30">
        <v>41178.06</v>
      </c>
      <c r="C16" s="33">
        <f>(B16)/$B$44</f>
        <v>0.009055890743883273</v>
      </c>
      <c r="D16" s="6"/>
      <c r="E16" s="49" t="s">
        <v>49</v>
      </c>
      <c r="F16" s="30">
        <v>11656.99</v>
      </c>
      <c r="G16" s="33">
        <f>(F16)/$F$44</f>
        <v>0.008676980682949158</v>
      </c>
      <c r="H16" s="50"/>
    </row>
    <row r="17" spans="1:8" ht="14.25">
      <c r="A17" s="49" t="s">
        <v>56</v>
      </c>
      <c r="B17" s="30">
        <v>40339.09</v>
      </c>
      <c r="C17" s="33">
        <f>(B17)/$B$44</f>
        <v>0.00887138422129829</v>
      </c>
      <c r="D17" s="6"/>
      <c r="E17" s="49" t="s">
        <v>55</v>
      </c>
      <c r="F17" s="30">
        <v>8682.25</v>
      </c>
      <c r="G17" s="33">
        <f>(F17)/$F$44</f>
        <v>0.006462707399983643</v>
      </c>
      <c r="H17" s="50"/>
    </row>
    <row r="18" spans="1:8" ht="14.25">
      <c r="A18" s="49" t="s">
        <v>57</v>
      </c>
      <c r="B18" s="30">
        <v>23501.51</v>
      </c>
      <c r="C18" s="33">
        <f>(B18)/$B$44</f>
        <v>0.005168458807342555</v>
      </c>
      <c r="D18" s="6"/>
      <c r="E18" s="49" t="s">
        <v>57</v>
      </c>
      <c r="F18" s="30">
        <v>4261.89</v>
      </c>
      <c r="G18" s="33">
        <f>(F18)/$F$44</f>
        <v>0.003172374446821537</v>
      </c>
      <c r="H18" s="50"/>
    </row>
    <row r="19" spans="1:8" ht="14.25">
      <c r="A19" s="49" t="s">
        <v>58</v>
      </c>
      <c r="B19" s="30">
        <v>21189.56</v>
      </c>
      <c r="C19" s="33">
        <f>(B19)/$B$44</f>
        <v>0.004660014101464694</v>
      </c>
      <c r="D19" s="6"/>
      <c r="E19" s="49" t="s">
        <v>59</v>
      </c>
      <c r="F19" s="30">
        <v>2191.79</v>
      </c>
      <c r="G19" s="33">
        <f>(F19)/$F$44</f>
        <v>0.0016314777220432664</v>
      </c>
      <c r="H19" s="50"/>
    </row>
    <row r="20" spans="1:8" ht="14.25">
      <c r="A20" s="49" t="s">
        <v>59</v>
      </c>
      <c r="B20" s="30">
        <v>13810.13</v>
      </c>
      <c r="C20" s="33">
        <f>(B20)/$B$44</f>
        <v>0.0030371277432405678</v>
      </c>
      <c r="D20" s="6"/>
      <c r="E20" s="49" t="s">
        <v>60</v>
      </c>
      <c r="F20" s="30">
        <v>1849.07</v>
      </c>
      <c r="G20" s="33">
        <f>(F20)/$F$44</f>
        <v>0.001376371144817041</v>
      </c>
      <c r="H20" s="50"/>
    </row>
    <row r="21" spans="1:8" ht="14.25">
      <c r="A21" s="49" t="s">
        <v>60</v>
      </c>
      <c r="B21" s="30">
        <v>13065.71</v>
      </c>
      <c r="C21" s="33">
        <f>(B21)/$B$44</f>
        <v>0.002873414683723884</v>
      </c>
      <c r="D21" s="6"/>
      <c r="E21" s="49" t="s">
        <v>53</v>
      </c>
      <c r="F21" s="30">
        <v>1411.84</v>
      </c>
      <c r="G21" s="33">
        <f>(F21)/$F$44</f>
        <v>0.0010509152369020595</v>
      </c>
      <c r="H21" s="50"/>
    </row>
    <row r="22" spans="1:8" ht="14.25">
      <c r="A22" s="49" t="s">
        <v>54</v>
      </c>
      <c r="B22" s="30">
        <v>13040.47</v>
      </c>
      <c r="C22" s="33">
        <f>(B22)/$B$44</f>
        <v>0.0028678638956980366</v>
      </c>
      <c r="D22" s="6"/>
      <c r="E22" s="49" t="s">
        <v>56</v>
      </c>
      <c r="F22" s="30">
        <v>1071.46</v>
      </c>
      <c r="G22" s="33">
        <f>(F22)/$F$44</f>
        <v>0.000797550458785047</v>
      </c>
      <c r="H22" s="50"/>
    </row>
    <row r="23" spans="1:8" ht="14.25">
      <c r="A23" s="49" t="s">
        <v>61</v>
      </c>
      <c r="B23" s="30">
        <v>10973.29</v>
      </c>
      <c r="C23" s="33">
        <f>(B23)/$B$44</f>
        <v>0.002413249078294288</v>
      </c>
      <c r="D23" s="6"/>
      <c r="E23" s="49" t="s">
        <v>62</v>
      </c>
      <c r="F23" s="30">
        <v>580.52</v>
      </c>
      <c r="G23" s="33">
        <f>(F23)/$F$44</f>
        <v>0.0004321150508034789</v>
      </c>
      <c r="H23" s="50"/>
    </row>
    <row r="24" spans="1:8" ht="14.25">
      <c r="A24" s="49" t="s">
        <v>63</v>
      </c>
      <c r="B24" s="30">
        <v>6056.09</v>
      </c>
      <c r="C24" s="33">
        <f>(B24)/$B$44</f>
        <v>0.0013318570465710151</v>
      </c>
      <c r="D24" s="6"/>
      <c r="E24" s="49" t="s">
        <v>64</v>
      </c>
      <c r="F24" s="30">
        <v>377.33</v>
      </c>
      <c r="G24" s="33">
        <f>(F24)/$F$44</f>
        <v>0.00028086882815351184</v>
      </c>
      <c r="H24" s="50"/>
    </row>
    <row r="25" spans="1:8" ht="14.25">
      <c r="A25" s="49" t="s">
        <v>65</v>
      </c>
      <c r="B25" s="30">
        <v>4818.81</v>
      </c>
      <c r="C25" s="33">
        <f>(B25)/$B$44</f>
        <v>0.0010597540747556383</v>
      </c>
      <c r="D25" s="6"/>
      <c r="E25" s="49" t="s">
        <v>61</v>
      </c>
      <c r="F25" s="30">
        <v>360.59</v>
      </c>
      <c r="G25" s="33">
        <f>(F25)/$F$44</f>
        <v>0.0002684082652952981</v>
      </c>
      <c r="H25" s="51"/>
    </row>
    <row r="26" spans="1:8" ht="14.25">
      <c r="A26" s="49" t="s">
        <v>62</v>
      </c>
      <c r="B26" s="30">
        <v>4347.68</v>
      </c>
      <c r="C26" s="33">
        <f>(B26)/$B$44</f>
        <v>0.0009561430302779303</v>
      </c>
      <c r="D26" s="6"/>
      <c r="E26" s="49" t="s">
        <v>66</v>
      </c>
      <c r="F26" s="30">
        <v>358.72</v>
      </c>
      <c r="G26" s="33">
        <f>(F26)/$F$44</f>
        <v>0.00026701631472511535</v>
      </c>
      <c r="H26" s="51"/>
    </row>
    <row r="27" spans="1:8" ht="14.25">
      <c r="A27" s="49" t="s">
        <v>52</v>
      </c>
      <c r="B27" s="30">
        <v>3577.07</v>
      </c>
      <c r="C27" s="33">
        <f>(B27)/$B$44</f>
        <v>0.0007866702584634279</v>
      </c>
      <c r="D27" s="6"/>
      <c r="E27" s="49" t="s">
        <v>63</v>
      </c>
      <c r="F27" s="30">
        <v>321.25</v>
      </c>
      <c r="G27" s="33">
        <f>(F27)/$F$44</f>
        <v>0.00023912519821990216</v>
      </c>
      <c r="H27" s="51"/>
    </row>
    <row r="28" spans="1:8" ht="14.25">
      <c r="A28" s="49" t="s">
        <v>66</v>
      </c>
      <c r="B28" s="30">
        <v>2472.02</v>
      </c>
      <c r="C28" s="33">
        <f>(B28)/$B$44</f>
        <v>0.0005436473461035884</v>
      </c>
      <c r="D28" s="6"/>
      <c r="E28" s="49" t="s">
        <v>67</v>
      </c>
      <c r="F28" s="30">
        <v>215.37</v>
      </c>
      <c r="G28" s="33">
        <f>(F28)/$F$44</f>
        <v>0.00016031251032099712</v>
      </c>
      <c r="H28" s="51"/>
    </row>
    <row r="29" spans="1:8" ht="14.25">
      <c r="A29" s="49" t="s">
        <v>68</v>
      </c>
      <c r="B29" s="30">
        <v>2088.49</v>
      </c>
      <c r="C29" s="33">
        <f>(B29)/$B$44</f>
        <v>0.00045930131870449396</v>
      </c>
      <c r="D29" s="6"/>
      <c r="E29" s="49" t="s">
        <v>69</v>
      </c>
      <c r="F29" s="30">
        <v>85.38</v>
      </c>
      <c r="G29" s="33">
        <f>(F29)/$F$44</f>
        <v>6.355333672845212E-05</v>
      </c>
      <c r="H29" s="51"/>
    </row>
    <row r="30" spans="1:8" ht="14.25">
      <c r="A30" s="49" t="s">
        <v>67</v>
      </c>
      <c r="B30" s="30">
        <v>1743.82</v>
      </c>
      <c r="C30" s="33">
        <f>(B30)/$B$44</f>
        <v>0.0003835013936304558</v>
      </c>
      <c r="D30" s="6"/>
      <c r="E30" s="49" t="s">
        <v>58</v>
      </c>
      <c r="F30" s="30">
        <v>56.33</v>
      </c>
      <c r="G30" s="33">
        <f>(F30)/$F$44</f>
        <v>4.1929719582029845E-05</v>
      </c>
      <c r="H30" s="51"/>
    </row>
    <row r="31" spans="1:8" ht="14.25">
      <c r="A31" s="49" t="s">
        <v>64</v>
      </c>
      <c r="B31" s="30">
        <v>1263.02</v>
      </c>
      <c r="C31" s="33">
        <f>(B31)/$B$44</f>
        <v>0.0002777637199843667</v>
      </c>
      <c r="D31" s="6"/>
      <c r="E31" s="49" t="s">
        <v>68</v>
      </c>
      <c r="F31" s="30">
        <v>27.4</v>
      </c>
      <c r="G31" s="33">
        <f>(F31)/$F$44</f>
        <v>2.0395425466849242E-05</v>
      </c>
      <c r="H31" s="52"/>
    </row>
    <row r="32" spans="1:8" ht="14.25">
      <c r="A32" s="49" t="s">
        <v>70</v>
      </c>
      <c r="B32" s="30">
        <v>692.45</v>
      </c>
      <c r="C32" s="33">
        <f>(B32)/$B$44</f>
        <v>0.00015228380223842436</v>
      </c>
      <c r="D32" s="6"/>
      <c r="E32" s="49" t="s">
        <v>65</v>
      </c>
      <c r="F32" s="30">
        <v>6.5</v>
      </c>
      <c r="G32" s="33">
        <f>(F32)/$F$44</f>
        <v>4.83833085892409E-06</v>
      </c>
      <c r="H32" s="52"/>
    </row>
    <row r="33" spans="1:8" ht="14.25">
      <c r="A33" s="49" t="s">
        <v>69</v>
      </c>
      <c r="B33" s="30">
        <v>220.95</v>
      </c>
      <c r="C33" s="33">
        <f>(B33)/$B$44</f>
        <v>4.859138725479076E-05</v>
      </c>
      <c r="D33" s="6"/>
      <c r="E33" s="49" t="s">
        <v>70</v>
      </c>
      <c r="F33" s="30">
        <v>0</v>
      </c>
      <c r="G33" s="33">
        <f>(F33)/$F$44</f>
        <v>0</v>
      </c>
      <c r="H33" s="52"/>
    </row>
    <row r="34" spans="1:8" ht="14.25">
      <c r="A34" s="53" t="s">
        <v>71</v>
      </c>
      <c r="B34" s="37">
        <f>SUM(B6:B33)</f>
        <v>3702724.3099999996</v>
      </c>
      <c r="C34" s="40">
        <f>B34/B44</f>
        <v>0.8143041902916401</v>
      </c>
      <c r="D34" s="52"/>
      <c r="E34" s="53" t="s">
        <v>71</v>
      </c>
      <c r="F34" s="37">
        <f>SUM(F6:F33)</f>
        <v>552632.98</v>
      </c>
      <c r="G34" s="40">
        <f>(F34)/$F$44</f>
        <v>0.4113571078143353</v>
      </c>
      <c r="H34" s="50"/>
    </row>
    <row r="35" spans="1:8" ht="14.25">
      <c r="A35" s="29"/>
      <c r="B35" s="54"/>
      <c r="C35" s="55"/>
      <c r="D35" s="6"/>
      <c r="E35" s="29"/>
      <c r="F35" s="54"/>
      <c r="G35" s="55"/>
      <c r="H35" s="6"/>
    </row>
    <row r="36" spans="1:8" ht="14.25">
      <c r="A36" s="49" t="s">
        <v>72</v>
      </c>
      <c r="B36" s="30">
        <v>229410.03</v>
      </c>
      <c r="C36" s="33">
        <f>(B36)/$B$44</f>
        <v>0.050451919474375044</v>
      </c>
      <c r="D36" s="6"/>
      <c r="E36" s="49" t="s">
        <v>73</v>
      </c>
      <c r="F36" s="30">
        <v>239799.58</v>
      </c>
      <c r="G36" s="33">
        <f>(F36)/$F$44</f>
        <v>0.17849687813400555</v>
      </c>
      <c r="H36" s="6"/>
    </row>
    <row r="37" spans="1:8" ht="14.25">
      <c r="A37" s="49" t="s">
        <v>74</v>
      </c>
      <c r="B37" s="30">
        <v>70935.77</v>
      </c>
      <c r="C37" s="33">
        <f>(B37)/$B$44</f>
        <v>0.015600214846285444</v>
      </c>
      <c r="D37" s="6"/>
      <c r="E37" s="49" t="s">
        <v>75</v>
      </c>
      <c r="F37" s="30">
        <v>87757.5</v>
      </c>
      <c r="G37" s="33">
        <f>(F37)/$F$44</f>
        <v>0.06532304928492783</v>
      </c>
      <c r="H37" s="6"/>
    </row>
    <row r="38" spans="1:8" ht="14.25">
      <c r="A38" s="49" t="s">
        <v>76</v>
      </c>
      <c r="B38" s="30">
        <v>50619.22</v>
      </c>
      <c r="C38" s="33">
        <f>(B38)/$B$44</f>
        <v>0.011132193353950891</v>
      </c>
      <c r="D38" s="6"/>
      <c r="E38" s="49" t="s">
        <v>72</v>
      </c>
      <c r="F38" s="30">
        <v>64699.95</v>
      </c>
      <c r="G38" s="33">
        <f>(F38)/$F$44</f>
        <v>0.04815996379320703</v>
      </c>
      <c r="H38" s="6"/>
    </row>
    <row r="39" spans="1:8" ht="14.25">
      <c r="A39" s="49" t="s">
        <v>77</v>
      </c>
      <c r="B39" s="30">
        <v>46319.11</v>
      </c>
      <c r="C39" s="33">
        <f>(B39)/$B$44</f>
        <v>0.010186511931691565</v>
      </c>
      <c r="D39" s="6"/>
      <c r="E39" s="49" t="s">
        <v>78</v>
      </c>
      <c r="F39" s="30">
        <v>60080.6</v>
      </c>
      <c r="G39" s="33">
        <f>(F39)/$F$44</f>
        <v>0.04472151092348842</v>
      </c>
      <c r="H39" s="6"/>
    </row>
    <row r="40" spans="1:8" ht="14.25">
      <c r="A40" s="49" t="s">
        <v>79</v>
      </c>
      <c r="B40" s="30">
        <v>29655.79</v>
      </c>
      <c r="C40" s="33">
        <f>(B40)/$B$44</f>
        <v>0.006521909826823948</v>
      </c>
      <c r="D40" s="6" t="s">
        <v>80</v>
      </c>
      <c r="E40" s="49" t="s">
        <v>81</v>
      </c>
      <c r="F40" s="30">
        <v>58498.84</v>
      </c>
      <c r="G40" s="33">
        <f>(F40)/$F$44</f>
        <v>0.043544114274348136</v>
      </c>
      <c r="H40" s="6"/>
    </row>
    <row r="41" spans="1:8" ht="14.25">
      <c r="A41" s="49" t="s">
        <v>82</v>
      </c>
      <c r="B41" s="30">
        <v>26487.09</v>
      </c>
      <c r="C41" s="33">
        <f>(B41)/$B$44</f>
        <v>0.0058250484156709475</v>
      </c>
      <c r="D41" s="6"/>
      <c r="E41" s="49" t="s">
        <v>83</v>
      </c>
      <c r="F41" s="30">
        <v>27618.01</v>
      </c>
      <c r="G41" s="33">
        <f>(F41)/$F$44</f>
        <v>0.020557703083857553</v>
      </c>
      <c r="H41" s="6"/>
    </row>
    <row r="42" spans="1:8" ht="14.25">
      <c r="A42" s="49" t="s">
        <v>84</v>
      </c>
      <c r="B42" s="30">
        <v>25856.54</v>
      </c>
      <c r="C42" s="33">
        <f>(B42)/$B$44</f>
        <v>0.005686377679153598</v>
      </c>
      <c r="D42" s="6"/>
      <c r="E42" s="49" t="s">
        <v>85</v>
      </c>
      <c r="F42" s="30">
        <v>24106.79</v>
      </c>
      <c r="G42" s="33">
        <f>(F42)/$F$44</f>
        <v>0.01794409630255426</v>
      </c>
      <c r="H42" s="6"/>
    </row>
    <row r="43" spans="1:8" ht="14.25">
      <c r="A43" s="49" t="s">
        <v>86</v>
      </c>
      <c r="B43" s="30">
        <v>25722.54</v>
      </c>
      <c r="C43" s="33">
        <f>(B43)/$B$44</f>
        <v>0.005656908360791336</v>
      </c>
      <c r="D43" s="6"/>
      <c r="E43" s="49" t="s">
        <v>87</v>
      </c>
      <c r="F43" s="30">
        <v>22912.01</v>
      </c>
      <c r="G43" s="33">
        <f>(F43)/$F$44</f>
        <v>0.017054751541996514</v>
      </c>
      <c r="H43" s="6"/>
    </row>
    <row r="44" spans="1:7" ht="14.25">
      <c r="A44" s="53" t="s">
        <v>88</v>
      </c>
      <c r="B44" s="37">
        <f>'CUADROS 1-2 '!H15</f>
        <v>4547102.119999999</v>
      </c>
      <c r="C44" s="40">
        <f>(B44)/B44</f>
        <v>1</v>
      </c>
      <c r="D44" s="6"/>
      <c r="E44" s="53" t="s">
        <v>88</v>
      </c>
      <c r="F44" s="37">
        <f>'CUADROS 1-2 '!H33</f>
        <v>1343438.51</v>
      </c>
      <c r="G44" s="40">
        <f>(F44)/$F$44</f>
        <v>1</v>
      </c>
    </row>
    <row r="45" spans="1:5" ht="14.25">
      <c r="A45" s="56" t="s">
        <v>89</v>
      </c>
      <c r="B45" s="57"/>
      <c r="C45" s="6"/>
      <c r="D45" s="6"/>
      <c r="E45" s="56" t="s">
        <v>89</v>
      </c>
    </row>
  </sheetData>
  <sheetProtection selectLockedCells="1" selectUnlockedCells="1"/>
  <mergeCells count="2">
    <mergeCell ref="A3:B3"/>
    <mergeCell ref="E3:F3"/>
  </mergeCells>
  <printOptions horizontalCentered="1"/>
  <pageMargins left="0.7875" right="0.7875" top="0.5" bottom="0.4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97" zoomScaleNormal="97" workbookViewId="0" topLeftCell="A1">
      <selection activeCell="H31" sqref="H31"/>
    </sheetView>
  </sheetViews>
  <sheetFormatPr defaultColWidth="11.421875" defaultRowHeight="12.75"/>
  <cols>
    <col min="1" max="1" width="11.7109375" style="17" customWidth="1"/>
    <col min="2" max="2" width="47.00390625" style="17" customWidth="1"/>
    <col min="3" max="4" width="17.140625" style="17" customWidth="1"/>
    <col min="5" max="6" width="18.00390625" style="17" customWidth="1"/>
    <col min="7" max="7" width="12.28125" style="17" customWidth="1"/>
    <col min="8" max="16384" width="11.421875" style="17" customWidth="1"/>
  </cols>
  <sheetData>
    <row r="1" spans="1:7" ht="14.25">
      <c r="A1" s="58" t="s">
        <v>90</v>
      </c>
      <c r="B1" s="59"/>
      <c r="C1" s="51"/>
      <c r="D1" s="51"/>
      <c r="E1" s="51"/>
      <c r="F1" s="51"/>
      <c r="G1" s="50"/>
    </row>
    <row r="2" spans="1:7" s="50" customFormat="1" ht="17.25">
      <c r="A2" s="60" t="s">
        <v>91</v>
      </c>
      <c r="B2" s="61"/>
      <c r="C2" s="61"/>
      <c r="D2" s="61"/>
      <c r="E2" s="61"/>
      <c r="F2" s="61"/>
      <c r="G2" s="61"/>
    </row>
    <row r="3" spans="1:7" ht="17.25">
      <c r="A3" s="61"/>
      <c r="B3" s="61"/>
      <c r="C3" s="61"/>
      <c r="D3" s="61"/>
      <c r="E3" s="61"/>
      <c r="F3" s="61"/>
      <c r="G3" s="61"/>
    </row>
    <row r="4" spans="1:7" s="18" customFormat="1" ht="21.75" customHeight="1">
      <c r="A4" s="62" t="s">
        <v>92</v>
      </c>
      <c r="B4" s="62" t="s">
        <v>93</v>
      </c>
      <c r="C4" s="63" t="s">
        <v>39</v>
      </c>
      <c r="D4" s="63"/>
      <c r="E4" s="63" t="s">
        <v>94</v>
      </c>
      <c r="F4" s="63"/>
      <c r="G4" s="64" t="s">
        <v>95</v>
      </c>
    </row>
    <row r="5" spans="1:7" s="18" customFormat="1" ht="34.5" customHeight="1">
      <c r="A5" s="62"/>
      <c r="B5" s="62"/>
      <c r="C5" s="65" t="s">
        <v>96</v>
      </c>
      <c r="D5" s="65" t="s">
        <v>37</v>
      </c>
      <c r="E5" s="65" t="s">
        <v>96</v>
      </c>
      <c r="F5" s="65" t="s">
        <v>37</v>
      </c>
      <c r="G5" s="64"/>
    </row>
    <row r="6" spans="1:8" ht="15" customHeight="1">
      <c r="A6" s="66" t="s">
        <v>97</v>
      </c>
      <c r="B6" s="67" t="s">
        <v>98</v>
      </c>
      <c r="C6" s="68">
        <v>1267178</v>
      </c>
      <c r="D6" s="68">
        <v>1562708.06</v>
      </c>
      <c r="E6" s="68">
        <v>88667.42</v>
      </c>
      <c r="F6" s="68">
        <v>107712.51</v>
      </c>
      <c r="G6" s="69">
        <f>D6-F6</f>
        <v>1454995.55</v>
      </c>
      <c r="H6" s="57"/>
    </row>
    <row r="7" spans="1:8" ht="15" customHeight="1">
      <c r="A7" s="66" t="s">
        <v>99</v>
      </c>
      <c r="B7" s="67" t="s">
        <v>100</v>
      </c>
      <c r="C7" s="68">
        <v>767081.91</v>
      </c>
      <c r="D7" s="68">
        <v>1151145.08</v>
      </c>
      <c r="E7" s="68">
        <v>245084.37</v>
      </c>
      <c r="F7" s="68">
        <v>303292.34</v>
      </c>
      <c r="G7" s="69">
        <f>D7-F7</f>
        <v>847852.74</v>
      </c>
      <c r="H7" s="57"/>
    </row>
    <row r="8" spans="1:8" ht="15" customHeight="1">
      <c r="A8" s="66" t="s">
        <v>101</v>
      </c>
      <c r="B8" s="67" t="s">
        <v>102</v>
      </c>
      <c r="C8" s="68">
        <v>890404.79</v>
      </c>
      <c r="D8" s="68">
        <v>1055705.69</v>
      </c>
      <c r="E8" s="68">
        <v>153761.74</v>
      </c>
      <c r="F8" s="68">
        <v>180150.33</v>
      </c>
      <c r="G8" s="69">
        <f>D8-F8</f>
        <v>875555.36</v>
      </c>
      <c r="H8" s="57"/>
    </row>
    <row r="9" spans="1:8" ht="14.25" customHeight="1">
      <c r="A9" s="66" t="s">
        <v>103</v>
      </c>
      <c r="B9" s="67" t="s">
        <v>104</v>
      </c>
      <c r="C9" s="68">
        <v>211220.5</v>
      </c>
      <c r="D9" s="68">
        <v>204922.6</v>
      </c>
      <c r="E9" s="68">
        <v>18560.85</v>
      </c>
      <c r="F9" s="68">
        <v>19899.33</v>
      </c>
      <c r="G9" s="69">
        <f>D9-F9</f>
        <v>185023.27000000002</v>
      </c>
      <c r="H9" s="57"/>
    </row>
    <row r="10" spans="1:8" ht="15" customHeight="1">
      <c r="A10" s="66" t="s">
        <v>105</v>
      </c>
      <c r="B10" s="67" t="s">
        <v>106</v>
      </c>
      <c r="C10" s="68">
        <v>101178.64</v>
      </c>
      <c r="D10" s="68">
        <v>111358.78</v>
      </c>
      <c r="E10" s="68">
        <v>21227.23</v>
      </c>
      <c r="F10" s="68">
        <v>23266.09</v>
      </c>
      <c r="G10" s="69">
        <f>D10-F10</f>
        <v>88092.69</v>
      </c>
      <c r="H10" s="57"/>
    </row>
    <row r="11" spans="1:8" ht="15" customHeight="1">
      <c r="A11" s="66" t="s">
        <v>107</v>
      </c>
      <c r="B11" s="67" t="s">
        <v>108</v>
      </c>
      <c r="C11" s="68">
        <v>67546.69</v>
      </c>
      <c r="D11" s="68">
        <v>80373.38</v>
      </c>
      <c r="E11" s="68">
        <v>169176.75</v>
      </c>
      <c r="F11" s="68">
        <v>192900.29</v>
      </c>
      <c r="G11" s="69">
        <f>D11-F11</f>
        <v>-112526.91</v>
      </c>
      <c r="H11" s="57"/>
    </row>
    <row r="12" spans="1:8" ht="14.25" customHeight="1">
      <c r="A12" s="66" t="s">
        <v>109</v>
      </c>
      <c r="B12" s="67" t="s">
        <v>110</v>
      </c>
      <c r="C12" s="68">
        <v>72516.09</v>
      </c>
      <c r="D12" s="68">
        <v>69449.4</v>
      </c>
      <c r="E12" s="68">
        <v>57822.11</v>
      </c>
      <c r="F12" s="68">
        <v>54184.17</v>
      </c>
      <c r="G12" s="69">
        <f>D12-F12</f>
        <v>15265.229999999996</v>
      </c>
      <c r="H12" s="57"/>
    </row>
    <row r="13" spans="1:8" ht="15" customHeight="1">
      <c r="A13" s="66" t="s">
        <v>111</v>
      </c>
      <c r="B13" s="67" t="s">
        <v>112</v>
      </c>
      <c r="C13" s="68">
        <v>49236.14</v>
      </c>
      <c r="D13" s="68">
        <v>69305.44</v>
      </c>
      <c r="E13" s="68">
        <v>89446.86</v>
      </c>
      <c r="F13" s="68">
        <v>71708.83</v>
      </c>
      <c r="G13" s="69">
        <f>D13-F13</f>
        <v>-2403.3899999999994</v>
      </c>
      <c r="H13" s="57"/>
    </row>
    <row r="14" spans="1:8" ht="15" customHeight="1">
      <c r="A14" s="66" t="s">
        <v>113</v>
      </c>
      <c r="B14" s="67" t="s">
        <v>114</v>
      </c>
      <c r="C14" s="68">
        <v>88726.52</v>
      </c>
      <c r="D14" s="68">
        <v>57546.12</v>
      </c>
      <c r="E14" s="68">
        <v>8965.22</v>
      </c>
      <c r="F14" s="68">
        <v>10977.02</v>
      </c>
      <c r="G14" s="69">
        <f>D14-F14</f>
        <v>46569.100000000006</v>
      </c>
      <c r="H14" s="57"/>
    </row>
    <row r="15" spans="1:8" ht="15" customHeight="1">
      <c r="A15" s="66" t="s">
        <v>115</v>
      </c>
      <c r="B15" s="67" t="s">
        <v>116</v>
      </c>
      <c r="C15" s="68">
        <v>40955.88</v>
      </c>
      <c r="D15" s="68">
        <v>41998.72</v>
      </c>
      <c r="E15" s="68">
        <v>6781.88</v>
      </c>
      <c r="F15" s="68">
        <v>10240.96</v>
      </c>
      <c r="G15" s="69">
        <f>D15-F15</f>
        <v>31757.760000000002</v>
      </c>
      <c r="H15" s="57"/>
    </row>
    <row r="16" spans="1:8" ht="15" customHeight="1">
      <c r="A16" s="66" t="s">
        <v>117</v>
      </c>
      <c r="B16" s="67" t="s">
        <v>118</v>
      </c>
      <c r="C16" s="68">
        <v>54540.25</v>
      </c>
      <c r="D16" s="68">
        <v>34774.91</v>
      </c>
      <c r="E16" s="68">
        <v>134443.07</v>
      </c>
      <c r="F16" s="68">
        <v>56207.52</v>
      </c>
      <c r="G16" s="69">
        <f>D16-F16</f>
        <v>-21432.609999999993</v>
      </c>
      <c r="H16" s="57"/>
    </row>
    <row r="17" spans="1:8" ht="15" customHeight="1">
      <c r="A17" s="66" t="s">
        <v>119</v>
      </c>
      <c r="B17" s="67" t="s">
        <v>120</v>
      </c>
      <c r="C17" s="68">
        <v>30994.07</v>
      </c>
      <c r="D17" s="68">
        <v>34127.35</v>
      </c>
      <c r="E17" s="68">
        <v>24791.89</v>
      </c>
      <c r="F17" s="68">
        <v>24544.51</v>
      </c>
      <c r="G17" s="69">
        <f>D17-F17</f>
        <v>9582.84</v>
      </c>
      <c r="H17" s="57"/>
    </row>
    <row r="18" spans="1:8" ht="15" customHeight="1">
      <c r="A18" s="66" t="s">
        <v>121</v>
      </c>
      <c r="B18" s="67" t="s">
        <v>122</v>
      </c>
      <c r="C18" s="68">
        <v>16688.73</v>
      </c>
      <c r="D18" s="68">
        <v>19300.16</v>
      </c>
      <c r="E18" s="68">
        <v>16996.67</v>
      </c>
      <c r="F18" s="68">
        <v>17304.7</v>
      </c>
      <c r="G18" s="69">
        <f>D18-F18</f>
        <v>1995.4599999999991</v>
      </c>
      <c r="H18" s="57"/>
    </row>
    <row r="19" spans="1:8" ht="15" customHeight="1">
      <c r="A19" s="66" t="s">
        <v>123</v>
      </c>
      <c r="B19" s="67" t="s">
        <v>124</v>
      </c>
      <c r="C19" s="68">
        <v>10365.55</v>
      </c>
      <c r="D19" s="68">
        <v>11890.93</v>
      </c>
      <c r="E19" s="68">
        <v>9517.68</v>
      </c>
      <c r="F19" s="68">
        <v>11490.67</v>
      </c>
      <c r="G19" s="69">
        <f>D19-F19</f>
        <v>400.2600000000002</v>
      </c>
      <c r="H19" s="57"/>
    </row>
    <row r="20" spans="1:8" ht="15" customHeight="1">
      <c r="A20" s="66" t="s">
        <v>125</v>
      </c>
      <c r="B20" s="67" t="s">
        <v>126</v>
      </c>
      <c r="C20" s="68">
        <v>6515.32</v>
      </c>
      <c r="D20" s="68">
        <v>11820.27</v>
      </c>
      <c r="E20" s="68">
        <v>5474.07</v>
      </c>
      <c r="F20" s="68">
        <v>3404.11</v>
      </c>
      <c r="G20" s="69">
        <f>D20-F20</f>
        <v>8416.16</v>
      </c>
      <c r="H20" s="57"/>
    </row>
    <row r="21" spans="1:8" ht="15" customHeight="1">
      <c r="A21" s="66" t="s">
        <v>127</v>
      </c>
      <c r="B21" s="67" t="s">
        <v>128</v>
      </c>
      <c r="C21" s="68">
        <v>8579.1</v>
      </c>
      <c r="D21" s="68">
        <v>11033.49</v>
      </c>
      <c r="E21" s="68">
        <v>20616.75</v>
      </c>
      <c r="F21" s="68">
        <v>71814.45</v>
      </c>
      <c r="G21" s="69">
        <f>D21-F21</f>
        <v>-60780.96</v>
      </c>
      <c r="H21" s="57"/>
    </row>
    <row r="22" spans="1:8" ht="15" customHeight="1">
      <c r="A22" s="66" t="s">
        <v>129</v>
      </c>
      <c r="B22" s="67" t="s">
        <v>130</v>
      </c>
      <c r="C22" s="68">
        <v>11674.91</v>
      </c>
      <c r="D22" s="68">
        <v>10319.61</v>
      </c>
      <c r="E22" s="68">
        <v>60168.7</v>
      </c>
      <c r="F22" s="68">
        <v>84005.86</v>
      </c>
      <c r="G22" s="69">
        <f>D22-F22</f>
        <v>-73686.25</v>
      </c>
      <c r="H22" s="57"/>
    </row>
    <row r="23" spans="1:8" ht="15" customHeight="1">
      <c r="A23" s="66" t="s">
        <v>131</v>
      </c>
      <c r="B23" s="67" t="s">
        <v>132</v>
      </c>
      <c r="C23" s="68">
        <v>7441.44</v>
      </c>
      <c r="D23" s="68">
        <v>7805.24</v>
      </c>
      <c r="E23" s="68">
        <v>22762.23</v>
      </c>
      <c r="F23" s="68">
        <v>20028.42</v>
      </c>
      <c r="G23" s="69">
        <f>D23-F23</f>
        <v>-12223.179999999998</v>
      </c>
      <c r="H23" s="57"/>
    </row>
    <row r="24" spans="1:8" ht="15" customHeight="1">
      <c r="A24" s="66" t="s">
        <v>133</v>
      </c>
      <c r="B24" s="67" t="s">
        <v>134</v>
      </c>
      <c r="C24" s="68">
        <v>4672.32</v>
      </c>
      <c r="D24" s="68">
        <v>6988.73</v>
      </c>
      <c r="E24" s="68">
        <v>14952.49</v>
      </c>
      <c r="F24" s="68">
        <v>18614.3</v>
      </c>
      <c r="G24" s="69">
        <f>D24-F24</f>
        <v>-11625.57</v>
      </c>
      <c r="H24" s="57"/>
    </row>
    <row r="25" spans="1:8" ht="15" customHeight="1">
      <c r="A25" s="66" t="s">
        <v>135</v>
      </c>
      <c r="B25" s="67" t="s">
        <v>136</v>
      </c>
      <c r="C25" s="68">
        <v>5376.75</v>
      </c>
      <c r="D25" s="68">
        <v>6153.19</v>
      </c>
      <c r="E25" s="68">
        <v>14181.57</v>
      </c>
      <c r="F25" s="68">
        <v>16541.86</v>
      </c>
      <c r="G25" s="69">
        <f>D25-F25</f>
        <v>-10388.670000000002</v>
      </c>
      <c r="H25" s="57"/>
    </row>
    <row r="26" spans="1:11" ht="15" customHeight="1">
      <c r="A26" s="66" t="s">
        <v>137</v>
      </c>
      <c r="B26" s="67" t="s">
        <v>138</v>
      </c>
      <c r="C26" s="68">
        <v>3753.46</v>
      </c>
      <c r="D26" s="68">
        <v>5740.73</v>
      </c>
      <c r="E26" s="68">
        <v>34992.54</v>
      </c>
      <c r="F26" s="68">
        <v>45889.68</v>
      </c>
      <c r="G26" s="69">
        <f>D26-F26</f>
        <v>-40148.95</v>
      </c>
      <c r="H26" s="57"/>
      <c r="I26" s="57"/>
      <c r="J26" s="57"/>
      <c r="K26" s="57"/>
    </row>
    <row r="27" spans="1:8" ht="15" customHeight="1">
      <c r="A27" s="66" t="s">
        <v>139</v>
      </c>
      <c r="B27" s="67" t="s">
        <v>140</v>
      </c>
      <c r="C27" s="68">
        <v>1600.45</v>
      </c>
      <c r="D27" s="68">
        <v>2026.92</v>
      </c>
      <c r="E27" s="68">
        <v>2072.96</v>
      </c>
      <c r="F27" s="68">
        <v>4441.47</v>
      </c>
      <c r="G27" s="69">
        <f>D27-F27</f>
        <v>-2414.55</v>
      </c>
      <c r="H27" s="57"/>
    </row>
    <row r="28" spans="1:8" ht="15" customHeight="1">
      <c r="A28" s="66" t="s">
        <v>141</v>
      </c>
      <c r="B28" s="67" t="s">
        <v>142</v>
      </c>
      <c r="C28" s="68">
        <v>1489.03</v>
      </c>
      <c r="D28" s="68">
        <v>1853.07</v>
      </c>
      <c r="E28" s="68">
        <v>4758.63</v>
      </c>
      <c r="F28" s="68">
        <v>5279.53</v>
      </c>
      <c r="G28" s="69">
        <f>D28-F28</f>
        <v>-3426.46</v>
      </c>
      <c r="H28" s="57"/>
    </row>
    <row r="29" spans="1:8" ht="15" customHeight="1">
      <c r="A29" s="66" t="s">
        <v>143</v>
      </c>
      <c r="B29" s="67" t="s">
        <v>144</v>
      </c>
      <c r="C29" s="68">
        <v>178.52</v>
      </c>
      <c r="D29" s="68">
        <v>315.78</v>
      </c>
      <c r="E29" s="68">
        <v>4076.69</v>
      </c>
      <c r="F29" s="68">
        <v>8807.17</v>
      </c>
      <c r="G29" s="69">
        <f>D29-F29</f>
        <v>-8491.39</v>
      </c>
      <c r="H29" s="57"/>
    </row>
    <row r="30" spans="1:8" ht="15" customHeight="1">
      <c r="A30" s="70"/>
      <c r="B30" s="67" t="s">
        <v>145</v>
      </c>
      <c r="C30" s="71">
        <f>'CUADROS 1-2 '!F15</f>
        <v>3703615.3600000003</v>
      </c>
      <c r="D30" s="71">
        <f>'CUADROS 1-2 '!H15</f>
        <v>4547102.119999999</v>
      </c>
      <c r="E30" s="71">
        <f>'CUADROS 1-2 '!F33</f>
        <v>1216413.23</v>
      </c>
      <c r="F30" s="71">
        <f>'CUADROS 1-2 '!H33</f>
        <v>1343438.51</v>
      </c>
      <c r="G30" s="71">
        <f>D30-F30</f>
        <v>3203663.6099999994</v>
      </c>
      <c r="H30" s="57"/>
    </row>
    <row r="31" spans="1:7" ht="18" customHeight="1">
      <c r="A31" s="70"/>
      <c r="B31" s="67" t="s">
        <v>146</v>
      </c>
      <c r="C31" s="71">
        <v>8486247.91</v>
      </c>
      <c r="D31" s="71">
        <v>10510708.09</v>
      </c>
      <c r="E31" s="71">
        <v>7572588.45</v>
      </c>
      <c r="F31" s="71">
        <v>9513825.05</v>
      </c>
      <c r="G31" s="71">
        <f>D31-F31</f>
        <v>996883.0399999991</v>
      </c>
    </row>
    <row r="32" spans="1:6" ht="14.25">
      <c r="A32" s="56" t="s">
        <v>89</v>
      </c>
      <c r="B32" s="50"/>
      <c r="C32" s="72"/>
      <c r="D32" s="72"/>
      <c r="E32" s="72"/>
      <c r="F32" s="72"/>
    </row>
    <row r="33" ht="14.25">
      <c r="A33" s="17" t="s">
        <v>147</v>
      </c>
    </row>
    <row r="34" ht="14.25">
      <c r="A34" s="17" t="s">
        <v>148</v>
      </c>
    </row>
  </sheetData>
  <sheetProtection selectLockedCells="1" selectUnlockedCells="1"/>
  <mergeCells count="5">
    <mergeCell ref="A4:A5"/>
    <mergeCell ref="B4:B5"/>
    <mergeCell ref="C4:D4"/>
    <mergeCell ref="E4:F4"/>
    <mergeCell ref="G4:G5"/>
  </mergeCells>
  <printOptions horizontalCentered="1"/>
  <pageMargins left="0.44027777777777777" right="0.7875" top="0.6701388888888888" bottom="0.9840277777777777" header="0.5118055555555555" footer="0.5118055555555555"/>
  <pageSetup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97" zoomScaleNormal="97" workbookViewId="0" topLeftCell="A1">
      <selection activeCell="A1" sqref="A1"/>
    </sheetView>
  </sheetViews>
  <sheetFormatPr defaultColWidth="11.421875" defaultRowHeight="15" customHeight="1"/>
  <cols>
    <col min="1" max="1" width="13.7109375" style="17" customWidth="1"/>
    <col min="2" max="2" width="75.28125" style="17" customWidth="1"/>
    <col min="3" max="4" width="12.140625" style="17" customWidth="1"/>
    <col min="5" max="5" width="17.8515625" style="17" customWidth="1"/>
    <col min="6" max="6" width="17.421875" style="17" customWidth="1"/>
    <col min="7" max="7" width="8.140625" style="17" customWidth="1"/>
    <col min="8" max="250" width="11.421875" style="17" customWidth="1"/>
  </cols>
  <sheetData>
    <row r="1" ht="12.75" customHeight="1">
      <c r="A1" s="16" t="s">
        <v>149</v>
      </c>
    </row>
    <row r="2" ht="12.75" customHeight="1">
      <c r="A2" s="18"/>
    </row>
    <row r="3" spans="1:6" ht="14.25" customHeight="1">
      <c r="A3" s="60" t="s">
        <v>150</v>
      </c>
      <c r="B3" s="73"/>
      <c r="C3" s="73"/>
      <c r="D3" s="73"/>
      <c r="E3" s="73"/>
      <c r="F3" s="73"/>
    </row>
    <row r="4" spans="1:6" ht="62.25" customHeight="1">
      <c r="A4" s="74" t="s">
        <v>151</v>
      </c>
      <c r="B4" s="74" t="s">
        <v>152</v>
      </c>
      <c r="C4" s="75" t="s">
        <v>153</v>
      </c>
      <c r="D4" s="75" t="s">
        <v>154</v>
      </c>
      <c r="E4" s="75" t="s">
        <v>155</v>
      </c>
      <c r="F4" s="75" t="s">
        <v>156</v>
      </c>
    </row>
    <row r="5" spans="1:7" ht="14.25" customHeight="1">
      <c r="A5" s="76" t="s">
        <v>157</v>
      </c>
      <c r="B5" s="77" t="s">
        <v>158</v>
      </c>
      <c r="C5" s="78">
        <v>627095.27</v>
      </c>
      <c r="D5" s="78">
        <v>163761.03</v>
      </c>
      <c r="E5" s="79">
        <f>(C5)/C$29</f>
        <v>0.13791097130670998</v>
      </c>
      <c r="F5" s="79">
        <f>(D5)/D$29</f>
        <v>0.05877078482610325</v>
      </c>
      <c r="G5" s="80"/>
    </row>
    <row r="6" spans="1:7" ht="14.25" customHeight="1">
      <c r="A6" s="76" t="s">
        <v>159</v>
      </c>
      <c r="B6" s="81" t="s">
        <v>160</v>
      </c>
      <c r="C6" s="78">
        <v>421421.23</v>
      </c>
      <c r="D6" s="78">
        <v>310616.43</v>
      </c>
      <c r="E6" s="79">
        <f>(C6)/C$29</f>
        <v>0.09267907754840572</v>
      </c>
      <c r="F6" s="79">
        <f>(D6)/D$29</f>
        <v>0.11147445378782951</v>
      </c>
      <c r="G6" s="80"/>
    </row>
    <row r="7" spans="1:7" ht="14.25" customHeight="1">
      <c r="A7" s="76" t="s">
        <v>161</v>
      </c>
      <c r="B7" s="77" t="s">
        <v>162</v>
      </c>
      <c r="C7" s="78">
        <v>405727.5</v>
      </c>
      <c r="D7" s="78">
        <v>273636.44</v>
      </c>
      <c r="E7" s="79">
        <f>(C7)/C$29</f>
        <v>0.08922770795391771</v>
      </c>
      <c r="F7" s="79">
        <f>(D7)/D$29</f>
        <v>0.09820302385629177</v>
      </c>
      <c r="G7" s="80"/>
    </row>
    <row r="8" spans="1:7" ht="14.25" customHeight="1">
      <c r="A8" s="76" t="s">
        <v>163</v>
      </c>
      <c r="B8" s="81" t="s">
        <v>164</v>
      </c>
      <c r="C8" s="78">
        <v>382274.33</v>
      </c>
      <c r="D8" s="78">
        <v>195119.91</v>
      </c>
      <c r="E8" s="79">
        <f>(C8)/C$29</f>
        <v>0.0840698800932142</v>
      </c>
      <c r="F8" s="79">
        <f>(D8)/D$29</f>
        <v>0.0700249030303402</v>
      </c>
      <c r="G8" s="80"/>
    </row>
    <row r="9" spans="1:7" ht="15.75" customHeight="1">
      <c r="A9" s="76" t="s">
        <v>165</v>
      </c>
      <c r="B9" s="81" t="s">
        <v>166</v>
      </c>
      <c r="C9" s="78">
        <v>239749.88</v>
      </c>
      <c r="D9" s="78">
        <v>220530.23</v>
      </c>
      <c r="E9" s="79">
        <f>(C9)/C$29</f>
        <v>0.05272586224652462</v>
      </c>
      <c r="F9" s="79">
        <f>(D9)/D$29</f>
        <v>0.07914419379861656</v>
      </c>
      <c r="G9" s="80"/>
    </row>
    <row r="10" spans="1:7" ht="14.25" customHeight="1">
      <c r="A10" s="76" t="s">
        <v>167</v>
      </c>
      <c r="B10" s="82" t="s">
        <v>168</v>
      </c>
      <c r="C10" s="78">
        <v>223466.1</v>
      </c>
      <c r="D10" s="78">
        <v>60118.08</v>
      </c>
      <c r="E10" s="79">
        <f>(C10)/C$29</f>
        <v>0.049144728687113816</v>
      </c>
      <c r="F10" s="79">
        <f>(D10)/D$29</f>
        <v>0.021575259656332533</v>
      </c>
      <c r="G10" s="80"/>
    </row>
    <row r="11" spans="1:7" ht="14.25" customHeight="1">
      <c r="A11" s="76" t="s">
        <v>169</v>
      </c>
      <c r="B11" s="81" t="s">
        <v>170</v>
      </c>
      <c r="C11" s="78">
        <v>170693.39</v>
      </c>
      <c r="D11" s="78">
        <v>19801.34</v>
      </c>
      <c r="E11" s="79">
        <f>(C11)/C$29</f>
        <v>0.03753893919584987</v>
      </c>
      <c r="F11" s="79">
        <f>(D11)/D$29</f>
        <v>0.007106332272143814</v>
      </c>
      <c r="G11" s="80"/>
    </row>
    <row r="12" spans="1:7" ht="14.25" customHeight="1">
      <c r="A12" s="76" t="s">
        <v>171</v>
      </c>
      <c r="B12" s="83" t="s">
        <v>172</v>
      </c>
      <c r="C12" s="78">
        <v>155320.82</v>
      </c>
      <c r="D12" s="78">
        <v>106672.45</v>
      </c>
      <c r="E12" s="79">
        <f>(C12)/C$29</f>
        <v>0.03415819920050532</v>
      </c>
      <c r="F12" s="79">
        <f>(D12)/D$29</f>
        <v>0.03828275631768594</v>
      </c>
      <c r="G12" s="80"/>
    </row>
    <row r="13" spans="1:7" ht="14.25" customHeight="1">
      <c r="A13" s="76" t="s">
        <v>173</v>
      </c>
      <c r="B13" s="81" t="s">
        <v>174</v>
      </c>
      <c r="C13" s="78">
        <v>144684.19</v>
      </c>
      <c r="D13" s="78">
        <v>130823.81</v>
      </c>
      <c r="E13" s="79">
        <f>(C13)/C$29</f>
        <v>0.03181898848579192</v>
      </c>
      <c r="F13" s="79">
        <f>(D13)/D$29</f>
        <v>0.04695022978080325</v>
      </c>
      <c r="G13" s="80"/>
    </row>
    <row r="14" spans="1:7" ht="14.25" customHeight="1">
      <c r="A14" s="76" t="s">
        <v>175</v>
      </c>
      <c r="B14" s="81" t="s">
        <v>176</v>
      </c>
      <c r="C14" s="78">
        <v>137407.54</v>
      </c>
      <c r="D14" s="78">
        <v>45264.23</v>
      </c>
      <c r="E14" s="79">
        <f>(C14)/C$29</f>
        <v>0.030218705534592223</v>
      </c>
      <c r="F14" s="79">
        <f>(D14)/D$29</f>
        <v>0.016244489434691804</v>
      </c>
      <c r="G14" s="80"/>
    </row>
    <row r="15" spans="1:7" ht="14.25" customHeight="1">
      <c r="A15" s="76" t="s">
        <v>177</v>
      </c>
      <c r="B15" s="81" t="s">
        <v>178</v>
      </c>
      <c r="C15" s="78">
        <v>92265.67</v>
      </c>
      <c r="D15" s="78">
        <v>29563.91</v>
      </c>
      <c r="E15" s="79">
        <f>(C15)/C$29</f>
        <v>0.02029109256072745</v>
      </c>
      <c r="F15" s="79">
        <f>(D15)/D$29</f>
        <v>0.01060993688930927</v>
      </c>
      <c r="G15" s="80"/>
    </row>
    <row r="16" spans="1:7" ht="14.25" customHeight="1">
      <c r="A16" s="76" t="s">
        <v>179</v>
      </c>
      <c r="B16" s="81" t="s">
        <v>180</v>
      </c>
      <c r="C16" s="78">
        <v>63871.57</v>
      </c>
      <c r="D16" s="78">
        <v>27370.92</v>
      </c>
      <c r="E16" s="79">
        <f>(C16)/C$29</f>
        <v>0.01404665395990711</v>
      </c>
      <c r="F16" s="79">
        <f>(D16)/D$29</f>
        <v>0.009822913606567361</v>
      </c>
      <c r="G16" s="80"/>
    </row>
    <row r="17" spans="1:7" ht="14.25" customHeight="1">
      <c r="A17" s="76" t="s">
        <v>181</v>
      </c>
      <c r="B17" s="81" t="s">
        <v>182</v>
      </c>
      <c r="C17" s="78">
        <v>62262.86</v>
      </c>
      <c r="D17" s="78">
        <v>8228.1</v>
      </c>
      <c r="E17" s="79">
        <f>(C17)/C$29</f>
        <v>0.013692865996156694</v>
      </c>
      <c r="F17" s="79">
        <f>(D17)/D$29</f>
        <v>0.002952911902347342</v>
      </c>
      <c r="G17" s="80"/>
    </row>
    <row r="18" spans="1:7" ht="14.25" customHeight="1">
      <c r="A18" s="76" t="s">
        <v>183</v>
      </c>
      <c r="B18" s="81" t="s">
        <v>184</v>
      </c>
      <c r="C18" s="78">
        <v>62255.17</v>
      </c>
      <c r="D18" s="78">
        <v>18236.94</v>
      </c>
      <c r="E18" s="79">
        <f>(C18)/C$29</f>
        <v>0.013691174809155156</v>
      </c>
      <c r="F18" s="79">
        <f>(D18)/D$29</f>
        <v>0.0065448982375511154</v>
      </c>
      <c r="G18" s="80"/>
    </row>
    <row r="19" spans="1:7" ht="14.25" customHeight="1">
      <c r="A19" s="76" t="s">
        <v>185</v>
      </c>
      <c r="B19" s="84" t="s">
        <v>186</v>
      </c>
      <c r="C19" s="78">
        <v>61653.05</v>
      </c>
      <c r="D19" s="78">
        <v>85898.07</v>
      </c>
      <c r="E19" s="79">
        <f>(C19)/C$29</f>
        <v>0.013558756406376906</v>
      </c>
      <c r="F19" s="79">
        <f>(D19)/D$29</f>
        <v>0.030827218105232698</v>
      </c>
      <c r="G19" s="80"/>
    </row>
    <row r="20" spans="1:7" ht="14.25" customHeight="1">
      <c r="A20" s="76" t="s">
        <v>187</v>
      </c>
      <c r="B20" s="81" t="s">
        <v>188</v>
      </c>
      <c r="C20" s="78">
        <v>60923.33</v>
      </c>
      <c r="D20" s="78">
        <v>52898.47</v>
      </c>
      <c r="E20" s="79">
        <f>(C20)/C$29</f>
        <v>0.01339827617506862</v>
      </c>
      <c r="F20" s="79">
        <f>(D20)/D$29</f>
        <v>0.018984276039299936</v>
      </c>
      <c r="G20" s="80"/>
    </row>
    <row r="21" spans="1:7" ht="14.25" customHeight="1">
      <c r="A21" s="76" t="s">
        <v>189</v>
      </c>
      <c r="B21" s="81" t="s">
        <v>190</v>
      </c>
      <c r="C21" s="78">
        <v>55405.91</v>
      </c>
      <c r="D21" s="78">
        <v>6207.31</v>
      </c>
      <c r="E21" s="79">
        <f>(C21)/C$29</f>
        <v>0.012184883589111038</v>
      </c>
      <c r="F21" s="79">
        <f>(D21)/D$29</f>
        <v>0.0022276879936509865</v>
      </c>
      <c r="G21" s="80"/>
    </row>
    <row r="22" spans="1:7" ht="14.25" customHeight="1">
      <c r="A22" s="76" t="s">
        <v>191</v>
      </c>
      <c r="B22" s="81" t="s">
        <v>192</v>
      </c>
      <c r="C22" s="78">
        <v>44826.52</v>
      </c>
      <c r="D22" s="78">
        <v>48041.14</v>
      </c>
      <c r="E22" s="79">
        <f>(C22)/C$29</f>
        <v>0.009858261111584625</v>
      </c>
      <c r="F22" s="79">
        <f>(D22)/D$29</f>
        <v>0.017241070734232082</v>
      </c>
      <c r="G22" s="80"/>
    </row>
    <row r="23" spans="1:7" ht="14.25" customHeight="1">
      <c r="A23" s="76" t="s">
        <v>193</v>
      </c>
      <c r="B23" s="81" t="s">
        <v>194</v>
      </c>
      <c r="C23" s="78">
        <v>42731.2</v>
      </c>
      <c r="D23" s="78">
        <v>4353.81</v>
      </c>
      <c r="E23" s="79">
        <f>(C23)/C$29</f>
        <v>0.009397457737324802</v>
      </c>
      <c r="F23" s="79">
        <f>(D23)/D$29</f>
        <v>0.0015625013514127056</v>
      </c>
      <c r="G23" s="80"/>
    </row>
    <row r="24" spans="1:7" ht="14.25" customHeight="1">
      <c r="A24" s="76" t="s">
        <v>195</v>
      </c>
      <c r="B24" s="81" t="s">
        <v>196</v>
      </c>
      <c r="C24" s="78">
        <v>27755.11</v>
      </c>
      <c r="D24" s="78">
        <v>2945.68</v>
      </c>
      <c r="E24" s="79">
        <f>(C24)/C$29</f>
        <v>0.0061039117370867415</v>
      </c>
      <c r="F24" s="79">
        <f>(D24)/D$29</f>
        <v>0.0010571497104442725</v>
      </c>
      <c r="G24" s="80"/>
    </row>
    <row r="25" spans="1:7" ht="14.25" customHeight="1">
      <c r="A25" s="76" t="s">
        <v>197</v>
      </c>
      <c r="B25" s="81" t="s">
        <v>198</v>
      </c>
      <c r="C25" s="78">
        <v>23825.41</v>
      </c>
      <c r="D25" s="78">
        <v>22715.41</v>
      </c>
      <c r="E25" s="79">
        <f>(C25)/C$29</f>
        <v>0.005239690988070442</v>
      </c>
      <c r="F25" s="79">
        <f>(D25)/D$29</f>
        <v>0.008152137742091108</v>
      </c>
      <c r="G25" s="80"/>
    </row>
    <row r="26" spans="1:7" ht="14.25" customHeight="1">
      <c r="A26" s="76"/>
      <c r="B26" s="81"/>
      <c r="C26" s="78"/>
      <c r="D26" s="78"/>
      <c r="E26" s="79"/>
      <c r="F26" s="79"/>
      <c r="G26" s="85"/>
    </row>
    <row r="27" spans="1:6" ht="14.25" customHeight="1">
      <c r="A27" s="76"/>
      <c r="B27" s="86" t="s">
        <v>199</v>
      </c>
      <c r="C27" s="87">
        <f>SUM(C5:C26)</f>
        <v>3505616.0500000003</v>
      </c>
      <c r="D27" s="87">
        <f>SUM(D5:D26)</f>
        <v>1832803.71</v>
      </c>
      <c r="E27" s="88">
        <f>(C27)/C29</f>
        <v>0.770956085323195</v>
      </c>
      <c r="F27" s="88">
        <f>(D27)/D29</f>
        <v>0.6577591290729775</v>
      </c>
    </row>
    <row r="28" spans="1:6" ht="14.25" customHeight="1">
      <c r="A28" s="76"/>
      <c r="B28" s="77"/>
      <c r="C28" s="87"/>
      <c r="D28" s="87"/>
      <c r="E28" s="79"/>
      <c r="F28" s="79"/>
    </row>
    <row r="29" spans="1:6" ht="14.25" customHeight="1">
      <c r="A29" s="76"/>
      <c r="B29" s="67" t="s">
        <v>145</v>
      </c>
      <c r="C29" s="87">
        <f>'CUADROS 1-2 '!H15</f>
        <v>4547102.119999999</v>
      </c>
      <c r="D29" s="87">
        <f>'CUADROS 1-2 '!I15</f>
        <v>2786435.99</v>
      </c>
      <c r="E29" s="88">
        <v>1</v>
      </c>
      <c r="F29" s="88">
        <v>1</v>
      </c>
    </row>
    <row r="30" spans="1:6" ht="15" customHeight="1">
      <c r="A30" s="76"/>
      <c r="B30" s="67" t="s">
        <v>146</v>
      </c>
      <c r="C30" s="87">
        <f>'CUADRO 5'!D31</f>
        <v>10510708.09</v>
      </c>
      <c r="D30" s="87">
        <v>11517290.724589</v>
      </c>
      <c r="E30" s="88">
        <f>C29/C30</f>
        <v>0.43261615497876504</v>
      </c>
      <c r="F30" s="88">
        <f>D29/D30</f>
        <v>0.24193502244855727</v>
      </c>
    </row>
    <row r="31" spans="1:6" ht="14.25" customHeight="1">
      <c r="A31" s="60" t="s">
        <v>89</v>
      </c>
      <c r="B31" s="73"/>
      <c r="C31" s="73"/>
      <c r="D31" s="73"/>
      <c r="E31" s="89"/>
      <c r="F31" s="89"/>
    </row>
    <row r="32" ht="15" customHeight="1">
      <c r="A32" s="17" t="s">
        <v>147</v>
      </c>
    </row>
    <row r="33" ht="15" customHeight="1">
      <c r="A33" s="17" t="s">
        <v>148</v>
      </c>
    </row>
  </sheetData>
  <sheetProtection selectLockedCells="1" selectUnlockedCells="1"/>
  <printOptions horizontalCentered="1"/>
  <pageMargins left="0.4" right="0.3298611111111111" top="0.3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12.7109375" style="17" customWidth="1"/>
    <col min="2" max="2" width="76.28125" style="17" customWidth="1"/>
    <col min="3" max="3" width="12.140625" style="17" customWidth="1"/>
    <col min="4" max="4" width="14.7109375" style="17" customWidth="1"/>
    <col min="5" max="5" width="11.57421875" style="17" customWidth="1"/>
    <col min="6" max="6" width="3.140625" style="17" customWidth="1"/>
    <col min="7" max="7" width="3.00390625" style="17" customWidth="1"/>
    <col min="8" max="243" width="11.421875" style="17" customWidth="1"/>
  </cols>
  <sheetData>
    <row r="1" ht="14.25">
      <c r="A1" s="16" t="s">
        <v>200</v>
      </c>
    </row>
    <row r="2" ht="14.25">
      <c r="A2" s="18"/>
    </row>
    <row r="3" spans="1:3" ht="14.25">
      <c r="A3" s="90" t="s">
        <v>201</v>
      </c>
      <c r="B3" s="6"/>
      <c r="C3" s="6"/>
    </row>
    <row r="4" spans="1:5" ht="66.75" customHeight="1">
      <c r="A4" s="74" t="s">
        <v>151</v>
      </c>
      <c r="B4" s="74" t="s">
        <v>152</v>
      </c>
      <c r="C4" s="91" t="s">
        <v>202</v>
      </c>
      <c r="D4" s="91" t="s">
        <v>203</v>
      </c>
      <c r="E4" s="91" t="s">
        <v>204</v>
      </c>
    </row>
    <row r="5" spans="1:7" ht="15.75">
      <c r="A5" s="92" t="str">
        <f>'CUADRO 6'!A5</f>
        <v>15091020</v>
      </c>
      <c r="B5" s="81" t="str">
        <f>'CUADRO 6'!B5</f>
        <v>Aceite de oliva virgen extra (excepto aceite de lampante)</v>
      </c>
      <c r="C5" s="93">
        <f>'CUADRO 6'!C5</f>
        <v>627095.27</v>
      </c>
      <c r="D5" s="93">
        <v>835533.89</v>
      </c>
      <c r="E5" s="94">
        <f>(C5*100)/D5</f>
        <v>75.05324170632983</v>
      </c>
      <c r="F5" s="80"/>
      <c r="G5" s="95"/>
    </row>
    <row r="6" spans="1:7" ht="15.75">
      <c r="A6" s="92" t="str">
        <f>'CUADRO 6'!A6</f>
        <v>07020000</v>
      </c>
      <c r="B6" s="81" t="str">
        <f>'CUADRO 6'!B6</f>
        <v>Tomates frescos o refrigerados</v>
      </c>
      <c r="C6" s="93">
        <f>'CUADRO 6'!C6</f>
        <v>421421.23</v>
      </c>
      <c r="D6" s="93">
        <v>549374.98</v>
      </c>
      <c r="E6" s="94">
        <f>(C6*100)/D6</f>
        <v>76.70921416916366</v>
      </c>
      <c r="F6" s="80"/>
      <c r="G6" s="95"/>
    </row>
    <row r="7" spans="1:7" ht="15.75">
      <c r="A7" s="92" t="str">
        <f>'CUADRO 6'!A7</f>
        <v>07096010</v>
      </c>
      <c r="B7" s="81" t="str">
        <f>'CUADRO 6'!B7</f>
        <v>Pimientos dulces frescos o refrigerados</v>
      </c>
      <c r="C7" s="93">
        <f>'CUADRO 6'!C7</f>
        <v>405727.5</v>
      </c>
      <c r="D7" s="93">
        <v>514549.38</v>
      </c>
      <c r="E7" s="94">
        <f>(C7*100)/D7</f>
        <v>78.8510327230401</v>
      </c>
      <c r="F7" s="80"/>
      <c r="G7" s="95"/>
    </row>
    <row r="8" spans="1:7" ht="15.75">
      <c r="A8" s="92" t="str">
        <f>'CUADRO 6'!A8</f>
        <v>08101000</v>
      </c>
      <c r="B8" s="81" t="str">
        <f>'CUADRO 6'!B8</f>
        <v>Fresas Frescas</v>
      </c>
      <c r="C8" s="93">
        <f>'CUADRO 6'!C8</f>
        <v>382274.33</v>
      </c>
      <c r="D8" s="93">
        <v>451406.84</v>
      </c>
      <c r="E8" s="94">
        <f>(C8*100)/D8</f>
        <v>84.68509914470945</v>
      </c>
      <c r="F8" s="80"/>
      <c r="G8" s="95"/>
    </row>
    <row r="9" spans="1:7" ht="15.75">
      <c r="A9" s="92" t="str">
        <f>'CUADRO 6'!A9</f>
        <v>07070005</v>
      </c>
      <c r="B9" s="81" t="str">
        <f>'CUADRO 6'!B9</f>
        <v>Pepinos frescos o refrigerados</v>
      </c>
      <c r="C9" s="93">
        <f>'CUADRO 6'!C9</f>
        <v>239749.88</v>
      </c>
      <c r="D9" s="93">
        <v>293588.84</v>
      </c>
      <c r="E9" s="94">
        <f>(C9*100)/D9</f>
        <v>81.66178251189656</v>
      </c>
      <c r="F9" s="80"/>
      <c r="G9" s="95"/>
    </row>
    <row r="10" spans="1:7" ht="27.75">
      <c r="A10" s="92" t="str">
        <f>'CUADRO 6'!A10</f>
        <v>15099000</v>
      </c>
      <c r="B10" s="96" t="str">
        <f>'CUADRO 6'!B10</f>
        <v>Aceite de oliva y sus fracciones, incluso refinado, pero sin modificar químicamente (Excepto virgen)</v>
      </c>
      <c r="C10" s="93">
        <f>'CUADRO 6'!C10</f>
        <v>223466.1</v>
      </c>
      <c r="D10" s="93">
        <v>279475.94</v>
      </c>
      <c r="E10" s="94">
        <f>(C10*100)/D10</f>
        <v>79.95897607500667</v>
      </c>
      <c r="F10" s="80"/>
      <c r="G10" s="95"/>
    </row>
    <row r="11" spans="1:7" ht="15.75">
      <c r="A11" s="92" t="str">
        <f>'CUADRO 6'!A11</f>
        <v>08102010</v>
      </c>
      <c r="B11" s="81" t="str">
        <f>'CUADRO 6'!B11</f>
        <v>Frambuesas frescas</v>
      </c>
      <c r="C11" s="93">
        <f>'CUADRO 6'!C11</f>
        <v>170693.39</v>
      </c>
      <c r="D11" s="93">
        <v>181945.97</v>
      </c>
      <c r="E11" s="94">
        <f>(C11*100)/D11</f>
        <v>93.81542773384868</v>
      </c>
      <c r="F11" s="80"/>
      <c r="G11" s="95"/>
    </row>
    <row r="12" spans="1:7" ht="15.75">
      <c r="A12" s="92" t="str">
        <f>'CUADRO 6'!A12</f>
        <v>20057000</v>
      </c>
      <c r="B12" s="81" t="str">
        <f>'CUADRO 6'!B12</f>
        <v>Aceitunas preparadas o conservadas (excepto en vinagre o acético), sin congelar</v>
      </c>
      <c r="C12" s="93">
        <f>'CUADRO 6'!C12</f>
        <v>155320.82</v>
      </c>
      <c r="D12" s="93">
        <v>208075.83</v>
      </c>
      <c r="E12" s="94">
        <f>(C12*100)/D12</f>
        <v>74.64625756869503</v>
      </c>
      <c r="F12" s="80"/>
      <c r="G12" s="95"/>
    </row>
    <row r="13" spans="1:7" ht="15.75">
      <c r="A13" s="92" t="str">
        <f>'CUADRO 6'!A13</f>
        <v>07099310</v>
      </c>
      <c r="B13" s="81" t="str">
        <f>'CUADRO 6'!B13</f>
        <v>Calabacines frescos o refrigerados</v>
      </c>
      <c r="C13" s="93">
        <f>'CUADRO 6'!C13</f>
        <v>144684.19</v>
      </c>
      <c r="D13" s="93">
        <v>169339.28</v>
      </c>
      <c r="E13" s="94">
        <f>(C13*100)/D13</f>
        <v>85.44041878529305</v>
      </c>
      <c r="F13" s="80"/>
      <c r="G13" s="95"/>
    </row>
    <row r="14" spans="1:7" ht="15.75">
      <c r="A14" s="92" t="str">
        <f>'CUADRO 6'!A14</f>
        <v>08044000</v>
      </c>
      <c r="B14" s="81" t="str">
        <f>'CUADRO 6'!B14</f>
        <v>Aguacates frescos o secos</v>
      </c>
      <c r="C14" s="93">
        <f>'CUADRO 6'!C14</f>
        <v>137407.54</v>
      </c>
      <c r="D14" s="93">
        <v>146592.04</v>
      </c>
      <c r="E14" s="94">
        <f>(C14*100)/D14</f>
        <v>93.73465298661509</v>
      </c>
      <c r="F14" s="80"/>
      <c r="G14" s="95"/>
    </row>
    <row r="15" spans="1:7" ht="15.75">
      <c r="A15" s="92" t="str">
        <f>'CUADRO 6'!A15</f>
        <v>15091080</v>
      </c>
      <c r="B15" s="81" t="str">
        <f>'CUADRO 6'!B15</f>
        <v>Aceite de oliva virgen  (excepto aceite de lampante y virgen extra)</v>
      </c>
      <c r="C15" s="93">
        <f>'CUADRO 6'!C15</f>
        <v>92265.67</v>
      </c>
      <c r="D15" s="93">
        <v>105327.9</v>
      </c>
      <c r="E15" s="94">
        <f>(C15*100)/D15</f>
        <v>87.59850903701678</v>
      </c>
      <c r="F15" s="80"/>
      <c r="G15" s="95"/>
    </row>
    <row r="16" spans="1:7" ht="15.75">
      <c r="A16" s="92" t="str">
        <f>'CUADRO 6'!A16</f>
        <v>15091010</v>
      </c>
      <c r="B16" s="81" t="str">
        <f>'CUADRO 6'!B16</f>
        <v>Los demás aceites obtenidos exclusivamente de la aceituna..</v>
      </c>
      <c r="C16" s="93">
        <f>'CUADRO 6'!C16</f>
        <v>63871.57</v>
      </c>
      <c r="D16" s="93">
        <v>75271.44</v>
      </c>
      <c r="E16" s="94">
        <f>(C16*100)/D16</f>
        <v>84.85498616739629</v>
      </c>
      <c r="F16" s="80"/>
      <c r="G16" s="95"/>
    </row>
    <row r="17" spans="1:7" ht="15.75">
      <c r="A17" s="92" t="str">
        <f>'CUADRO 6'!A17</f>
        <v>08104030</v>
      </c>
      <c r="B17" s="81" t="str">
        <f>'CUADRO 6'!B17</f>
        <v>Frutos del Vaccinium Myrtillus (Arándanos o mirtilos)</v>
      </c>
      <c r="C17" s="93">
        <f>'CUADRO 6'!C17</f>
        <v>62262.86</v>
      </c>
      <c r="D17" s="93">
        <v>64192.41</v>
      </c>
      <c r="E17" s="94">
        <f>(C17*100)/D17</f>
        <v>96.99411503634151</v>
      </c>
      <c r="F17" s="80"/>
      <c r="G17" s="95"/>
    </row>
    <row r="18" spans="1:7" ht="15.75">
      <c r="A18" s="92" t="str">
        <f>'CUADRO 6'!A18</f>
        <v>15100090</v>
      </c>
      <c r="B18" s="81" t="str">
        <f>'CUADRO 6'!B18</f>
        <v>Aceite de oliva virgen lampante y sus fracciones  pero sin modificar químicamente</v>
      </c>
      <c r="C18" s="93">
        <f>'CUADRO 6'!C18</f>
        <v>62255.17</v>
      </c>
      <c r="D18" s="93">
        <v>86980.66</v>
      </c>
      <c r="E18" s="94">
        <f>(C18*100)/D18</f>
        <v>71.57357739065213</v>
      </c>
      <c r="F18" s="80"/>
      <c r="G18" s="95"/>
    </row>
    <row r="19" spans="1:7" ht="15.75">
      <c r="A19" s="92" t="str">
        <f>'CUADRO 6'!A19</f>
        <v>08051022</v>
      </c>
      <c r="B19" s="81" t="str">
        <f>'CUADRO 6'!B19</f>
        <v>Naranjas dulces Navel frescas</v>
      </c>
      <c r="C19" s="93">
        <f>'CUADRO 6'!C19</f>
        <v>61653.05</v>
      </c>
      <c r="D19" s="93">
        <v>455502.15</v>
      </c>
      <c r="E19" s="94">
        <f>(C19*100)/D19</f>
        <v>13.535183094086383</v>
      </c>
      <c r="F19" s="80"/>
      <c r="G19" s="95"/>
    </row>
    <row r="20" spans="1:7" ht="15.75">
      <c r="A20" s="92" t="str">
        <f>'CUADRO 6'!A20</f>
        <v>07093000</v>
      </c>
      <c r="B20" s="81" t="str">
        <f>'CUADRO 6'!B20</f>
        <v>Berenjenas frescas o refrigeradas</v>
      </c>
      <c r="C20" s="93">
        <f>'CUADRO 6'!C20</f>
        <v>60923.33</v>
      </c>
      <c r="D20" s="93">
        <v>73822.16</v>
      </c>
      <c r="E20" s="94">
        <f>(C20*100)/D20</f>
        <v>82.5271571571463</v>
      </c>
      <c r="F20" s="80"/>
      <c r="G20" s="95"/>
    </row>
    <row r="21" spans="1:7" ht="15.75">
      <c r="A21" s="92" t="str">
        <f>'CUADRO 6'!A21</f>
        <v>08104010</v>
      </c>
      <c r="B21" s="81" t="str">
        <f>'CUADRO 6'!B21</f>
        <v>Frutos del Vaccinium Vitis Idae (Arándanos rojos)</v>
      </c>
      <c r="C21" s="93">
        <f>'CUADRO 6'!C21</f>
        <v>55405.91</v>
      </c>
      <c r="D21" s="93">
        <v>58024.53</v>
      </c>
      <c r="E21" s="94">
        <f>(C21*100)/D21</f>
        <v>95.4870465990849</v>
      </c>
      <c r="F21" s="80"/>
      <c r="G21" s="95"/>
    </row>
    <row r="22" spans="1:7" ht="15.75">
      <c r="A22" s="92" t="str">
        <f>'CUADRO 6'!A22</f>
        <v>07051100</v>
      </c>
      <c r="B22" s="81" t="str">
        <f>'CUADRO 6'!B22</f>
        <v>Lechugas repolladas, frescas o refrigeradas</v>
      </c>
      <c r="C22" s="93">
        <f>'CUADRO 6'!C22</f>
        <v>44826.52</v>
      </c>
      <c r="D22" s="93">
        <v>219791.69</v>
      </c>
      <c r="E22" s="94">
        <f>(C22*100)/D22</f>
        <v>20.39500219503294</v>
      </c>
      <c r="F22" s="80"/>
      <c r="G22" s="95"/>
    </row>
    <row r="23" spans="1:7" ht="15.75">
      <c r="A23" s="92" t="str">
        <f>'CUADRO 6'!A23</f>
        <v>21069098</v>
      </c>
      <c r="B23" s="81" t="str">
        <f>'CUADRO 6'!B23</f>
        <v>Preparaciones alimenticias no expresadas ni comprendidas en otras partidas..</v>
      </c>
      <c r="C23" s="93">
        <f>'CUADRO 6'!C23</f>
        <v>42731.2</v>
      </c>
      <c r="D23" s="93">
        <v>137753.02</v>
      </c>
      <c r="E23" s="94">
        <f>(C23*100)/D23</f>
        <v>31.020154766842865</v>
      </c>
      <c r="F23" s="80"/>
      <c r="G23" s="95"/>
    </row>
    <row r="24" spans="1:7" ht="15.75">
      <c r="A24" s="92" t="str">
        <f>'CUADRO 6'!A24</f>
        <v>12060010</v>
      </c>
      <c r="B24" s="81" t="str">
        <f>'CUADRO 6'!B24</f>
        <v>Semilla de girasol, incluso quebrantada, para siembra</v>
      </c>
      <c r="C24" s="93">
        <f>'CUADRO 6'!C24</f>
        <v>27755.11</v>
      </c>
      <c r="D24" s="93">
        <v>40862.27</v>
      </c>
      <c r="E24" s="94">
        <f>(C24*100)/D24</f>
        <v>67.92356371782577</v>
      </c>
      <c r="F24" s="80"/>
      <c r="G24" s="95"/>
    </row>
    <row r="25" spans="1:7" ht="15.75">
      <c r="A25" s="92" t="str">
        <f>'CUADRO 6'!A25</f>
        <v>07051900</v>
      </c>
      <c r="B25" s="81" t="str">
        <f>'CUADRO 6'!B25</f>
        <v>Lechugas frescas o refrigeradas (excepto lechugas repolladas)</v>
      </c>
      <c r="C25" s="93">
        <f>'CUADRO 6'!C25</f>
        <v>23825.41</v>
      </c>
      <c r="D25" s="93">
        <v>155548.74</v>
      </c>
      <c r="E25" s="94">
        <f>(C25*100)/D25</f>
        <v>15.317006103681715</v>
      </c>
      <c r="F25" s="80"/>
      <c r="G25" s="95"/>
    </row>
    <row r="26" spans="1:5" ht="15.75">
      <c r="A26" s="76"/>
      <c r="B26" s="81"/>
      <c r="C26" s="93"/>
      <c r="D26" s="97"/>
      <c r="E26" s="94"/>
    </row>
    <row r="27" spans="1:5" ht="15.75">
      <c r="A27" s="76"/>
      <c r="B27" s="86" t="s">
        <v>199</v>
      </c>
      <c r="C27" s="98">
        <f>'CUADRO 6'!C27</f>
        <v>3505616.0500000003</v>
      </c>
      <c r="D27" s="98">
        <f>SUM(D5:D26)</f>
        <v>5102959.96</v>
      </c>
      <c r="E27" s="99">
        <f>(C27*100)/D27</f>
        <v>68.69769854122077</v>
      </c>
    </row>
    <row r="28" spans="1:5" ht="15.75">
      <c r="A28" s="76"/>
      <c r="B28" s="77"/>
      <c r="C28" s="93"/>
      <c r="D28" s="97"/>
      <c r="E28" s="94"/>
    </row>
    <row r="29" spans="1:6" ht="17.25">
      <c r="A29" s="76"/>
      <c r="B29" s="67" t="s">
        <v>145</v>
      </c>
      <c r="C29" s="98">
        <f>'CUADRO 6'!C29</f>
        <v>4547102.119999999</v>
      </c>
      <c r="D29" s="98">
        <v>16101859.8502</v>
      </c>
      <c r="E29" s="99">
        <f>(C29*100)/D29</f>
        <v>28.239608109267703</v>
      </c>
      <c r="F29" s="45"/>
    </row>
    <row r="30" spans="1:5" ht="17.25">
      <c r="A30" s="76"/>
      <c r="B30" s="67" t="s">
        <v>146</v>
      </c>
      <c r="C30" s="98">
        <f>'CUADRO 6'!C30</f>
        <v>10510708.09</v>
      </c>
      <c r="D30" s="98">
        <v>91537738.22578</v>
      </c>
      <c r="E30" s="99">
        <f>(C30*100)/D30</f>
        <v>11.482376879440794</v>
      </c>
    </row>
    <row r="31" spans="1:5" ht="15.75">
      <c r="A31" s="60" t="s">
        <v>89</v>
      </c>
      <c r="D31" s="100"/>
      <c r="E31" s="101"/>
    </row>
    <row r="32" ht="14.25">
      <c r="A32" s="17" t="s">
        <v>147</v>
      </c>
    </row>
    <row r="33" ht="14.25">
      <c r="A33" s="17" t="s">
        <v>205</v>
      </c>
    </row>
  </sheetData>
  <sheetProtection selectLockedCells="1" selectUnlockedCells="1"/>
  <printOptions/>
  <pageMargins left="0.7201388888888889" right="0.7479166666666667" top="0.42986111111111114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2017-06-23T10:29:23Z</cp:lastPrinted>
  <dcterms:modified xsi:type="dcterms:W3CDTF">2017-06-23T11:05:49Z</dcterms:modified>
  <cp:category/>
  <cp:version/>
  <cp:contentType/>
  <cp:contentStatus/>
  <cp:revision>46</cp:revision>
</cp:coreProperties>
</file>