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3" activeTab="0"/>
  </bookViews>
  <sheets>
    <sheet name="Descripción" sheetId="1" r:id="rId1"/>
    <sheet name="CUADROS 1-2 " sheetId="2" r:id="rId2"/>
    <sheet name="CUADROS 3-4 " sheetId="3" r:id="rId3"/>
    <sheet name="CUADRO 5" sheetId="4" r:id="rId4"/>
    <sheet name="CUADRO 6" sheetId="5" r:id="rId5"/>
    <sheet name="CUADRO 7" sheetId="6" r:id="rId6"/>
  </sheets>
  <definedNames>
    <definedName name="_xlnm.Print_Area" localSheetId="3">'CUADRO 5'!$A$1:$G$34</definedName>
    <definedName name="_xlnm.Print_Area" localSheetId="4">'CUADRO 6'!$A$1:$F$31</definedName>
    <definedName name="_xlnm.Print_Area" localSheetId="5">'CUADRO 7'!$A$1:$E$32</definedName>
    <definedName name="_xlnm.Print_Area" localSheetId="1">'CUADROS 1-2 '!$A$1:$K$34</definedName>
    <definedName name="_xlnm.Print_Area" localSheetId="2">'CUADROS 3-4 '!$A$2:$G$47</definedName>
    <definedName name="_xlnm.Print_Area" localSheetId="0">'Descripción'!$A$1:$K$37</definedName>
  </definedNames>
  <calcPr fullCalcOnLoad="1"/>
</workbook>
</file>

<file path=xl/sharedStrings.xml><?xml version="1.0" encoding="utf-8"?>
<sst xmlns="http://schemas.openxmlformats.org/spreadsheetml/2006/main" count="289" uniqueCount="204">
  <si>
    <t>Servicio de Estudios y Estadísticas</t>
  </si>
  <si>
    <t>SECRETARÍA GENERAL DE AGRICULTURA Y ALIMENTACION</t>
  </si>
  <si>
    <r>
      <t xml:space="preserve">BALANZA COMERCIAL AGROALIMENTARIA DE </t>
    </r>
    <r>
      <rPr>
        <b/>
        <u val="single"/>
        <sz val="12"/>
        <color indexed="9"/>
        <rFont val="Cambria"/>
        <family val="1"/>
      </rPr>
      <t>ENERO-SEPTIEMBRE 2016</t>
    </r>
  </si>
  <si>
    <r>
      <t xml:space="preserve">Cuadros 1 y 2: </t>
    </r>
    <r>
      <rPr>
        <sz val="10"/>
        <rFont val="Cambria"/>
        <family val="1"/>
      </rPr>
      <t xml:space="preserve">Exportaciones e importaciones Agroalimentarias de Andalucía por provincias. </t>
    </r>
  </si>
  <si>
    <r>
      <t xml:space="preserve">Cuadros 3 y 4: </t>
    </r>
    <r>
      <rPr>
        <sz val="10"/>
        <rFont val="Cambria"/>
        <family val="1"/>
      </rPr>
      <t>Principales destinos y origen de las exportaciones e importaciones Agroalimentarias andaluzas.</t>
    </r>
  </si>
  <si>
    <r>
      <t>Cuadro 5:</t>
    </r>
    <r>
      <rPr>
        <sz val="10"/>
        <rFont val="Cambria"/>
        <family val="1"/>
      </rPr>
      <t xml:space="preserve">          Saldo Comercial de los Principales Capítulos Arancelarios Exportados e Importados </t>
    </r>
  </si>
  <si>
    <r>
      <t xml:space="preserve">Cuadro 6:          </t>
    </r>
    <r>
      <rPr>
        <sz val="10"/>
        <rFont val="Cambria"/>
        <family val="1"/>
      </rPr>
      <t>Principales Productos Agroalimentarios Exportados por Andalucía</t>
    </r>
  </si>
  <si>
    <r>
      <t xml:space="preserve">Cuadro 7:          </t>
    </r>
    <r>
      <rPr>
        <sz val="10"/>
        <rFont val="Cambria"/>
        <family val="1"/>
      </rPr>
      <t xml:space="preserve">Principales Productos Agroalimentarios Exportados por Andalucía y España. </t>
    </r>
  </si>
  <si>
    <r>
      <t>Observaciones:</t>
    </r>
    <r>
      <rPr>
        <sz val="10"/>
        <rFont val="Cambria"/>
        <family val="1"/>
      </rPr>
      <t xml:space="preserve"> Cada vez que en este informe se hace mención a los productos agroalimentarios, se encuentran incluidos los productos agroalimentarios y las bebidas. </t>
    </r>
  </si>
  <si>
    <r>
      <t xml:space="preserve">Fuente: </t>
    </r>
    <r>
      <rPr>
        <sz val="10"/>
        <rFont val="Cambria"/>
        <family val="1"/>
      </rPr>
      <t xml:space="preserve">Instituto de Comercio Exterior (ICEX), consulta de datos realizada con fecha 23 de noviembre de 2016. Datos definitivos hasta 2014. 2015 provisionales. </t>
    </r>
  </si>
  <si>
    <t>CUADRO Nº1</t>
  </si>
  <si>
    <t>Exportaciones Agroalimentarias y Bebidas</t>
  </si>
  <si>
    <t>Enero-Diciembre</t>
  </si>
  <si>
    <t>Enero-Septiembre</t>
  </si>
  <si>
    <t>Variación año anterior en %</t>
  </si>
  <si>
    <t>Provincia</t>
  </si>
  <si>
    <t>Miles Euros</t>
  </si>
  <si>
    <t>Tm.</t>
  </si>
  <si>
    <t>valor</t>
  </si>
  <si>
    <t>Peso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</si>
  <si>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</si>
  <si>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</si>
  <si>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</si>
  <si>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</si>
  <si>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</si>
  <si>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</si>
  <si>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</si>
  <si>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</si>
  <si>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</si>
  <si>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Fuente: Instituto de Comercio Exterior (ICEX). </t>
  </si>
  <si>
    <t>CUADRO Nº2</t>
  </si>
  <si>
    <t>Importaciones Agroalimentarias y Bebidas</t>
  </si>
  <si>
    <t xml:space="preserve">Fuente: Instituto de Comercio Exterior (ICEX) </t>
  </si>
  <si>
    <t xml:space="preserve">CUADRO Nº3 </t>
  </si>
  <si>
    <t>CUADRO Nº4</t>
  </si>
  <si>
    <t>Principales Destinos de las Exportaciones Agroalimentarias y Bebidas Andaluzas</t>
  </si>
  <si>
    <t>Principales Orígenes de las Importaciones Agroalimentarias y Bebidas Andaluzas</t>
  </si>
  <si>
    <t>Enero-Septiembre 2016</t>
  </si>
  <si>
    <t>País</t>
  </si>
  <si>
    <t>Valor Exportado (Miles Euros)</t>
  </si>
  <si>
    <t xml:space="preserve">% Valor Exportado </t>
  </si>
  <si>
    <t xml:space="preserve"> Valor Importado (Miles Euros)</t>
  </si>
  <si>
    <t xml:space="preserve">% Valor Importado </t>
  </si>
  <si>
    <t>Alemania</t>
  </si>
  <si>
    <t>Portugal</t>
  </si>
  <si>
    <t>Francia</t>
  </si>
  <si>
    <t>Italia</t>
  </si>
  <si>
    <t>Reino Unido</t>
  </si>
  <si>
    <t>Países Bajos</t>
  </si>
  <si>
    <t>Bélgica</t>
  </si>
  <si>
    <t>Suecia</t>
  </si>
  <si>
    <t>Polonia</t>
  </si>
  <si>
    <t>Grecia</t>
  </si>
  <si>
    <t>Dinamarca</t>
  </si>
  <si>
    <t>Bulgaria</t>
  </si>
  <si>
    <t>Austria</t>
  </si>
  <si>
    <t>República Checa</t>
  </si>
  <si>
    <t>Rumanía</t>
  </si>
  <si>
    <t>Irlanda</t>
  </si>
  <si>
    <t>Finlandia</t>
  </si>
  <si>
    <t>Lituania</t>
  </si>
  <si>
    <t>Letonia</t>
  </si>
  <si>
    <t>Union Europea sin Determinar</t>
  </si>
  <si>
    <t>Hungría</t>
  </si>
  <si>
    <t>Eslovaquia</t>
  </si>
  <si>
    <t>Croacia</t>
  </si>
  <si>
    <t>Estonia</t>
  </si>
  <si>
    <t>Eslovenia</t>
  </si>
  <si>
    <t>Luxemburgo</t>
  </si>
  <si>
    <t>Malta</t>
  </si>
  <si>
    <t>Chipre</t>
  </si>
  <si>
    <t>Total UE</t>
  </si>
  <si>
    <t>Estados Unidos</t>
  </si>
  <si>
    <t>Marruecos</t>
  </si>
  <si>
    <t>China</t>
  </si>
  <si>
    <t>Argentina</t>
  </si>
  <si>
    <t>Japón</t>
  </si>
  <si>
    <t>Suiza</t>
  </si>
  <si>
    <t>Indonesia</t>
  </si>
  <si>
    <t>México</t>
  </si>
  <si>
    <t>Perú</t>
  </si>
  <si>
    <t>Arabia Saudita</t>
  </si>
  <si>
    <t>Ucrania</t>
  </si>
  <si>
    <t>Brasil</t>
  </si>
  <si>
    <t>Australia</t>
  </si>
  <si>
    <t>Malasia</t>
  </si>
  <si>
    <t>Total Mundo</t>
  </si>
  <si>
    <t>Fuente: Instituto de Comercio Exterior (ICEX)</t>
  </si>
  <si>
    <t>CUADRO Nº 5</t>
  </si>
  <si>
    <t>Saldo Comercial de los Principales Capítulos Arancelarios Exportados e Importados Enero-Septiembre 2016</t>
  </si>
  <si>
    <t>Capítulo</t>
  </si>
  <si>
    <t>Denominación</t>
  </si>
  <si>
    <t xml:space="preserve">   Valor Importado (Miles Euros)</t>
  </si>
  <si>
    <t xml:space="preserve">Saldo 2016 (Miles Euros)  </t>
  </si>
  <si>
    <t>Ene-Sep 2015</t>
  </si>
  <si>
    <t>Ene-Sep 2016</t>
  </si>
  <si>
    <t>01</t>
  </si>
  <si>
    <t>Animales vivos</t>
  </si>
  <si>
    <t>02</t>
  </si>
  <si>
    <t>Carne y despojos comestibles</t>
  </si>
  <si>
    <t>03</t>
  </si>
  <si>
    <t>Pescados, Crustáceos, Moluscos</t>
  </si>
  <si>
    <t>04</t>
  </si>
  <si>
    <t>Leche, Productos Lácteos, Huevos</t>
  </si>
  <si>
    <t>05</t>
  </si>
  <si>
    <t>Otros productos de origen animal</t>
  </si>
  <si>
    <t>06</t>
  </si>
  <si>
    <t>Plantas vivas; Pro. Floricultura</t>
  </si>
  <si>
    <t>07</t>
  </si>
  <si>
    <t>Legumbres, Hortalizas, S/ Conserv.</t>
  </si>
  <si>
    <t>08</t>
  </si>
  <si>
    <t>Frutas/Frutos, S/ Conservar</t>
  </si>
  <si>
    <t>09</t>
  </si>
  <si>
    <t>Café, té, yerba mate y especias</t>
  </si>
  <si>
    <t>10</t>
  </si>
  <si>
    <t>Cereales</t>
  </si>
  <si>
    <t>11</t>
  </si>
  <si>
    <t>Produc. De la molineria; Malta</t>
  </si>
  <si>
    <t>12</t>
  </si>
  <si>
    <t>Semillas Oleagi.; Plantas industriales</t>
  </si>
  <si>
    <t>13</t>
  </si>
  <si>
    <t>Jugos y extractos vegetales</t>
  </si>
  <si>
    <t>14</t>
  </si>
  <si>
    <t>Materias trenzables</t>
  </si>
  <si>
    <t>15</t>
  </si>
  <si>
    <t>Grasas , aceite animal o vegetal</t>
  </si>
  <si>
    <t>16</t>
  </si>
  <si>
    <t>Conservas de carne o pescado</t>
  </si>
  <si>
    <t>17</t>
  </si>
  <si>
    <t>Azucares; Artículos Confitería</t>
  </si>
  <si>
    <t>18</t>
  </si>
  <si>
    <t>Cacao y sus preparaciones</t>
  </si>
  <si>
    <t>19</t>
  </si>
  <si>
    <t>Produc. De Cereales, de pastelería</t>
  </si>
  <si>
    <t>20</t>
  </si>
  <si>
    <t>Conservas Verdura O Fruta; Zumo</t>
  </si>
  <si>
    <t>21</t>
  </si>
  <si>
    <t>Preparac. Alimenticias Diversas</t>
  </si>
  <si>
    <t>22</t>
  </si>
  <si>
    <t>Bebidas Todo Tipo (Exc. Zumos)</t>
  </si>
  <si>
    <t>23</t>
  </si>
  <si>
    <t>Residuos Industria Alimentaria</t>
  </si>
  <si>
    <t>24</t>
  </si>
  <si>
    <t>Tabaco y sus sucedáneos</t>
  </si>
  <si>
    <t xml:space="preserve">Total Agroalimentario* </t>
  </si>
  <si>
    <t>Total **</t>
  </si>
  <si>
    <t>*En el Total Agroalimentario se encuentran incluidos los sectores 1 y 2 del ICEX (1 Agroalimentarios y 2 Bebidas).</t>
  </si>
  <si>
    <t>** En el Total se encuentran incluidos los sectores 1,2,3 y 4 del ICEX (1 Agroalimentarios, 2 Bebidas, 3Bienes de consumo y 4 Productos industriales y tecnología).</t>
  </si>
  <si>
    <t>CUADRO Nº6</t>
  </si>
  <si>
    <t>Principales Productos Agroalimentarios Exportados por Andalucía en Enero-Septiembre 2016</t>
  </si>
  <si>
    <t>Codificación</t>
  </si>
  <si>
    <t>Producto</t>
  </si>
  <si>
    <t>Valor Exportado (Miles  Euros)</t>
  </si>
  <si>
    <t>Cantidad Exportada (Tm.)</t>
  </si>
  <si>
    <t>%  valor sobre total agroalimentario</t>
  </si>
  <si>
    <t>% peso sobre total agroalimentario</t>
  </si>
  <si>
    <t>15091090</t>
  </si>
  <si>
    <t>Aceite de oliva virgen y sus fracciones, sin modificar químicamente (excepto lampante)</t>
  </si>
  <si>
    <t>07020000</t>
  </si>
  <si>
    <t>Tomates frescos o refrigerados</t>
  </si>
  <si>
    <t>08101000</t>
  </si>
  <si>
    <t>Fresas Frescas</t>
  </si>
  <si>
    <t>07096010</t>
  </si>
  <si>
    <t>Pimientos dulces frescos o refrigerados</t>
  </si>
  <si>
    <t>20057000</t>
  </si>
  <si>
    <t>Aceitunas preparadas o conservadas (excepto en vinagre o acético), sin congelar</t>
  </si>
  <si>
    <t>15099000</t>
  </si>
  <si>
    <t>Aceite de oliva y sus fracciones, incluso refinado, pero sin modificar químicamente (Excepto virgen)</t>
  </si>
  <si>
    <t>07070005</t>
  </si>
  <si>
    <t>Pepinos frescos o refrigerados</t>
  </si>
  <si>
    <t>08102010</t>
  </si>
  <si>
    <t>Frambuesas frescas</t>
  </si>
  <si>
    <t>08044000</t>
  </si>
  <si>
    <t>Aguacates frescos o secos</t>
  </si>
  <si>
    <t>08071100</t>
  </si>
  <si>
    <t>Sandías, frescas</t>
  </si>
  <si>
    <t>07099310</t>
  </si>
  <si>
    <t>Calabacines frescos o refrigerados</t>
  </si>
  <si>
    <t>21069098</t>
  </si>
  <si>
    <t>Preparaciones alimenticias no expresadas ni comprendidas en otras partidas..</t>
  </si>
  <si>
    <t>08104030</t>
  </si>
  <si>
    <t>Frutos del Vaccinium Myrtillus (arándanos o mirtilos), frescos.</t>
  </si>
  <si>
    <t>15100090</t>
  </si>
  <si>
    <t>Los demás aceites obtenidos exclusivamente de la aceituna..</t>
  </si>
  <si>
    <t>08104010</t>
  </si>
  <si>
    <t>Frutos del Vaccinium vitis  idaea (arándanos rojos), frescos.</t>
  </si>
  <si>
    <t>07032000</t>
  </si>
  <si>
    <t>Ajos, frescos o refrigerados</t>
  </si>
  <si>
    <t>08051020</t>
  </si>
  <si>
    <t>Naranjas dulces frescas</t>
  </si>
  <si>
    <t>08071900</t>
  </si>
  <si>
    <t>Melones frescos</t>
  </si>
  <si>
    <t>08021290</t>
  </si>
  <si>
    <t>Almendras, sin cáscara, frescas o secas (excepto amargas)</t>
  </si>
  <si>
    <t>07093000</t>
  </si>
  <si>
    <t>Berenjenas frescas o refrigeradas</t>
  </si>
  <si>
    <t>08093010</t>
  </si>
  <si>
    <t>Griñones y nectarinas frescos</t>
  </si>
  <si>
    <t>TOTAL 21 PRIMEROS PRODUCTOS</t>
  </si>
  <si>
    <t>CUADRO Nº7</t>
  </si>
  <si>
    <t>Principales Productos Agroalimentarios Exportados por Andalucía y España. Enero-Septiembre 2016</t>
  </si>
  <si>
    <t>Valor Exportado Andalucía en miles de euros</t>
  </si>
  <si>
    <t>Valor Exportado España en miles de euros</t>
  </si>
  <si>
    <t>%Andalucía /España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</si>
</sst>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#,##0"/>
    <numFmt numFmtId="167" formatCode="0.00%"/>
    <numFmt numFmtId="168" formatCode="#,##0.00"/>
    <numFmt numFmtId="169" formatCode="@"/>
    <numFmt numFmtId="170" formatCode="#,##0.###"/>
    <numFmt numFmtId="171" formatCode="#,###"/>
    <numFmt numFmtId="172" formatCode="0.00"/>
  </numFmts>
  <fonts count="23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22"/>
      <name val="Cambria"/>
      <family val="1"/>
    </font>
    <font>
      <sz val="18"/>
      <color indexed="9"/>
      <name val="Cambria"/>
      <family val="1"/>
    </font>
    <font>
      <b/>
      <sz val="12"/>
      <color indexed="9"/>
      <name val="Cambria"/>
      <family val="1"/>
    </font>
    <font>
      <b/>
      <u val="single"/>
      <sz val="12"/>
      <color indexed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indexed="55"/>
      <name val="Cambria"/>
      <family val="1"/>
    </font>
    <font>
      <b/>
      <sz val="10"/>
      <color indexed="17"/>
      <name val="Cambria"/>
      <family val="1"/>
    </font>
    <font>
      <b/>
      <sz val="10"/>
      <color indexed="12"/>
      <name val="Cambria"/>
      <family val="1"/>
    </font>
    <font>
      <sz val="10"/>
      <color indexed="12"/>
      <name val="Cambria"/>
      <family val="1"/>
    </font>
    <font>
      <b/>
      <sz val="10"/>
      <color indexed="9"/>
      <name val="Cambria"/>
      <family val="1"/>
    </font>
    <font>
      <b/>
      <sz val="10"/>
      <name val="Arial"/>
      <family val="2"/>
    </font>
    <font>
      <sz val="8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color indexed="9"/>
      <name val="Cambria"/>
      <family val="1"/>
    </font>
    <font>
      <sz val="11"/>
      <color indexed="10"/>
      <name val="Cambria"/>
      <family val="1"/>
    </font>
    <font>
      <sz val="10"/>
      <color indexed="10"/>
      <name val="Cambria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2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2" borderId="1" xfId="20" applyFont="1" applyFill="1" applyBorder="1" applyAlignment="1">
      <alignment horizontal="left" vertical="center" textRotation="90"/>
      <protection/>
    </xf>
    <xf numFmtId="164" fontId="4" fillId="3" borderId="2" xfId="20" applyFont="1" applyFill="1" applyBorder="1" applyAlignment="1">
      <alignment horizontal="center" vertical="center" textRotation="90" wrapText="1"/>
      <protection/>
    </xf>
    <xf numFmtId="164" fontId="5" fillId="3" borderId="0" xfId="20" applyFont="1" applyFill="1" applyBorder="1" applyAlignment="1">
      <alignment horizontal="center"/>
      <protection/>
    </xf>
    <xf numFmtId="164" fontId="7" fillId="0" borderId="0" xfId="20" applyFont="1">
      <alignment/>
      <protection/>
    </xf>
    <xf numFmtId="164" fontId="8" fillId="0" borderId="0" xfId="0" applyFont="1" applyFill="1" applyAlignment="1">
      <alignment/>
    </xf>
    <xf numFmtId="164" fontId="2" fillId="0" borderId="0" xfId="20" applyFont="1" applyFill="1">
      <alignment/>
      <protection/>
    </xf>
    <xf numFmtId="165" fontId="2" fillId="0" borderId="0" xfId="20" applyNumberFormat="1" applyFont="1" applyFill="1">
      <alignment/>
      <protection/>
    </xf>
    <xf numFmtId="164" fontId="7" fillId="0" borderId="0" xfId="20" applyFont="1" applyBorder="1" applyAlignment="1">
      <alignment horizontal="left" vertical="top"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20" applyFont="1" applyBorder="1" applyAlignment="1">
      <alignment wrapText="1"/>
      <protection/>
    </xf>
    <xf numFmtId="164" fontId="7" fillId="0" borderId="0" xfId="20" applyFont="1" applyBorder="1" applyAlignment="1">
      <alignment vertical="top" wrapText="1"/>
      <protection/>
    </xf>
    <xf numFmtId="164" fontId="9" fillId="0" borderId="0" xfId="20" applyFont="1">
      <alignment/>
      <protection/>
    </xf>
    <xf numFmtId="164" fontId="8" fillId="0" borderId="0" xfId="20" applyFont="1" applyAlignment="1">
      <alignment horizontal="left" vertical="top" wrapText="1"/>
      <protection/>
    </xf>
    <xf numFmtId="164" fontId="11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12" fillId="0" borderId="0" xfId="0" applyFont="1" applyAlignment="1">
      <alignment/>
    </xf>
    <xf numFmtId="164" fontId="7" fillId="4" borderId="3" xfId="0" applyFont="1" applyFill="1" applyBorder="1" applyAlignment="1">
      <alignment/>
    </xf>
    <xf numFmtId="164" fontId="13" fillId="4" borderId="4" xfId="0" applyFont="1" applyFill="1" applyBorder="1" applyAlignment="1">
      <alignment horizontal="center"/>
    </xf>
    <xf numFmtId="164" fontId="13" fillId="4" borderId="4" xfId="0" applyFont="1" applyFill="1" applyBorder="1" applyAlignment="1">
      <alignment horizontal="center" wrapText="1"/>
    </xf>
    <xf numFmtId="164" fontId="7" fillId="4" borderId="5" xfId="0" applyFont="1" applyFill="1" applyBorder="1" applyAlignment="1">
      <alignment/>
    </xf>
    <xf numFmtId="164" fontId="13" fillId="4" borderId="3" xfId="0" applyFont="1" applyFill="1" applyBorder="1" applyAlignment="1">
      <alignment horizontal="center"/>
    </xf>
    <xf numFmtId="164" fontId="14" fillId="0" borderId="0" xfId="0" applyFont="1" applyAlignment="1">
      <alignment/>
    </xf>
    <xf numFmtId="164" fontId="7" fillId="5" borderId="6" xfId="0" applyFont="1" applyFill="1" applyBorder="1" applyAlignment="1">
      <alignment horizontal="center"/>
    </xf>
    <xf numFmtId="164" fontId="7" fillId="5" borderId="4" xfId="0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4" fontId="8" fillId="5" borderId="6" xfId="0" applyFont="1" applyFill="1" applyBorder="1" applyAlignment="1">
      <alignment/>
    </xf>
    <xf numFmtId="166" fontId="8" fillId="5" borderId="4" xfId="0" applyNumberFormat="1" applyFont="1" applyFill="1" applyBorder="1" applyAlignment="1">
      <alignment/>
    </xf>
    <xf numFmtId="166" fontId="8" fillId="5" borderId="7" xfId="0" applyNumberFormat="1" applyFont="1" applyFill="1" applyBorder="1" applyAlignment="1">
      <alignment/>
    </xf>
    <xf numFmtId="166" fontId="8" fillId="5" borderId="6" xfId="0" applyNumberFormat="1" applyFont="1" applyFill="1" applyBorder="1" applyAlignment="1">
      <alignment/>
    </xf>
    <xf numFmtId="167" fontId="8" fillId="5" borderId="4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7" fillId="5" borderId="6" xfId="0" applyFont="1" applyFill="1" applyBorder="1" applyAlignment="1">
      <alignment/>
    </xf>
    <xf numFmtId="166" fontId="7" fillId="5" borderId="4" xfId="0" applyNumberFormat="1" applyFont="1" applyFill="1" applyBorder="1" applyAlignment="1">
      <alignment/>
    </xf>
    <xf numFmtId="166" fontId="7" fillId="5" borderId="7" xfId="0" applyNumberFormat="1" applyFont="1" applyFill="1" applyBorder="1" applyAlignment="1">
      <alignment/>
    </xf>
    <xf numFmtId="166" fontId="7" fillId="5" borderId="6" xfId="0" applyNumberFormat="1" applyFont="1" applyFill="1" applyBorder="1" applyAlignment="1">
      <alignment/>
    </xf>
    <xf numFmtId="167" fontId="7" fillId="5" borderId="4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164" fontId="13" fillId="4" borderId="8" xfId="0" applyFont="1" applyFill="1" applyBorder="1" applyAlignment="1">
      <alignment horizontal="center"/>
    </xf>
    <xf numFmtId="164" fontId="13" fillId="4" borderId="7" xfId="0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8" fontId="8" fillId="0" borderId="0" xfId="0" applyNumberFormat="1" applyFont="1" applyAlignment="1">
      <alignment/>
    </xf>
    <xf numFmtId="164" fontId="7" fillId="0" borderId="0" xfId="0" applyFont="1" applyBorder="1" applyAlignment="1">
      <alignment horizontal="center" wrapText="1"/>
    </xf>
    <xf numFmtId="169" fontId="8" fillId="0" borderId="0" xfId="0" applyNumberFormat="1" applyFont="1" applyFill="1" applyAlignment="1">
      <alignment/>
    </xf>
    <xf numFmtId="164" fontId="13" fillId="4" borderId="4" xfId="0" applyFont="1" applyFill="1" applyBorder="1" applyAlignment="1">
      <alignment horizontal="center" vertical="center" wrapText="1"/>
    </xf>
    <xf numFmtId="164" fontId="8" fillId="5" borderId="4" xfId="0" applyFont="1" applyFill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Fill="1" applyBorder="1" applyAlignment="1">
      <alignment/>
    </xf>
    <xf numFmtId="164" fontId="15" fillId="5" borderId="4" xfId="0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64" fontId="7" fillId="5" borderId="4" xfId="0" applyFont="1" applyFill="1" applyBorder="1" applyAlignment="1">
      <alignment/>
    </xf>
    <xf numFmtId="164" fontId="8" fillId="5" borderId="9" xfId="0" applyFont="1" applyFill="1" applyBorder="1" applyAlignment="1">
      <alignment/>
    </xf>
    <xf numFmtId="167" fontId="8" fillId="5" borderId="7" xfId="0" applyNumberFormat="1" applyFont="1" applyFill="1" applyBorder="1" applyAlignment="1">
      <alignment/>
    </xf>
    <xf numFmtId="164" fontId="8" fillId="5" borderId="8" xfId="0" applyFont="1" applyFill="1" applyBorder="1" applyAlignment="1">
      <alignment/>
    </xf>
    <xf numFmtId="166" fontId="8" fillId="5" borderId="8" xfId="0" applyNumberFormat="1" applyFont="1" applyFill="1" applyBorder="1" applyAlignment="1">
      <alignment/>
    </xf>
    <xf numFmtId="164" fontId="7" fillId="0" borderId="0" xfId="0" applyFont="1" applyBorder="1" applyAlignment="1">
      <alignment/>
    </xf>
    <xf numFmtId="166" fontId="8" fillId="0" borderId="0" xfId="0" applyNumberFormat="1" applyFont="1" applyFill="1" applyAlignment="1">
      <alignment/>
    </xf>
    <xf numFmtId="164" fontId="11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>
      <alignment horizontal="center"/>
    </xf>
    <xf numFmtId="164" fontId="5" fillId="4" borderId="3" xfId="0" applyFont="1" applyFill="1" applyBorder="1" applyAlignment="1">
      <alignment horizontal="center" vertical="center"/>
    </xf>
    <xf numFmtId="164" fontId="5" fillId="4" borderId="4" xfId="0" applyFont="1" applyFill="1" applyBorder="1" applyAlignment="1">
      <alignment horizontal="center"/>
    </xf>
    <xf numFmtId="164" fontId="5" fillId="4" borderId="10" xfId="0" applyFont="1" applyFill="1" applyBorder="1" applyAlignment="1">
      <alignment horizontal="center" vertical="top" wrapText="1"/>
    </xf>
    <xf numFmtId="169" fontId="5" fillId="4" borderId="4" xfId="0" applyNumberFormat="1" applyFont="1" applyFill="1" applyBorder="1" applyAlignment="1">
      <alignment horizontal="center" vertical="center"/>
    </xf>
    <xf numFmtId="169" fontId="18" fillId="5" borderId="4" xfId="0" applyNumberFormat="1" applyFont="1" applyFill="1" applyBorder="1" applyAlignment="1">
      <alignment horizontal="center"/>
    </xf>
    <xf numFmtId="164" fontId="18" fillId="5" borderId="6" xfId="0" applyFont="1" applyFill="1" applyBorder="1" applyAlignment="1">
      <alignment/>
    </xf>
    <xf numFmtId="166" fontId="18" fillId="5" borderId="4" xfId="0" applyNumberFormat="1" applyFont="1" applyFill="1" applyBorder="1" applyAlignment="1">
      <alignment/>
    </xf>
    <xf numFmtId="166" fontId="18" fillId="5" borderId="7" xfId="0" applyNumberFormat="1" applyFont="1" applyFill="1" applyBorder="1" applyAlignment="1">
      <alignment/>
    </xf>
    <xf numFmtId="164" fontId="18" fillId="5" borderId="4" xfId="0" applyFont="1" applyFill="1" applyBorder="1" applyAlignment="1">
      <alignment horizontal="center"/>
    </xf>
    <xf numFmtId="166" fontId="17" fillId="5" borderId="4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64" fontId="19" fillId="0" borderId="0" xfId="0" applyFont="1" applyAlignment="1">
      <alignment/>
    </xf>
    <xf numFmtId="164" fontId="20" fillId="4" borderId="8" xfId="0" applyFont="1" applyFill="1" applyBorder="1" applyAlignment="1">
      <alignment horizontal="center" vertical="center"/>
    </xf>
    <xf numFmtId="164" fontId="20" fillId="4" borderId="8" xfId="0" applyFont="1" applyFill="1" applyBorder="1" applyAlignment="1">
      <alignment horizontal="center" vertical="center" wrapText="1"/>
    </xf>
    <xf numFmtId="169" fontId="19" fillId="5" borderId="4" xfId="0" applyNumberFormat="1" applyFont="1" applyFill="1" applyBorder="1" applyAlignment="1">
      <alignment horizontal="center"/>
    </xf>
    <xf numFmtId="164" fontId="19" fillId="5" borderId="4" xfId="0" applyFont="1" applyFill="1" applyBorder="1" applyAlignment="1">
      <alignment/>
    </xf>
    <xf numFmtId="171" fontId="19" fillId="5" borderId="4" xfId="0" applyNumberFormat="1" applyFont="1" applyFill="1" applyBorder="1" applyAlignment="1">
      <alignment horizontal="right"/>
    </xf>
    <xf numFmtId="167" fontId="19" fillId="5" borderId="4" xfId="0" applyNumberFormat="1" applyFont="1" applyFill="1" applyBorder="1" applyAlignment="1">
      <alignment horizontal="right"/>
    </xf>
    <xf numFmtId="169" fontId="19" fillId="5" borderId="4" xfId="0" applyNumberFormat="1" applyFont="1" applyFill="1" applyBorder="1" applyAlignment="1">
      <alignment horizontal="left"/>
    </xf>
    <xf numFmtId="164" fontId="19" fillId="5" borderId="4" xfId="0" applyFont="1" applyFill="1" applyBorder="1" applyAlignment="1">
      <alignment horizontal="left" wrapText="1"/>
    </xf>
    <xf numFmtId="169" fontId="19" fillId="5" borderId="4" xfId="0" applyNumberFormat="1" applyFont="1" applyFill="1" applyBorder="1" applyAlignment="1">
      <alignment/>
    </xf>
    <xf numFmtId="164" fontId="19" fillId="5" borderId="4" xfId="0" applyFont="1" applyFill="1" applyBorder="1" applyAlignment="1">
      <alignment wrapText="1"/>
    </xf>
    <xf numFmtId="167" fontId="16" fillId="0" borderId="0" xfId="0" applyNumberFormat="1" applyFont="1" applyBorder="1" applyAlignment="1">
      <alignment horizontal="right"/>
    </xf>
    <xf numFmtId="164" fontId="16" fillId="5" borderId="4" xfId="0" applyFont="1" applyFill="1" applyBorder="1" applyAlignment="1">
      <alignment/>
    </xf>
    <xf numFmtId="171" fontId="16" fillId="5" borderId="4" xfId="0" applyNumberFormat="1" applyFont="1" applyFill="1" applyBorder="1" applyAlignment="1">
      <alignment horizontal="right"/>
    </xf>
    <xf numFmtId="167" fontId="16" fillId="5" borderId="4" xfId="0" applyNumberFormat="1" applyFont="1" applyFill="1" applyBorder="1" applyAlignment="1">
      <alignment horizontal="right"/>
    </xf>
    <xf numFmtId="167" fontId="19" fillId="0" borderId="0" xfId="0" applyNumberFormat="1" applyFont="1" applyAlignment="1">
      <alignment/>
    </xf>
    <xf numFmtId="164" fontId="7" fillId="0" borderId="0" xfId="0" applyFont="1" applyFill="1" applyAlignment="1">
      <alignment/>
    </xf>
    <xf numFmtId="164" fontId="13" fillId="4" borderId="8" xfId="0" applyFont="1" applyFill="1" applyBorder="1" applyAlignment="1">
      <alignment horizontal="center" vertical="center" wrapText="1"/>
    </xf>
    <xf numFmtId="164" fontId="19" fillId="5" borderId="4" xfId="0" applyNumberFormat="1" applyFont="1" applyFill="1" applyBorder="1" applyAlignment="1">
      <alignment horizontal="center"/>
    </xf>
    <xf numFmtId="166" fontId="19" fillId="5" borderId="4" xfId="0" applyNumberFormat="1" applyFont="1" applyFill="1" applyBorder="1" applyAlignment="1">
      <alignment/>
    </xf>
    <xf numFmtId="172" fontId="19" fillId="5" borderId="4" xfId="0" applyNumberFormat="1" applyFont="1" applyFill="1" applyBorder="1" applyAlignment="1">
      <alignment horizontal="right"/>
    </xf>
    <xf numFmtId="166" fontId="21" fillId="5" borderId="4" xfId="0" applyNumberFormat="1" applyFont="1" applyFill="1" applyBorder="1" applyAlignment="1">
      <alignment/>
    </xf>
    <xf numFmtId="166" fontId="16" fillId="5" borderId="4" xfId="0" applyNumberFormat="1" applyFont="1" applyFill="1" applyBorder="1" applyAlignment="1">
      <alignment/>
    </xf>
    <xf numFmtId="172" fontId="16" fillId="5" borderId="4" xfId="0" applyNumberFormat="1" applyFont="1" applyFill="1" applyBorder="1" applyAlignment="1">
      <alignment horizontal="right"/>
    </xf>
    <xf numFmtId="164" fontId="22" fillId="0" borderId="0" xfId="0" applyFont="1" applyAlignment="1">
      <alignment/>
    </xf>
    <xf numFmtId="167" fontId="8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espuesta petición" xfId="20"/>
  </cellStyles>
  <dxfs count="2">
    <dxf>
      <font>
        <b val="0"/>
        <color rgb="FFFF0000"/>
      </font>
      <border/>
    </dxf>
    <dxf>
      <font>
        <b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0</xdr:rowOff>
    </xdr:from>
    <xdr:to>
      <xdr:col>9</xdr:col>
      <xdr:colOff>561975</xdr:colOff>
      <xdr:row>5</xdr:row>
      <xdr:rowOff>85725</xdr:rowOff>
    </xdr:to>
    <xdr:sp fLocksText="0">
      <xdr:nvSpPr>
        <xdr:cNvPr id="1" name="AutoForma 1"/>
        <xdr:cNvSpPr txBox="1">
          <a:spLocks noChangeArrowheads="1"/>
        </xdr:cNvSpPr>
      </xdr:nvSpPr>
      <xdr:spPr>
        <a:xfrm>
          <a:off x="3971925" y="323850"/>
          <a:ext cx="43243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SECRETARÍA GENERAL DE AGRICULTURA Y ALIMENTACION
SERVICIO DE ESTUDIOS Y ESTADÍSTICAS
</a:t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2</xdr:col>
      <xdr:colOff>1533525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12001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83" zoomScaleNormal="83" workbookViewId="0" topLeftCell="A1">
      <selection activeCell="I22" sqref="I22"/>
    </sheetView>
  </sheetViews>
  <sheetFormatPr defaultColWidth="11.421875" defaultRowHeight="12.75" customHeight="1"/>
  <cols>
    <col min="1" max="1" width="7.140625" style="1" customWidth="1"/>
    <col min="2" max="2" width="3.421875" style="1" customWidth="1"/>
    <col min="3" max="3" width="31.421875" style="1" customWidth="1"/>
    <col min="4" max="4" width="14.28125" style="1" customWidth="1"/>
    <col min="5" max="8" width="11.421875" style="1" customWidth="1"/>
    <col min="9" max="10" width="14.00390625" style="1" customWidth="1"/>
    <col min="11" max="11" width="10.28125" style="1" customWidth="1"/>
    <col min="12" max="16384" width="11.421875" style="1" customWidth="1"/>
  </cols>
  <sheetData>
    <row r="1" spans="1:11" ht="12.75" customHeight="1">
      <c r="A1" s="2" t="s">
        <v>0</v>
      </c>
      <c r="K1" s="3" t="s">
        <v>1</v>
      </c>
    </row>
    <row r="2" spans="1:11" ht="12.75" customHeight="1">
      <c r="A2" s="2"/>
      <c r="K2" s="3"/>
    </row>
    <row r="3" spans="1:11" ht="12.75" customHeight="1">
      <c r="A3" s="2"/>
      <c r="K3" s="3"/>
    </row>
    <row r="4" spans="1:11" ht="12.75" customHeight="1">
      <c r="A4" s="2"/>
      <c r="K4" s="3"/>
    </row>
    <row r="5" spans="1:11" ht="12.75" customHeight="1">
      <c r="A5" s="2"/>
      <c r="K5" s="3"/>
    </row>
    <row r="6" spans="1:11" ht="12.75" customHeight="1">
      <c r="A6" s="2"/>
      <c r="K6" s="3"/>
    </row>
    <row r="7" spans="1:11" ht="12.75" customHeight="1">
      <c r="A7" s="2"/>
      <c r="K7" s="3"/>
    </row>
    <row r="8" spans="1:11" ht="12.75" customHeight="1">
      <c r="A8" s="2"/>
      <c r="K8" s="3"/>
    </row>
    <row r="9" spans="1:11" ht="12.75" customHeight="1">
      <c r="A9" s="2"/>
      <c r="K9" s="3"/>
    </row>
    <row r="10" spans="1:11" ht="15.75" customHeight="1">
      <c r="A10" s="2"/>
      <c r="C10" s="4" t="s">
        <v>2</v>
      </c>
      <c r="D10" s="4"/>
      <c r="E10" s="4"/>
      <c r="F10" s="4"/>
      <c r="G10" s="4"/>
      <c r="H10" s="4"/>
      <c r="I10" s="4"/>
      <c r="K10" s="3"/>
    </row>
    <row r="11" spans="1:11" ht="12.75" customHeight="1">
      <c r="A11" s="2"/>
      <c r="K11" s="3"/>
    </row>
    <row r="12" spans="1:11" ht="12.75" customHeight="1">
      <c r="A12" s="2"/>
      <c r="C12" s="5"/>
      <c r="D12" s="6"/>
      <c r="E12" s="7"/>
      <c r="F12" s="7"/>
      <c r="K12" s="3"/>
    </row>
    <row r="13" spans="1:11" ht="12.75" customHeight="1">
      <c r="A13" s="2"/>
      <c r="C13" s="5"/>
      <c r="D13" s="8"/>
      <c r="E13" s="7"/>
      <c r="F13" s="7"/>
      <c r="K13" s="3"/>
    </row>
    <row r="14" spans="1:11" ht="12.75" customHeight="1">
      <c r="A14" s="2"/>
      <c r="C14" s="5"/>
      <c r="D14" s="8"/>
      <c r="E14" s="7"/>
      <c r="F14" s="7"/>
      <c r="K14" s="3"/>
    </row>
    <row r="15" spans="1:11" ht="12.75" customHeight="1">
      <c r="A15" s="2"/>
      <c r="C15" s="5"/>
      <c r="D15" s="8"/>
      <c r="E15" s="7"/>
      <c r="F15" s="7"/>
      <c r="K15" s="3"/>
    </row>
    <row r="16" spans="1:11" ht="14.25" customHeight="1">
      <c r="A16" s="2"/>
      <c r="C16" s="9" t="s">
        <v>3</v>
      </c>
      <c r="D16" s="9"/>
      <c r="E16" s="9"/>
      <c r="F16" s="9"/>
      <c r="G16" s="9"/>
      <c r="H16" s="9"/>
      <c r="K16" s="3"/>
    </row>
    <row r="17" spans="1:11" ht="14.25" customHeight="1">
      <c r="A17" s="2"/>
      <c r="C17" s="10" t="s">
        <v>4</v>
      </c>
      <c r="D17" s="11"/>
      <c r="E17" s="11"/>
      <c r="F17" s="11"/>
      <c r="G17" s="11"/>
      <c r="H17" s="11"/>
      <c r="K17" s="3"/>
    </row>
    <row r="18" spans="1:11" ht="14.25" customHeight="1">
      <c r="A18" s="2"/>
      <c r="C18" s="10" t="s">
        <v>5</v>
      </c>
      <c r="D18" s="11"/>
      <c r="E18" s="11"/>
      <c r="F18" s="11"/>
      <c r="G18" s="11"/>
      <c r="H18" s="11"/>
      <c r="K18" s="3"/>
    </row>
    <row r="19" spans="1:11" ht="14.25" customHeight="1">
      <c r="A19" s="2"/>
      <c r="C19" s="10" t="s">
        <v>6</v>
      </c>
      <c r="D19" s="11"/>
      <c r="E19" s="11"/>
      <c r="F19" s="11"/>
      <c r="G19" s="11"/>
      <c r="H19" s="11"/>
      <c r="K19" s="3"/>
    </row>
    <row r="20" spans="1:11" ht="14.25" customHeight="1">
      <c r="A20" s="2"/>
      <c r="C20" s="10" t="s">
        <v>7</v>
      </c>
      <c r="D20" s="11"/>
      <c r="E20" s="11"/>
      <c r="F20" s="11"/>
      <c r="G20" s="11"/>
      <c r="H20" s="11"/>
      <c r="K20" s="3"/>
    </row>
    <row r="21" spans="1:11" ht="12.75" customHeight="1">
      <c r="A21" s="2"/>
      <c r="C21" s="11"/>
      <c r="D21" s="11"/>
      <c r="E21" s="11"/>
      <c r="F21" s="11"/>
      <c r="G21" s="11"/>
      <c r="H21" s="11"/>
      <c r="K21" s="3"/>
    </row>
    <row r="22" spans="1:11" ht="12.75" customHeight="1">
      <c r="A22" s="2"/>
      <c r="C22" s="11"/>
      <c r="D22" s="11"/>
      <c r="E22" s="11"/>
      <c r="F22" s="11"/>
      <c r="G22" s="11"/>
      <c r="H22" s="11"/>
      <c r="K22" s="3"/>
    </row>
    <row r="23" spans="1:11" ht="12.75" customHeight="1">
      <c r="A23" s="2"/>
      <c r="C23" s="11"/>
      <c r="D23" s="11"/>
      <c r="E23" s="11"/>
      <c r="F23" s="11"/>
      <c r="G23" s="11"/>
      <c r="H23" s="11"/>
      <c r="K23" s="3"/>
    </row>
    <row r="24" spans="1:11" ht="12.75" customHeight="1">
      <c r="A24" s="2"/>
      <c r="C24" s="11"/>
      <c r="D24" s="11"/>
      <c r="E24" s="11"/>
      <c r="F24" s="11"/>
      <c r="G24" s="11"/>
      <c r="H24" s="11"/>
      <c r="K24" s="3"/>
    </row>
    <row r="25" spans="1:11" ht="12.75" customHeight="1">
      <c r="A25" s="2"/>
      <c r="C25" s="12" t="s">
        <v>8</v>
      </c>
      <c r="D25" s="12"/>
      <c r="E25" s="12"/>
      <c r="F25" s="12"/>
      <c r="G25" s="12"/>
      <c r="H25" s="12"/>
      <c r="K25" s="3"/>
    </row>
    <row r="26" spans="1:11" ht="12.75" customHeight="1">
      <c r="A26" s="2"/>
      <c r="C26" s="12"/>
      <c r="D26" s="12"/>
      <c r="E26" s="12"/>
      <c r="F26" s="12"/>
      <c r="G26" s="12"/>
      <c r="H26" s="12"/>
      <c r="K26" s="3"/>
    </row>
    <row r="27" spans="1:11" ht="12.75" customHeight="1">
      <c r="A27" s="2"/>
      <c r="C27" s="12"/>
      <c r="D27" s="12"/>
      <c r="E27" s="12"/>
      <c r="F27" s="12"/>
      <c r="G27" s="12"/>
      <c r="H27" s="12"/>
      <c r="K27" s="3"/>
    </row>
    <row r="28" spans="1:11" ht="12.75" customHeight="1">
      <c r="A28" s="2"/>
      <c r="C28" s="12"/>
      <c r="D28" s="12"/>
      <c r="E28" s="12"/>
      <c r="F28" s="12"/>
      <c r="G28" s="12"/>
      <c r="H28" s="12"/>
      <c r="K28" s="3"/>
    </row>
    <row r="29" spans="1:11" ht="12.75" customHeight="1">
      <c r="A29" s="2"/>
      <c r="C29" s="13" t="s">
        <v>9</v>
      </c>
      <c r="D29" s="13"/>
      <c r="E29" s="13"/>
      <c r="F29" s="13"/>
      <c r="G29" s="13"/>
      <c r="H29" s="13"/>
      <c r="K29" s="3"/>
    </row>
    <row r="30" spans="1:11" ht="12.75" customHeight="1">
      <c r="A30" s="2"/>
      <c r="C30" s="13"/>
      <c r="D30" s="13"/>
      <c r="E30" s="13"/>
      <c r="F30" s="13"/>
      <c r="G30" s="13"/>
      <c r="H30" s="13"/>
      <c r="K30" s="3"/>
    </row>
    <row r="31" spans="1:11" ht="12.75" customHeight="1">
      <c r="A31" s="2"/>
      <c r="C31" s="13"/>
      <c r="D31" s="13"/>
      <c r="E31" s="13"/>
      <c r="F31" s="13"/>
      <c r="G31" s="13"/>
      <c r="H31" s="13"/>
      <c r="K31" s="3"/>
    </row>
    <row r="32" spans="1:11" ht="12.75" customHeight="1">
      <c r="A32" s="2"/>
      <c r="C32" s="13"/>
      <c r="D32" s="13"/>
      <c r="E32" s="13"/>
      <c r="F32" s="13"/>
      <c r="G32" s="13"/>
      <c r="H32" s="13"/>
      <c r="K32" s="3"/>
    </row>
    <row r="33" spans="1:11" ht="12.75" customHeight="1">
      <c r="A33" s="2"/>
      <c r="C33" s="13"/>
      <c r="D33" s="13"/>
      <c r="E33" s="13"/>
      <c r="F33" s="13"/>
      <c r="G33" s="13"/>
      <c r="H33" s="13"/>
      <c r="K33" s="3"/>
    </row>
    <row r="34" spans="1:11" ht="12.75" customHeight="1">
      <c r="A34" s="2"/>
      <c r="C34" s="13"/>
      <c r="D34" s="13"/>
      <c r="E34" s="13"/>
      <c r="F34" s="13"/>
      <c r="G34" s="13"/>
      <c r="H34" s="13"/>
      <c r="K34" s="3"/>
    </row>
    <row r="35" spans="1:11" ht="14.25" customHeight="1">
      <c r="A35" s="2"/>
      <c r="C35" s="14"/>
      <c r="D35" s="15"/>
      <c r="E35" s="15"/>
      <c r="F35" s="15"/>
      <c r="G35" s="15"/>
      <c r="H35" s="15"/>
      <c r="K35" s="3"/>
    </row>
    <row r="36" spans="1:11" ht="12.75" customHeight="1">
      <c r="A36" s="2"/>
      <c r="D36" s="15"/>
      <c r="E36" s="15"/>
      <c r="F36" s="15"/>
      <c r="G36" s="15"/>
      <c r="H36" s="15"/>
      <c r="K36" s="3"/>
    </row>
    <row r="37" spans="1:11" ht="14.25" customHeight="1">
      <c r="A37" s="2"/>
      <c r="C37" s="14"/>
      <c r="D37" s="15"/>
      <c r="E37" s="15"/>
      <c r="F37" s="15"/>
      <c r="G37" s="15"/>
      <c r="H37" s="15"/>
      <c r="K37" s="3"/>
    </row>
  </sheetData>
  <sheetProtection selectLockedCells="1" selectUnlockedCells="1"/>
  <mergeCells count="6">
    <mergeCell ref="A1:A37"/>
    <mergeCell ref="K1:K37"/>
    <mergeCell ref="C10:I10"/>
    <mergeCell ref="C16:H16"/>
    <mergeCell ref="C25:H28"/>
    <mergeCell ref="C29:H3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zoomScale="83" zoomScaleNormal="83" workbookViewId="0" topLeftCell="A1">
      <selection activeCell="K29" sqref="K29"/>
    </sheetView>
  </sheetViews>
  <sheetFormatPr defaultColWidth="11.421875" defaultRowHeight="12.75"/>
  <cols>
    <col min="1" max="2" width="13.00390625" style="0" customWidth="1"/>
    <col min="3" max="3" width="10.7109375" style="0" customWidth="1"/>
    <col min="4" max="4" width="12.57421875" style="0" customWidth="1"/>
    <col min="5" max="5" width="10.7109375" style="0" customWidth="1"/>
    <col min="6" max="6" width="12.57421875" style="0" customWidth="1"/>
    <col min="7" max="7" width="10.7109375" style="0" customWidth="1"/>
    <col min="8" max="8" width="12.57421875" style="0" customWidth="1"/>
    <col min="9" max="9" width="10.7109375" style="0" customWidth="1"/>
    <col min="10" max="10" width="9.57421875" style="0" customWidth="1"/>
    <col min="11" max="11" width="9.28125" style="0" customWidth="1"/>
  </cols>
  <sheetData>
    <row r="1" spans="1:12" ht="14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25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4.25">
      <c r="A3" s="18" t="s">
        <v>11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</row>
    <row r="4" spans="1:12" ht="16.5" customHeight="1">
      <c r="A4" s="20"/>
      <c r="B4" s="21" t="s">
        <v>12</v>
      </c>
      <c r="C4" s="21"/>
      <c r="D4" s="21" t="s">
        <v>12</v>
      </c>
      <c r="E4" s="21"/>
      <c r="F4" s="21" t="s">
        <v>13</v>
      </c>
      <c r="G4" s="21"/>
      <c r="H4" s="21" t="s">
        <v>13</v>
      </c>
      <c r="I4" s="21"/>
      <c r="J4" s="22" t="s">
        <v>14</v>
      </c>
      <c r="K4" s="22"/>
      <c r="L4" s="17"/>
    </row>
    <row r="5" spans="1:34" s="25" customFormat="1" ht="19.5" customHeight="1">
      <c r="A5" s="23"/>
      <c r="B5" s="21">
        <v>2014</v>
      </c>
      <c r="C5" s="21"/>
      <c r="D5" s="24">
        <v>2015</v>
      </c>
      <c r="E5" s="24"/>
      <c r="F5" s="21">
        <v>2015</v>
      </c>
      <c r="G5" s="21"/>
      <c r="H5" s="21">
        <v>2016</v>
      </c>
      <c r="I5" s="21"/>
      <c r="J5" s="22"/>
      <c r="K5" s="22"/>
      <c r="L5" s="1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5" customFormat="1" ht="14.25">
      <c r="A6" s="26" t="s">
        <v>15</v>
      </c>
      <c r="B6" s="27" t="s">
        <v>16</v>
      </c>
      <c r="C6" s="26" t="s">
        <v>17</v>
      </c>
      <c r="D6" s="27" t="s">
        <v>16</v>
      </c>
      <c r="E6" s="27" t="s">
        <v>17</v>
      </c>
      <c r="F6" s="28" t="s">
        <v>16</v>
      </c>
      <c r="G6" s="26" t="s">
        <v>17</v>
      </c>
      <c r="H6" s="27" t="s">
        <v>16</v>
      </c>
      <c r="I6" s="27" t="s">
        <v>17</v>
      </c>
      <c r="J6" s="27" t="s">
        <v>18</v>
      </c>
      <c r="K6" s="27" t="s">
        <v>19</v>
      </c>
      <c r="L6" s="1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4.25">
      <c r="A7" s="29" t="s">
        <v>20</v>
      </c>
      <c r="B7" s="30">
        <v>2172964.43706</v>
      </c>
      <c r="C7" s="30">
        <v>2445939.827358</v>
      </c>
      <c r="D7" s="30">
        <v>2416528.36496</v>
      </c>
      <c r="E7" s="30">
        <v>2595943.310501</v>
      </c>
      <c r="F7" s="31">
        <v>1698274.7</v>
      </c>
      <c r="G7" s="32">
        <v>1817131.34</v>
      </c>
      <c r="H7" s="30">
        <v>1780944.44</v>
      </c>
      <c r="I7" s="30">
        <v>1957321.96</v>
      </c>
      <c r="J7" s="33">
        <f>(H7*1/F7)-1</f>
        <v>0.04867866193849557</v>
      </c>
      <c r="K7" s="33">
        <f>(I7*1/G7)-1</f>
        <v>0.07714941507750339</v>
      </c>
      <c r="L7" s="34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ht="14.25">
      <c r="A8" s="29" t="s">
        <v>21</v>
      </c>
      <c r="B8" s="30">
        <v>634903.991799999</v>
      </c>
      <c r="C8" s="30">
        <v>522770.189054</v>
      </c>
      <c r="D8" s="30">
        <v>623127.96742</v>
      </c>
      <c r="E8" s="30">
        <v>532753.984077</v>
      </c>
      <c r="F8" s="31">
        <v>468486.68</v>
      </c>
      <c r="G8" s="32">
        <v>425499.03</v>
      </c>
      <c r="H8" s="30">
        <v>512362.59</v>
      </c>
      <c r="I8" s="30">
        <v>477055.98</v>
      </c>
      <c r="J8" s="33">
        <f>(H8*1/F8)-1</f>
        <v>0.09365455171532311</v>
      </c>
      <c r="K8" s="33">
        <f>(I8*1/G8)-1</f>
        <v>0.12116819631762721</v>
      </c>
      <c r="L8" s="3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12" ht="14.25">
      <c r="A9" s="29" t="s">
        <v>22</v>
      </c>
      <c r="B9" s="30">
        <v>911452.25198</v>
      </c>
      <c r="C9" s="30">
        <v>726944.94309</v>
      </c>
      <c r="D9" s="30">
        <v>914406.08794</v>
      </c>
      <c r="E9" s="30">
        <v>701603.758928</v>
      </c>
      <c r="F9" s="31">
        <v>681718.73</v>
      </c>
      <c r="G9" s="32">
        <v>495720.92</v>
      </c>
      <c r="H9" s="30">
        <v>683914.37</v>
      </c>
      <c r="I9" s="30">
        <v>439989.83</v>
      </c>
      <c r="J9" s="33">
        <f>(H9*1/F9)-1</f>
        <v>0.003220741785985526</v>
      </c>
      <c r="K9" s="33">
        <f>(I9*1/G9)-1</f>
        <v>-0.1124243253643602</v>
      </c>
      <c r="L9" s="34"/>
    </row>
    <row r="10" spans="1:12" ht="14.25">
      <c r="A10" s="29" t="s">
        <v>23</v>
      </c>
      <c r="B10" s="30">
        <v>570772.91327</v>
      </c>
      <c r="C10" s="30">
        <v>342865.924493</v>
      </c>
      <c r="D10" s="30">
        <v>653964.701630001</v>
      </c>
      <c r="E10" s="30">
        <v>320736.640325</v>
      </c>
      <c r="F10" s="31">
        <v>473808.46</v>
      </c>
      <c r="G10" s="32">
        <v>226577.85</v>
      </c>
      <c r="H10" s="30">
        <v>503667.37</v>
      </c>
      <c r="I10" s="30">
        <v>213972.6</v>
      </c>
      <c r="J10" s="33">
        <f>(H10*1/F10)-1</f>
        <v>0.06301894651691109</v>
      </c>
      <c r="K10" s="33">
        <f>(I10*1/G10)-1</f>
        <v>-0.05563319627227459</v>
      </c>
      <c r="L10" s="34"/>
    </row>
    <row r="11" spans="1:12" ht="14.25">
      <c r="A11" s="29" t="s">
        <v>24</v>
      </c>
      <c r="B11" s="30">
        <v>889602.38313</v>
      </c>
      <c r="C11" s="30">
        <v>484614.877185</v>
      </c>
      <c r="D11" s="30">
        <v>1023533.73713</v>
      </c>
      <c r="E11" s="30">
        <v>508348.278309</v>
      </c>
      <c r="F11" s="31">
        <v>886152.62</v>
      </c>
      <c r="G11" s="32">
        <v>431509.23</v>
      </c>
      <c r="H11" s="30">
        <v>1049022.06</v>
      </c>
      <c r="I11" s="30">
        <v>459095.06</v>
      </c>
      <c r="J11" s="33">
        <f>(H11*1/F11)-1</f>
        <v>0.18379389320092532</v>
      </c>
      <c r="K11" s="33">
        <f>(I11*1/G11)-1</f>
        <v>0.06392871364536057</v>
      </c>
      <c r="L11" s="34"/>
    </row>
    <row r="12" spans="1:12" ht="14.25">
      <c r="A12" s="29" t="s">
        <v>25</v>
      </c>
      <c r="B12" s="30">
        <v>327414.81029</v>
      </c>
      <c r="C12" s="30">
        <v>157766.874771</v>
      </c>
      <c r="D12" s="30">
        <v>201572.14909</v>
      </c>
      <c r="E12" s="30">
        <v>71999.500205</v>
      </c>
      <c r="F12" s="31">
        <v>161739.01</v>
      </c>
      <c r="G12" s="32">
        <v>58285.31</v>
      </c>
      <c r="H12" s="30">
        <v>244533.6</v>
      </c>
      <c r="I12" s="30">
        <v>85676.88</v>
      </c>
      <c r="J12" s="33">
        <f>(H12*1/F12)-1</f>
        <v>0.5119024161208852</v>
      </c>
      <c r="K12" s="33">
        <f>(I12*1/G12)-1</f>
        <v>0.4699566666111925</v>
      </c>
      <c r="L12" s="34"/>
    </row>
    <row r="13" spans="1:12" ht="14.25">
      <c r="A13" s="29" t="s">
        <v>26</v>
      </c>
      <c r="B13" s="30">
        <v>796939.373270001</v>
      </c>
      <c r="C13" s="30">
        <v>419508.7813</v>
      </c>
      <c r="D13" s="30">
        <v>861230.54199</v>
      </c>
      <c r="E13" s="30">
        <v>387458.46188</v>
      </c>
      <c r="F13" s="31">
        <v>661776.94</v>
      </c>
      <c r="G13" s="32">
        <v>292845.38</v>
      </c>
      <c r="H13" s="30">
        <v>770989.14</v>
      </c>
      <c r="I13" s="30">
        <v>360599.63</v>
      </c>
      <c r="J13" s="33">
        <f>(H13*1/F13)-1</f>
        <v>0.16502871798464303</v>
      </c>
      <c r="K13" s="33">
        <f>(I13*1/G13)-1</f>
        <v>0.2313652685932761</v>
      </c>
      <c r="L13" s="34"/>
    </row>
    <row r="14" spans="1:13" ht="14.25">
      <c r="A14" s="29" t="s">
        <v>27</v>
      </c>
      <c r="B14" s="30">
        <v>2107066.56753</v>
      </c>
      <c r="C14" s="30">
        <v>1601443.599445</v>
      </c>
      <c r="D14" s="30">
        <v>2177942.34993</v>
      </c>
      <c r="E14" s="30">
        <v>1516707.995305</v>
      </c>
      <c r="F14" s="31">
        <v>1660739.45</v>
      </c>
      <c r="G14" s="32">
        <v>1167605.79</v>
      </c>
      <c r="H14" s="30">
        <v>1941637.64</v>
      </c>
      <c r="I14" s="30">
        <v>1250857.75</v>
      </c>
      <c r="J14" s="33">
        <f>(H14*1/F14)-1</f>
        <v>0.16914043319679073</v>
      </c>
      <c r="K14" s="33">
        <f>(I14*1/G14)-1</f>
        <v>0.07130142785605753</v>
      </c>
      <c r="L14" s="34"/>
      <c r="M14" s="35"/>
    </row>
    <row r="15" spans="1:12" ht="14.25">
      <c r="A15" s="36" t="s">
        <v>28</v>
      </c>
      <c r="B15" s="37">
        <v>8411116.72833</v>
      </c>
      <c r="C15" s="37">
        <v>6701855.016696</v>
      </c>
      <c r="D15" s="37">
        <v>8872305.90009</v>
      </c>
      <c r="E15" s="37">
        <v>6635551.92953</v>
      </c>
      <c r="F15" s="38">
        <f>SUM(F7:F14)</f>
        <v>6692696.59</v>
      </c>
      <c r="G15" s="39">
        <f>SUM(G7:G14)</f>
        <v>4915174.850000001</v>
      </c>
      <c r="H15" s="37">
        <f>SUM(H7:H14)</f>
        <v>7487071.210000001</v>
      </c>
      <c r="I15" s="37">
        <f>SUM(I7:I14)</f>
        <v>5244569.6899999995</v>
      </c>
      <c r="J15" s="40">
        <f>(H15*1/F15)-1</f>
        <v>0.11869275848944483</v>
      </c>
      <c r="K15" s="40">
        <f>(I15*1/G15)-1</f>
        <v>0.06701589466344182</v>
      </c>
      <c r="L15" s="34"/>
    </row>
    <row r="16" spans="1:12" ht="14.25">
      <c r="A16" s="18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4.25">
      <c r="A17" s="16"/>
      <c r="B17" s="17"/>
      <c r="C17" s="17"/>
      <c r="D17" s="41"/>
      <c r="E17" s="41"/>
      <c r="F17" s="17"/>
      <c r="G17" s="17"/>
      <c r="H17" s="17"/>
      <c r="I17" s="17"/>
      <c r="J17" s="17"/>
      <c r="K17" s="17"/>
      <c r="L17" s="17"/>
    </row>
    <row r="18" spans="1:12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4.25">
      <c r="A19" s="16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4.25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4.25">
      <c r="A21" s="18" t="s">
        <v>31</v>
      </c>
      <c r="B21" s="19"/>
      <c r="C21" s="19"/>
      <c r="D21" s="19"/>
      <c r="E21" s="19"/>
      <c r="F21" s="17"/>
      <c r="G21" s="17"/>
      <c r="H21" s="17"/>
      <c r="I21" s="17"/>
      <c r="J21" s="17"/>
      <c r="K21" s="17"/>
      <c r="L21" s="17"/>
    </row>
    <row r="22" spans="1:12" ht="15.75" customHeight="1">
      <c r="A22" s="20"/>
      <c r="B22" s="21" t="s">
        <v>12</v>
      </c>
      <c r="C22" s="21"/>
      <c r="D22" s="21" t="s">
        <v>12</v>
      </c>
      <c r="E22" s="21"/>
      <c r="F22" s="21" t="s">
        <v>13</v>
      </c>
      <c r="G22" s="21"/>
      <c r="H22" s="21" t="s">
        <v>13</v>
      </c>
      <c r="I22" s="21"/>
      <c r="J22" s="22" t="s">
        <v>14</v>
      </c>
      <c r="K22" s="22"/>
      <c r="L22" s="17"/>
    </row>
    <row r="23" spans="1:34" s="25" customFormat="1" ht="18" customHeight="1">
      <c r="A23" s="23"/>
      <c r="B23" s="21">
        <v>2014</v>
      </c>
      <c r="C23" s="21"/>
      <c r="D23" s="42">
        <v>2015</v>
      </c>
      <c r="E23" s="42"/>
      <c r="F23" s="43">
        <v>2015</v>
      </c>
      <c r="G23" s="43"/>
      <c r="H23" s="21">
        <v>2016</v>
      </c>
      <c r="I23" s="21"/>
      <c r="J23" s="22"/>
      <c r="K23" s="22"/>
      <c r="L23" s="1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23" s="44" customFormat="1" ht="14.25">
      <c r="A24" s="26" t="s">
        <v>15</v>
      </c>
      <c r="B24" s="27" t="s">
        <v>16</v>
      </c>
      <c r="C24" s="26" t="s">
        <v>17</v>
      </c>
      <c r="D24" s="27" t="s">
        <v>16</v>
      </c>
      <c r="E24" s="27" t="s">
        <v>17</v>
      </c>
      <c r="F24" s="28" t="s">
        <v>16</v>
      </c>
      <c r="G24" s="26" t="s">
        <v>17</v>
      </c>
      <c r="H24" s="27" t="s">
        <v>16</v>
      </c>
      <c r="I24" s="27" t="s">
        <v>17</v>
      </c>
      <c r="J24" s="27" t="s">
        <v>18</v>
      </c>
      <c r="K24" s="27" t="s">
        <v>19</v>
      </c>
      <c r="L24" s="17"/>
      <c r="M24"/>
      <c r="N24"/>
      <c r="O24"/>
      <c r="P24"/>
      <c r="Q24"/>
      <c r="R24"/>
      <c r="S24"/>
      <c r="T24"/>
      <c r="U24"/>
      <c r="V24"/>
      <c r="W24"/>
    </row>
    <row r="25" spans="1:23" ht="14.25">
      <c r="A25" s="29" t="s">
        <v>20</v>
      </c>
      <c r="B25" s="30">
        <v>186186.82173</v>
      </c>
      <c r="C25" s="30">
        <v>85685.56748</v>
      </c>
      <c r="D25" s="30">
        <v>253126.06323</v>
      </c>
      <c r="E25" s="30">
        <v>102434.806137</v>
      </c>
      <c r="F25" s="31">
        <v>186675.02</v>
      </c>
      <c r="G25" s="32">
        <v>74712.59</v>
      </c>
      <c r="H25" s="30">
        <v>256575.12</v>
      </c>
      <c r="I25" s="30">
        <v>89792.71</v>
      </c>
      <c r="J25" s="33">
        <f>(H25*1/F25)-1</f>
        <v>0.37444806487766824</v>
      </c>
      <c r="K25" s="33">
        <f>(I25*1/G25)-1</f>
        <v>0.2018417511693813</v>
      </c>
      <c r="L25" s="18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4.25">
      <c r="A26" s="29" t="s">
        <v>21</v>
      </c>
      <c r="B26" s="30">
        <v>701703.706660001</v>
      </c>
      <c r="C26" s="30">
        <v>1406317.51769</v>
      </c>
      <c r="D26" s="30">
        <v>580963.92857</v>
      </c>
      <c r="E26" s="30">
        <v>1242291.32167</v>
      </c>
      <c r="F26" s="31">
        <v>465579.19</v>
      </c>
      <c r="G26" s="32">
        <v>995497.38</v>
      </c>
      <c r="H26" s="30">
        <v>420768.99</v>
      </c>
      <c r="I26" s="30">
        <v>981365.42</v>
      </c>
      <c r="J26" s="33">
        <f>(H26*1/F26)-1</f>
        <v>-0.09624614021086297</v>
      </c>
      <c r="K26" s="33">
        <f>(I26*1/G26)-1</f>
        <v>-0.014195878647114024</v>
      </c>
      <c r="L26" s="45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12" ht="14.25">
      <c r="A27" s="29" t="s">
        <v>22</v>
      </c>
      <c r="B27" s="30">
        <v>163300.50043</v>
      </c>
      <c r="C27" s="30">
        <v>105474.398437</v>
      </c>
      <c r="D27" s="30">
        <v>272786.171</v>
      </c>
      <c r="E27" s="30">
        <v>132715.318319</v>
      </c>
      <c r="F27" s="31">
        <v>200112.45</v>
      </c>
      <c r="G27" s="32">
        <v>99807.56</v>
      </c>
      <c r="H27" s="30">
        <v>116546.93</v>
      </c>
      <c r="I27" s="30">
        <v>74520.91</v>
      </c>
      <c r="J27" s="33">
        <f>(H27*1/F27)-1</f>
        <v>-0.4175928084434527</v>
      </c>
      <c r="K27" s="33">
        <f>(I27*1/G27)-1</f>
        <v>-0.25335405454256166</v>
      </c>
      <c r="L27" s="17"/>
    </row>
    <row r="28" spans="1:12" ht="14.25">
      <c r="A28" s="29" t="s">
        <v>23</v>
      </c>
      <c r="B28" s="30">
        <v>107950.59388</v>
      </c>
      <c r="C28" s="30">
        <v>194507.20746</v>
      </c>
      <c r="D28" s="30">
        <v>139331.21488</v>
      </c>
      <c r="E28" s="30">
        <v>219336.279508</v>
      </c>
      <c r="F28" s="31">
        <v>92953.88</v>
      </c>
      <c r="G28" s="32">
        <v>154083.79</v>
      </c>
      <c r="H28" s="30">
        <v>110362.03</v>
      </c>
      <c r="I28" s="30">
        <v>185924.68</v>
      </c>
      <c r="J28" s="33">
        <f>(H28*1/F28)-1</f>
        <v>0.18727728202416083</v>
      </c>
      <c r="K28" s="33">
        <f>(I28*1/G28)-1</f>
        <v>0.20664659144222752</v>
      </c>
      <c r="L28" s="17"/>
    </row>
    <row r="29" spans="1:12" ht="14.25">
      <c r="A29" s="29" t="s">
        <v>24</v>
      </c>
      <c r="B29" s="30">
        <v>623986.97224</v>
      </c>
      <c r="C29" s="30">
        <v>1230834.843524</v>
      </c>
      <c r="D29" s="30">
        <v>728429.46129</v>
      </c>
      <c r="E29" s="30">
        <v>1382916.043052</v>
      </c>
      <c r="F29" s="31">
        <v>529626.75</v>
      </c>
      <c r="G29" s="32">
        <v>1006026.64</v>
      </c>
      <c r="H29" s="30">
        <v>533564.96</v>
      </c>
      <c r="I29" s="30">
        <v>1008978.04</v>
      </c>
      <c r="J29" s="33">
        <f>(H29*1/F29)-1</f>
        <v>0.0074358215479108924</v>
      </c>
      <c r="K29" s="33">
        <f>(I29*1/G29)-1</f>
        <v>0.0029337195285406015</v>
      </c>
      <c r="L29" s="17"/>
    </row>
    <row r="30" spans="1:12" ht="14.25">
      <c r="A30" s="29" t="s">
        <v>25</v>
      </c>
      <c r="B30" s="30">
        <v>104263.54582</v>
      </c>
      <c r="C30" s="30">
        <v>23549.831902</v>
      </c>
      <c r="D30" s="30">
        <v>158581.94495</v>
      </c>
      <c r="E30" s="30">
        <v>43123.280745</v>
      </c>
      <c r="F30" s="31">
        <v>120042.14</v>
      </c>
      <c r="G30" s="32">
        <v>33332.46</v>
      </c>
      <c r="H30" s="30">
        <v>107975.79</v>
      </c>
      <c r="I30" s="30">
        <v>22199.03</v>
      </c>
      <c r="J30" s="33">
        <f>(H30*1/F30)-1</f>
        <v>-0.10051761822973171</v>
      </c>
      <c r="K30" s="33">
        <f>(I30*1/G30)-1</f>
        <v>-0.334011651105259</v>
      </c>
      <c r="L30" s="17"/>
    </row>
    <row r="31" spans="1:12" ht="14.25">
      <c r="A31" s="29" t="s">
        <v>26</v>
      </c>
      <c r="B31" s="30">
        <v>520130.29454</v>
      </c>
      <c r="C31" s="30">
        <v>308079.795638</v>
      </c>
      <c r="D31" s="30">
        <v>633512.079</v>
      </c>
      <c r="E31" s="30">
        <v>472732.136375</v>
      </c>
      <c r="F31" s="31">
        <v>459128.69</v>
      </c>
      <c r="G31" s="32">
        <v>330041.21</v>
      </c>
      <c r="H31" s="30">
        <v>574435.81</v>
      </c>
      <c r="I31" s="30">
        <v>543859.87</v>
      </c>
      <c r="J31" s="33">
        <f>(H31*1/F31)-1</f>
        <v>0.25114335590746917</v>
      </c>
      <c r="K31" s="33">
        <f>(I31*1/G31)-1</f>
        <v>0.6478544300573859</v>
      </c>
      <c r="L31" s="17"/>
    </row>
    <row r="32" spans="1:12" ht="14.25">
      <c r="A32" s="29" t="s">
        <v>27</v>
      </c>
      <c r="B32" s="30">
        <v>651331.65208</v>
      </c>
      <c r="C32" s="30">
        <v>893420.104316</v>
      </c>
      <c r="D32" s="30">
        <v>894341.53505</v>
      </c>
      <c r="E32" s="30">
        <v>1147457.718533</v>
      </c>
      <c r="F32" s="31">
        <v>638024.64</v>
      </c>
      <c r="G32" s="32">
        <v>736081.05</v>
      </c>
      <c r="H32" s="30">
        <v>663105.63</v>
      </c>
      <c r="I32" s="30">
        <v>959318.97</v>
      </c>
      <c r="J32" s="33">
        <f>(H32*1/F32)-1</f>
        <v>0.03931037835780127</v>
      </c>
      <c r="K32" s="33">
        <f>(I32*1/G32)-1</f>
        <v>0.303278993529313</v>
      </c>
      <c r="L32" s="17"/>
    </row>
    <row r="33" spans="1:12" ht="14.25">
      <c r="A33" s="36" t="s">
        <v>28</v>
      </c>
      <c r="B33" s="37">
        <v>3058854.08738</v>
      </c>
      <c r="C33" s="37">
        <v>4247869.266447</v>
      </c>
      <c r="D33" s="37">
        <v>3661072.39797</v>
      </c>
      <c r="E33" s="37">
        <v>4743006.904339</v>
      </c>
      <c r="F33" s="38">
        <f>SUM(F25:F32)</f>
        <v>2692142.76</v>
      </c>
      <c r="G33" s="39">
        <f>SUM(G25:G32)</f>
        <v>3429582.6799999997</v>
      </c>
      <c r="H33" s="37">
        <f>SUM(H25:H32)</f>
        <v>2783335.2600000002</v>
      </c>
      <c r="I33" s="37">
        <f>SUM(I25:I32)</f>
        <v>3865959.63</v>
      </c>
      <c r="J33" s="40">
        <f>(H33*1/F33)-1</f>
        <v>0.03387357511456801</v>
      </c>
      <c r="K33" s="40">
        <f>(I33*1/G33)-1</f>
        <v>0.12723908146165486</v>
      </c>
      <c r="L33" s="17"/>
    </row>
    <row r="34" spans="1:12" ht="14.25">
      <c r="A34" s="18" t="s">
        <v>32</v>
      </c>
      <c r="B34" s="17"/>
      <c r="C34" s="17"/>
      <c r="D34" s="17"/>
      <c r="E34" s="17"/>
      <c r="F34" s="17"/>
      <c r="G34" s="17"/>
      <c r="H34" s="17"/>
      <c r="I34" s="46"/>
      <c r="J34" s="17"/>
      <c r="K34" s="17"/>
      <c r="L34" s="17"/>
    </row>
  </sheetData>
  <sheetProtection selectLockedCells="1" selectUnlockedCells="1"/>
  <mergeCells count="18">
    <mergeCell ref="B4:C4"/>
    <mergeCell ref="D4:E4"/>
    <mergeCell ref="F4:G4"/>
    <mergeCell ref="H4:I4"/>
    <mergeCell ref="J4:K5"/>
    <mergeCell ref="B5:C5"/>
    <mergeCell ref="D5:E5"/>
    <mergeCell ref="F5:G5"/>
    <mergeCell ref="H5:I5"/>
    <mergeCell ref="B22:C22"/>
    <mergeCell ref="D22:E22"/>
    <mergeCell ref="F22:G22"/>
    <mergeCell ref="H22:I22"/>
    <mergeCell ref="J22:K23"/>
    <mergeCell ref="B23:C23"/>
    <mergeCell ref="D23:E23"/>
    <mergeCell ref="F23:G23"/>
    <mergeCell ref="H23:I23"/>
  </mergeCells>
  <conditionalFormatting sqref="J7:K14 J25:K32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conditionalFormatting sqref="J15:K15 J33:K33">
    <cfRule type="cellIs" priority="3" dxfId="0" operator="lessThan" stopIfTrue="1">
      <formula>0</formula>
    </cfRule>
    <cfRule type="cellIs" priority="4" dxfId="1" operator="greaterThanOrEqual" stopIfTrue="1">
      <formula>0</formula>
    </cfRule>
  </conditionalFormatting>
  <printOptions horizontalCentered="1"/>
  <pageMargins left="0.1798611111111111" right="0.1798611111111111" top="0.2298611111111111" bottom="0.4097222222222222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zoomScale="83" zoomScaleNormal="83" workbookViewId="0" topLeftCell="A1">
      <selection activeCell="E32" sqref="E32"/>
    </sheetView>
  </sheetViews>
  <sheetFormatPr defaultColWidth="11.421875" defaultRowHeight="12.75"/>
  <cols>
    <col min="1" max="1" width="25.421875" style="17" customWidth="1"/>
    <col min="2" max="2" width="19.00390625" style="17" customWidth="1"/>
    <col min="3" max="3" width="10.8515625" style="17" customWidth="1"/>
    <col min="4" max="4" width="11.421875" style="17" customWidth="1"/>
    <col min="5" max="5" width="25.421875" style="17" customWidth="1"/>
    <col min="6" max="6" width="19.8515625" style="17" customWidth="1"/>
    <col min="7" max="7" width="11.7109375" style="17" customWidth="1"/>
    <col min="8" max="16384" width="11.421875" style="17" customWidth="1"/>
  </cols>
  <sheetData>
    <row r="2" spans="1:5" ht="12.75">
      <c r="A2" s="16" t="s">
        <v>33</v>
      </c>
      <c r="B2" s="6"/>
      <c r="E2" s="16" t="s">
        <v>34</v>
      </c>
    </row>
    <row r="3" spans="1:6" ht="38.25" customHeight="1">
      <c r="A3" s="47" t="s">
        <v>35</v>
      </c>
      <c r="B3" s="47"/>
      <c r="E3" s="47" t="s">
        <v>36</v>
      </c>
      <c r="F3" s="47"/>
    </row>
    <row r="4" spans="1:5" ht="21.75" customHeight="1">
      <c r="A4" s="48" t="s">
        <v>37</v>
      </c>
      <c r="B4" s="6"/>
      <c r="C4" s="6"/>
      <c r="D4" s="6"/>
      <c r="E4" s="48" t="s">
        <v>37</v>
      </c>
    </row>
    <row r="5" spans="1:7" ht="35.25" customHeight="1">
      <c r="A5" s="49" t="s">
        <v>38</v>
      </c>
      <c r="B5" s="49" t="s">
        <v>39</v>
      </c>
      <c r="C5" s="49" t="s">
        <v>40</v>
      </c>
      <c r="E5" s="49" t="s">
        <v>38</v>
      </c>
      <c r="F5" s="49" t="s">
        <v>41</v>
      </c>
      <c r="G5" s="49" t="s">
        <v>42</v>
      </c>
    </row>
    <row r="6" spans="1:8" ht="14.25">
      <c r="A6" s="50" t="s">
        <v>43</v>
      </c>
      <c r="B6" s="30">
        <v>1186208.33</v>
      </c>
      <c r="C6" s="33">
        <f>(B6)/$B$44</f>
        <v>0.1584342257110708</v>
      </c>
      <c r="D6" s="6"/>
      <c r="E6" s="50" t="s">
        <v>44</v>
      </c>
      <c r="F6" s="30">
        <v>247547.64</v>
      </c>
      <c r="G6" s="33">
        <f>(F6)/$F$44</f>
        <v>0.08893921029118138</v>
      </c>
      <c r="H6" s="51"/>
    </row>
    <row r="7" spans="1:8" ht="14.25">
      <c r="A7" s="50" t="s">
        <v>45</v>
      </c>
      <c r="B7" s="30">
        <v>954944.88</v>
      </c>
      <c r="C7" s="33">
        <f>(B7)/$B$44</f>
        <v>0.12754585247226463</v>
      </c>
      <c r="D7" s="6"/>
      <c r="E7" s="50" t="s">
        <v>45</v>
      </c>
      <c r="F7" s="30">
        <v>228528.3</v>
      </c>
      <c r="G7" s="33">
        <f>(F7)/$F$44</f>
        <v>0.0821059192129086</v>
      </c>
      <c r="H7" s="51"/>
    </row>
    <row r="8" spans="1:8" ht="14.25">
      <c r="A8" s="50" t="s">
        <v>46</v>
      </c>
      <c r="B8" s="30">
        <v>891560.01</v>
      </c>
      <c r="C8" s="33">
        <f>(B8)/$B$44</f>
        <v>0.11907994260949469</v>
      </c>
      <c r="D8" s="6"/>
      <c r="E8" s="50" t="s">
        <v>47</v>
      </c>
      <c r="F8" s="30">
        <v>215552.63</v>
      </c>
      <c r="G8" s="33">
        <f>(F8)/$F$44</f>
        <v>0.0774440050746887</v>
      </c>
      <c r="H8" s="51"/>
    </row>
    <row r="9" spans="1:8" ht="14.25">
      <c r="A9" s="50" t="s">
        <v>47</v>
      </c>
      <c r="B9" s="30">
        <v>757726.64</v>
      </c>
      <c r="C9" s="33">
        <f>(B9)/$B$44</f>
        <v>0.10120467920592943</v>
      </c>
      <c r="D9" s="6"/>
      <c r="E9" s="50" t="s">
        <v>48</v>
      </c>
      <c r="F9" s="30">
        <v>204590.53</v>
      </c>
      <c r="G9" s="33">
        <f>(F9)/$F$44</f>
        <v>0.07350552875904715</v>
      </c>
      <c r="H9" s="51"/>
    </row>
    <row r="10" spans="1:8" ht="14.25">
      <c r="A10" s="50" t="s">
        <v>44</v>
      </c>
      <c r="B10" s="30">
        <v>605431.75</v>
      </c>
      <c r="C10" s="33">
        <f>(B10)/$B$44</f>
        <v>0.08086362918404778</v>
      </c>
      <c r="D10" s="6"/>
      <c r="E10" s="50" t="s">
        <v>43</v>
      </c>
      <c r="F10" s="30">
        <v>99118.71</v>
      </c>
      <c r="G10" s="33">
        <f>(F10)/$F$44</f>
        <v>0.035611487924023924</v>
      </c>
      <c r="H10" s="51"/>
    </row>
    <row r="11" spans="1:8" ht="14.25">
      <c r="A11" s="50" t="s">
        <v>48</v>
      </c>
      <c r="B11" s="30">
        <v>490090.32</v>
      </c>
      <c r="C11" s="33">
        <f>(B11)/$B$44</f>
        <v>0.06545821540276227</v>
      </c>
      <c r="D11" s="6"/>
      <c r="E11" s="50" t="s">
        <v>46</v>
      </c>
      <c r="F11" s="30">
        <v>91803.64</v>
      </c>
      <c r="G11" s="33">
        <f>(F11)/$F$44</f>
        <v>0.03298332088100662</v>
      </c>
      <c r="H11" s="51"/>
    </row>
    <row r="12" spans="1:8" ht="14.25">
      <c r="A12" s="50" t="s">
        <v>49</v>
      </c>
      <c r="B12" s="30">
        <v>180380.8</v>
      </c>
      <c r="C12" s="33">
        <f>(B12)/$B$44</f>
        <v>0.024092304579536646</v>
      </c>
      <c r="D12" s="6"/>
      <c r="E12" s="50" t="s">
        <v>50</v>
      </c>
      <c r="F12" s="30">
        <v>55715.97</v>
      </c>
      <c r="G12" s="33">
        <f>(F12)/$F$44</f>
        <v>0.020017699915891553</v>
      </c>
      <c r="H12" s="51"/>
    </row>
    <row r="13" spans="1:8" ht="14.25">
      <c r="A13" s="50" t="s">
        <v>51</v>
      </c>
      <c r="B13" s="30">
        <v>127634.92</v>
      </c>
      <c r="C13" s="33">
        <f>(B13)/$B$44</f>
        <v>0.017047376259695008</v>
      </c>
      <c r="D13" s="6"/>
      <c r="E13" s="50" t="s">
        <v>51</v>
      </c>
      <c r="F13" s="30">
        <v>35228.39</v>
      </c>
      <c r="G13" s="33">
        <f>(F13)/$F$44</f>
        <v>0.012656897825524618</v>
      </c>
      <c r="H13" s="51"/>
    </row>
    <row r="14" spans="1:8" ht="14.25">
      <c r="A14" s="50" t="s">
        <v>50</v>
      </c>
      <c r="B14" s="30">
        <v>109923.49</v>
      </c>
      <c r="C14" s="33">
        <f>(B14)/$B$44</f>
        <v>0.014681774343642177</v>
      </c>
      <c r="D14" s="6"/>
      <c r="E14" s="50" t="s">
        <v>52</v>
      </c>
      <c r="F14" s="30">
        <v>30601.01</v>
      </c>
      <c r="G14" s="33">
        <f>(F14)/$F$44</f>
        <v>0.010994367239827227</v>
      </c>
      <c r="H14" s="51"/>
    </row>
    <row r="15" spans="1:8" ht="14.25">
      <c r="A15" s="50" t="s">
        <v>53</v>
      </c>
      <c r="B15" s="30">
        <v>74870.85</v>
      </c>
      <c r="C15" s="33">
        <f>(B15)/$B$44</f>
        <v>0.010000018418417045</v>
      </c>
      <c r="D15" s="6"/>
      <c r="E15" s="50" t="s">
        <v>54</v>
      </c>
      <c r="F15" s="30">
        <v>29615.91</v>
      </c>
      <c r="G15" s="33">
        <f>(F15)/$F$44</f>
        <v>0.010640439341109054</v>
      </c>
      <c r="H15" s="51"/>
    </row>
    <row r="16" spans="1:8" ht="14.25">
      <c r="A16" s="50" t="s">
        <v>55</v>
      </c>
      <c r="B16" s="30">
        <v>69379.58</v>
      </c>
      <c r="C16" s="33">
        <f>(B16)/$B$44</f>
        <v>0.009266584763790432</v>
      </c>
      <c r="D16" s="6"/>
      <c r="E16" s="50" t="s">
        <v>49</v>
      </c>
      <c r="F16" s="30">
        <v>29231.03</v>
      </c>
      <c r="G16" s="33">
        <f>(F16)/$F$44</f>
        <v>0.010502159197307764</v>
      </c>
      <c r="H16" s="51"/>
    </row>
    <row r="17" spans="1:8" ht="14.25">
      <c r="A17" s="50" t="s">
        <v>56</v>
      </c>
      <c r="B17" s="30">
        <v>53325.62</v>
      </c>
      <c r="C17" s="33">
        <f>(B17)/$B$44</f>
        <v>0.007122360467037684</v>
      </c>
      <c r="D17" s="6"/>
      <c r="E17" s="50" t="s">
        <v>57</v>
      </c>
      <c r="F17" s="30">
        <v>27316.75</v>
      </c>
      <c r="G17" s="33">
        <f>(F17)/$F$44</f>
        <v>0.009814394403928185</v>
      </c>
      <c r="H17" s="51"/>
    </row>
    <row r="18" spans="1:8" ht="14.25">
      <c r="A18" s="50" t="s">
        <v>58</v>
      </c>
      <c r="B18" s="30">
        <v>39279.85</v>
      </c>
      <c r="C18" s="33">
        <f>(B18)/$B$44</f>
        <v>0.0052463572067454655</v>
      </c>
      <c r="D18" s="6"/>
      <c r="E18" s="50" t="s">
        <v>53</v>
      </c>
      <c r="F18" s="30">
        <v>26070.71</v>
      </c>
      <c r="G18" s="33">
        <f>(F18)/$F$44</f>
        <v>0.009366715671902205</v>
      </c>
      <c r="H18" s="51"/>
    </row>
    <row r="19" spans="1:8" ht="14.25">
      <c r="A19" s="50" t="s">
        <v>59</v>
      </c>
      <c r="B19" s="30">
        <v>36037.65</v>
      </c>
      <c r="C19" s="33">
        <f>(B19)/$B$44</f>
        <v>0.004813317382619097</v>
      </c>
      <c r="D19" s="6"/>
      <c r="E19" s="50" t="s">
        <v>58</v>
      </c>
      <c r="F19" s="30">
        <v>11626.97</v>
      </c>
      <c r="G19" s="33">
        <f>(F19)/$F$44</f>
        <v>0.00417735159939015</v>
      </c>
      <c r="H19" s="51"/>
    </row>
    <row r="20" spans="1:8" ht="14.25">
      <c r="A20" s="50" t="s">
        <v>57</v>
      </c>
      <c r="B20" s="30">
        <v>14781.37</v>
      </c>
      <c r="C20" s="33">
        <f>(B20)/$B$44</f>
        <v>0.001974252626348401</v>
      </c>
      <c r="D20" s="6"/>
      <c r="E20" s="50" t="s">
        <v>60</v>
      </c>
      <c r="F20" s="30">
        <v>9878.81</v>
      </c>
      <c r="G20" s="33">
        <f>(F20)/$F$44</f>
        <v>0.0035492705970318495</v>
      </c>
      <c r="H20" s="51"/>
    </row>
    <row r="21" spans="1:8" ht="14.25">
      <c r="A21" s="50" t="s">
        <v>60</v>
      </c>
      <c r="B21" s="30">
        <v>13780.2</v>
      </c>
      <c r="C21" s="33">
        <f>(B21)/$B$44</f>
        <v>0.0018405327815761484</v>
      </c>
      <c r="D21" s="6"/>
      <c r="E21" s="50" t="s">
        <v>59</v>
      </c>
      <c r="F21" s="30">
        <v>9393.56</v>
      </c>
      <c r="G21" s="33">
        <f>(F21)/$F$44</f>
        <v>0.003374929400348271</v>
      </c>
      <c r="H21" s="51"/>
    </row>
    <row r="22" spans="1:8" ht="14.25">
      <c r="A22" s="50" t="s">
        <v>61</v>
      </c>
      <c r="B22" s="30">
        <v>11883.33</v>
      </c>
      <c r="C22" s="33">
        <f>(B22)/$B$44</f>
        <v>0.0015871800423279264</v>
      </c>
      <c r="D22" s="6"/>
      <c r="E22" s="50" t="s">
        <v>62</v>
      </c>
      <c r="F22" s="30">
        <v>8358.24</v>
      </c>
      <c r="G22" s="33">
        <f>(F22)/$F$44</f>
        <v>0.0030029584003473586</v>
      </c>
      <c r="H22" s="51"/>
    </row>
    <row r="23" spans="1:8" ht="14.25">
      <c r="A23" s="50" t="s">
        <v>52</v>
      </c>
      <c r="B23" s="30">
        <v>8610.28</v>
      </c>
      <c r="C23" s="33">
        <f>(B23)/$B$44</f>
        <v>0.0011500197819008056</v>
      </c>
      <c r="D23" s="6"/>
      <c r="E23" s="50" t="s">
        <v>63</v>
      </c>
      <c r="F23" s="30">
        <v>4332.14</v>
      </c>
      <c r="G23" s="33">
        <f>(F23)/$F$44</f>
        <v>0.0015564564076265826</v>
      </c>
      <c r="H23" s="51"/>
    </row>
    <row r="24" spans="1:8" ht="14.25">
      <c r="A24" s="50" t="s">
        <v>63</v>
      </c>
      <c r="B24" s="30">
        <v>8549.87</v>
      </c>
      <c r="C24" s="33">
        <f>(B24)/$B$44</f>
        <v>0.0011419512063115531</v>
      </c>
      <c r="D24" s="6"/>
      <c r="E24" s="50" t="s">
        <v>55</v>
      </c>
      <c r="F24" s="30">
        <v>2616.1</v>
      </c>
      <c r="G24" s="33">
        <f>(F24)/$F$44</f>
        <v>0.0009399155170405162</v>
      </c>
      <c r="H24" s="51"/>
    </row>
    <row r="25" spans="1:8" ht="14.25">
      <c r="A25" s="50" t="s">
        <v>64</v>
      </c>
      <c r="B25" s="30">
        <v>8504.78</v>
      </c>
      <c r="C25" s="33">
        <f>(B25)/$B$44</f>
        <v>0.001135928824697261</v>
      </c>
      <c r="D25" s="6"/>
      <c r="E25" s="50" t="s">
        <v>56</v>
      </c>
      <c r="F25" s="30">
        <v>2305.39</v>
      </c>
      <c r="G25" s="33">
        <f>(F25)/$F$44</f>
        <v>0.0008282832589847619</v>
      </c>
      <c r="H25" s="52"/>
    </row>
    <row r="26" spans="1:8" ht="14.25">
      <c r="A26" s="50" t="s">
        <v>65</v>
      </c>
      <c r="B26" s="30">
        <v>7425.67</v>
      </c>
      <c r="C26" s="33">
        <f>(B26)/$B$44</f>
        <v>0.000991799034859186</v>
      </c>
      <c r="D26" s="6"/>
      <c r="E26" s="50" t="s">
        <v>65</v>
      </c>
      <c r="F26" s="30">
        <v>1004.55</v>
      </c>
      <c r="G26" s="33">
        <f>(F26)/$F$44</f>
        <v>0.0003609159178330532</v>
      </c>
      <c r="H26" s="52"/>
    </row>
    <row r="27" spans="1:8" ht="14.25">
      <c r="A27" s="50" t="s">
        <v>66</v>
      </c>
      <c r="B27" s="30">
        <v>6614.42</v>
      </c>
      <c r="C27" s="33">
        <f>(B27)/$B$44</f>
        <v>0.0008834455843248217</v>
      </c>
      <c r="D27" s="6"/>
      <c r="E27" s="50" t="s">
        <v>66</v>
      </c>
      <c r="F27" s="30">
        <v>874.08</v>
      </c>
      <c r="G27" s="33">
        <f>(F27)/$F$44</f>
        <v>0.00031404050117915007</v>
      </c>
      <c r="H27" s="52"/>
    </row>
    <row r="28" spans="1:8" ht="14.25">
      <c r="A28" s="50" t="s">
        <v>54</v>
      </c>
      <c r="B28" s="30">
        <v>5494.92</v>
      </c>
      <c r="C28" s="33">
        <f>(B28)/$B$44</f>
        <v>0.0007339211616767833</v>
      </c>
      <c r="D28" s="6"/>
      <c r="E28" s="50" t="s">
        <v>67</v>
      </c>
      <c r="F28" s="30">
        <v>632.17</v>
      </c>
      <c r="G28" s="33">
        <f>(F28)/$F$44</f>
        <v>0.00022712678888708502</v>
      </c>
      <c r="H28" s="52"/>
    </row>
    <row r="29" spans="1:8" ht="14.25">
      <c r="A29" s="53" t="s">
        <v>62</v>
      </c>
      <c r="B29" s="30">
        <v>4441.43</v>
      </c>
      <c r="C29" s="33">
        <f>(B29)/$B$44</f>
        <v>0.000593213270640176</v>
      </c>
      <c r="D29" s="6"/>
      <c r="E29" s="50" t="s">
        <v>64</v>
      </c>
      <c r="F29" s="30">
        <v>453.54</v>
      </c>
      <c r="G29" s="33">
        <f>(F29)/$F$44</f>
        <v>0.00016294839019859934</v>
      </c>
      <c r="H29" s="52"/>
    </row>
    <row r="30" spans="1:8" ht="14.25">
      <c r="A30" s="50" t="s">
        <v>67</v>
      </c>
      <c r="B30" s="30">
        <v>3356.75</v>
      </c>
      <c r="C30" s="33">
        <f>(B30)/$B$44</f>
        <v>0.0004483395316871842</v>
      </c>
      <c r="D30" s="6"/>
      <c r="E30" s="50" t="s">
        <v>61</v>
      </c>
      <c r="F30" s="30">
        <v>436.65</v>
      </c>
      <c r="G30" s="33">
        <f>(F30)/$F$44</f>
        <v>0.00015688013092608898</v>
      </c>
      <c r="H30" s="52"/>
    </row>
    <row r="31" spans="1:8" ht="14.25">
      <c r="A31" s="50" t="s">
        <v>68</v>
      </c>
      <c r="B31" s="30">
        <v>3054.39</v>
      </c>
      <c r="C31" s="33">
        <f>(B31)/$B$44</f>
        <v>0.0004079552490325519</v>
      </c>
      <c r="D31" s="6"/>
      <c r="E31" s="50" t="s">
        <v>69</v>
      </c>
      <c r="F31" s="30">
        <v>112.3</v>
      </c>
      <c r="G31" s="33">
        <f>(F31)/$F$44</f>
        <v>4.034727746020793E-05</v>
      </c>
      <c r="H31" s="54"/>
    </row>
    <row r="32" spans="1:8" ht="14.25">
      <c r="A32" s="50" t="s">
        <v>70</v>
      </c>
      <c r="B32" s="30">
        <v>2527.66</v>
      </c>
      <c r="C32" s="33">
        <f>(B32)/$B$44</f>
        <v>0.000337603306967879</v>
      </c>
      <c r="D32" s="6"/>
      <c r="E32" s="50" t="s">
        <v>70</v>
      </c>
      <c r="F32" s="30">
        <v>94.62</v>
      </c>
      <c r="G32" s="33">
        <f>(F32)/$F$44</f>
        <v>3.399518604884127E-05</v>
      </c>
      <c r="H32" s="54"/>
    </row>
    <row r="33" spans="1:8" ht="14.25">
      <c r="A33" s="50" t="s">
        <v>69</v>
      </c>
      <c r="B33" s="30">
        <v>1575.09</v>
      </c>
      <c r="C33" s="33">
        <f>(B33)/$B$44</f>
        <v>0.00021037465195953436</v>
      </c>
      <c r="D33" s="6"/>
      <c r="E33" s="50" t="s">
        <v>68</v>
      </c>
      <c r="F33" s="30">
        <v>39.97</v>
      </c>
      <c r="G33" s="33">
        <f>(F33)/$F$44</f>
        <v>1.4360469101375877E-05</v>
      </c>
      <c r="H33" s="54"/>
    </row>
    <row r="34" spans="1:8" ht="12.75">
      <c r="A34" s="55" t="s">
        <v>71</v>
      </c>
      <c r="B34" s="37">
        <f>SUM(B6:B33)</f>
        <v>5677394.850000001</v>
      </c>
      <c r="C34" s="40">
        <f>B34/B44</f>
        <v>0.7582931550613634</v>
      </c>
      <c r="D34" s="54"/>
      <c r="E34" s="55" t="s">
        <v>71</v>
      </c>
      <c r="F34" s="37">
        <f>SUM(F6:F33)</f>
        <v>1373080.31</v>
      </c>
      <c r="G34" s="40">
        <f>(F34)/$F$44</f>
        <v>0.4933219255807509</v>
      </c>
      <c r="H34" s="51"/>
    </row>
    <row r="35" spans="1:8" ht="12.75">
      <c r="A35" s="29"/>
      <c r="B35" s="56"/>
      <c r="C35" s="57"/>
      <c r="D35" s="6"/>
      <c r="E35" s="29"/>
      <c r="F35" s="56"/>
      <c r="G35" s="57"/>
      <c r="H35" s="6"/>
    </row>
    <row r="36" spans="1:8" ht="14.25">
      <c r="A36" s="50" t="s">
        <v>72</v>
      </c>
      <c r="B36" s="30">
        <v>517204.87</v>
      </c>
      <c r="C36" s="33">
        <f>(B36)/$B$44</f>
        <v>0.06907973164582736</v>
      </c>
      <c r="D36" s="6"/>
      <c r="E36" s="50" t="s">
        <v>73</v>
      </c>
      <c r="F36" s="30">
        <v>327682.84</v>
      </c>
      <c r="G36" s="33">
        <f>(F36)/$F$44</f>
        <v>0.11773028018191384</v>
      </c>
      <c r="H36" s="6"/>
    </row>
    <row r="37" spans="1:8" ht="14.25">
      <c r="A37" s="50" t="s">
        <v>74</v>
      </c>
      <c r="B37" s="30">
        <v>192001.39</v>
      </c>
      <c r="C37" s="33">
        <f>(B37)/$B$44</f>
        <v>0.025644392128066858</v>
      </c>
      <c r="D37" s="6"/>
      <c r="E37" s="50" t="s">
        <v>75</v>
      </c>
      <c r="F37" s="30">
        <v>141119.05</v>
      </c>
      <c r="G37" s="33">
        <f>(F37)/$F$44</f>
        <v>0.050701419993508065</v>
      </c>
      <c r="H37" s="6"/>
    </row>
    <row r="38" spans="1:8" ht="14.25">
      <c r="A38" s="50" t="s">
        <v>76</v>
      </c>
      <c r="B38" s="30">
        <v>104348.52</v>
      </c>
      <c r="C38" s="33">
        <f>(B38)/$B$44</f>
        <v>0.0139371614177555</v>
      </c>
      <c r="D38" s="6"/>
      <c r="E38" s="50" t="s">
        <v>72</v>
      </c>
      <c r="F38" s="30">
        <v>108433.37</v>
      </c>
      <c r="G38" s="33">
        <f>(F38)/$F$44</f>
        <v>0.03895807003860541</v>
      </c>
      <c r="H38" s="6"/>
    </row>
    <row r="39" spans="1:8" ht="14.25">
      <c r="A39" s="50" t="s">
        <v>77</v>
      </c>
      <c r="B39" s="30">
        <v>81216.52</v>
      </c>
      <c r="C39" s="33">
        <f>(B39)/$B$44</f>
        <v>0.01084756879185606</v>
      </c>
      <c r="D39" s="6"/>
      <c r="E39" s="50" t="s">
        <v>78</v>
      </c>
      <c r="F39" s="30">
        <v>104690.26</v>
      </c>
      <c r="G39" s="33">
        <f>(F39)/$F$44</f>
        <v>0.03761324102939722</v>
      </c>
      <c r="H39" s="6"/>
    </row>
    <row r="40" spans="1:8" ht="14.25">
      <c r="A40" s="58" t="s">
        <v>79</v>
      </c>
      <c r="B40" s="59">
        <v>57293.45</v>
      </c>
      <c r="C40" s="33">
        <f>(B40)/$B$44</f>
        <v>0.007652318028373606</v>
      </c>
      <c r="D40" s="6"/>
      <c r="E40" s="58" t="s">
        <v>80</v>
      </c>
      <c r="F40" s="30">
        <v>89029.63</v>
      </c>
      <c r="G40" s="33">
        <f>(F40)/$F$44</f>
        <v>0.0319866712715018</v>
      </c>
      <c r="H40" s="6"/>
    </row>
    <row r="41" spans="1:8" ht="14.25">
      <c r="A41" s="58" t="s">
        <v>81</v>
      </c>
      <c r="B41" s="59">
        <v>56058.93</v>
      </c>
      <c r="C41" s="33">
        <f>(B41)/$B$44</f>
        <v>0.00748743112328432</v>
      </c>
      <c r="D41" s="6"/>
      <c r="E41" s="58" t="s">
        <v>82</v>
      </c>
      <c r="F41" s="59">
        <v>80216.68</v>
      </c>
      <c r="G41" s="33">
        <f>(F41)/$F$44</f>
        <v>0.02882034412196538</v>
      </c>
      <c r="H41" s="6"/>
    </row>
    <row r="42" spans="1:8" ht="14.25">
      <c r="A42" s="58" t="s">
        <v>83</v>
      </c>
      <c r="B42" s="59">
        <v>56016.8</v>
      </c>
      <c r="C42" s="33">
        <f>(B42)/$B$44</f>
        <v>0.0074818040898531795</v>
      </c>
      <c r="D42" s="6"/>
      <c r="E42" s="58" t="s">
        <v>83</v>
      </c>
      <c r="F42" s="59">
        <v>79746.91</v>
      </c>
      <c r="G42" s="33">
        <f>(F42)/$F$44</f>
        <v>0.028651564598078636</v>
      </c>
      <c r="H42" s="6"/>
    </row>
    <row r="43" spans="1:8" ht="14.25">
      <c r="A43" s="58" t="s">
        <v>84</v>
      </c>
      <c r="B43" s="59">
        <v>52450.91</v>
      </c>
      <c r="C43" s="33">
        <f>(B43)/$B$44</f>
        <v>0.00700553107200913</v>
      </c>
      <c r="D43" s="6"/>
      <c r="E43" s="58" t="s">
        <v>85</v>
      </c>
      <c r="F43" s="59">
        <v>55307.62</v>
      </c>
      <c r="G43" s="33">
        <f>(F43)/$F$44</f>
        <v>0.019870987442597913</v>
      </c>
      <c r="H43" s="6"/>
    </row>
    <row r="44" spans="1:7" ht="12.75">
      <c r="A44" s="55" t="s">
        <v>86</v>
      </c>
      <c r="B44" s="37">
        <f>'CUADROS 1-2 '!H15</f>
        <v>7487071.210000001</v>
      </c>
      <c r="C44" s="40">
        <f>(B44)/B44</f>
        <v>1</v>
      </c>
      <c r="D44" s="6"/>
      <c r="E44" s="55" t="s">
        <v>86</v>
      </c>
      <c r="F44" s="37">
        <f>'CUADROS 1-2 '!H33</f>
        <v>2783335.2600000002</v>
      </c>
      <c r="G44" s="40">
        <f>(F44)/$F$44</f>
        <v>1</v>
      </c>
    </row>
    <row r="45" spans="1:5" ht="12.75">
      <c r="A45" s="60" t="s">
        <v>87</v>
      </c>
      <c r="B45" s="61"/>
      <c r="C45" s="6"/>
      <c r="D45" s="6"/>
      <c r="E45" s="60" t="s">
        <v>87</v>
      </c>
    </row>
  </sheetData>
  <sheetProtection selectLockedCells="1" selectUnlockedCells="1"/>
  <mergeCells count="2">
    <mergeCell ref="A3:B3"/>
    <mergeCell ref="E3:F3"/>
  </mergeCells>
  <printOptions horizontalCentered="1"/>
  <pageMargins left="0.7875" right="0.7875" top="0.5" bottom="0.4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83" zoomScaleNormal="83" workbookViewId="0" topLeftCell="A1">
      <selection activeCell="C36" sqref="C36"/>
    </sheetView>
  </sheetViews>
  <sheetFormatPr defaultColWidth="11.421875" defaultRowHeight="12.75"/>
  <cols>
    <col min="1" max="1" width="14.00390625" style="17" customWidth="1"/>
    <col min="2" max="2" width="41.140625" style="17" customWidth="1"/>
    <col min="3" max="3" width="19.00390625" style="17" customWidth="1"/>
    <col min="4" max="4" width="19.7109375" style="17" customWidth="1"/>
    <col min="5" max="5" width="18.8515625" style="17" customWidth="1"/>
    <col min="6" max="6" width="19.421875" style="17" customWidth="1"/>
    <col min="7" max="7" width="16.140625" style="17" customWidth="1"/>
    <col min="8" max="16384" width="11.421875" style="17" customWidth="1"/>
  </cols>
  <sheetData>
    <row r="1" spans="2:7" ht="14.25" customHeight="1">
      <c r="B1" s="51"/>
      <c r="C1" s="51"/>
      <c r="D1" s="51"/>
      <c r="E1" s="51"/>
      <c r="F1" s="51"/>
      <c r="G1" s="51"/>
    </row>
    <row r="2" spans="1:7" ht="14.25">
      <c r="A2" s="62" t="s">
        <v>88</v>
      </c>
      <c r="B2" s="62"/>
      <c r="C2" s="51"/>
      <c r="D2" s="51"/>
      <c r="E2" s="51"/>
      <c r="F2" s="51"/>
      <c r="G2" s="51"/>
    </row>
    <row r="3" spans="1:7" s="51" customFormat="1" ht="17.25">
      <c r="A3" s="63" t="s">
        <v>89</v>
      </c>
      <c r="B3" s="64"/>
      <c r="C3" s="64"/>
      <c r="D3" s="64"/>
      <c r="E3" s="64"/>
      <c r="F3" s="64"/>
      <c r="G3" s="64"/>
    </row>
    <row r="4" spans="1:7" ht="17.25">
      <c r="A4" s="64"/>
      <c r="B4" s="64"/>
      <c r="C4" s="64"/>
      <c r="D4" s="64"/>
      <c r="E4" s="64"/>
      <c r="F4" s="64"/>
      <c r="G4" s="64"/>
    </row>
    <row r="5" spans="1:7" s="18" customFormat="1" ht="27.75" customHeight="1">
      <c r="A5" s="65" t="s">
        <v>90</v>
      </c>
      <c r="B5" s="65" t="s">
        <v>91</v>
      </c>
      <c r="C5" s="66" t="s">
        <v>39</v>
      </c>
      <c r="D5" s="66"/>
      <c r="E5" s="66" t="s">
        <v>92</v>
      </c>
      <c r="F5" s="66"/>
      <c r="G5" s="67" t="s">
        <v>93</v>
      </c>
    </row>
    <row r="6" spans="1:7" s="18" customFormat="1" ht="24" customHeight="1">
      <c r="A6" s="65"/>
      <c r="B6" s="65"/>
      <c r="C6" s="68" t="s">
        <v>94</v>
      </c>
      <c r="D6" s="68" t="s">
        <v>95</v>
      </c>
      <c r="E6" s="68" t="s">
        <v>94</v>
      </c>
      <c r="F6" s="68" t="s">
        <v>95</v>
      </c>
      <c r="G6" s="67"/>
    </row>
    <row r="7" spans="1:8" ht="15" customHeight="1">
      <c r="A7" s="69" t="s">
        <v>96</v>
      </c>
      <c r="B7" s="70" t="s">
        <v>97</v>
      </c>
      <c r="C7" s="71">
        <v>11864.69</v>
      </c>
      <c r="D7" s="71">
        <v>10929.67</v>
      </c>
      <c r="E7" s="71">
        <v>34768.91</v>
      </c>
      <c r="F7" s="71">
        <v>37392.05</v>
      </c>
      <c r="G7" s="72">
        <f>D7-F7</f>
        <v>-26462.380000000005</v>
      </c>
      <c r="H7" s="61"/>
    </row>
    <row r="8" spans="1:8" ht="15" customHeight="1">
      <c r="A8" s="69" t="s">
        <v>98</v>
      </c>
      <c r="B8" s="70" t="s">
        <v>99</v>
      </c>
      <c r="C8" s="71">
        <v>193912.43</v>
      </c>
      <c r="D8" s="71">
        <v>241666.9</v>
      </c>
      <c r="E8" s="71">
        <v>45225.58</v>
      </c>
      <c r="F8" s="71">
        <v>51729.95</v>
      </c>
      <c r="G8" s="72">
        <f>D8-F8</f>
        <v>189936.95</v>
      </c>
      <c r="H8" s="61"/>
    </row>
    <row r="9" spans="1:8" ht="15" customHeight="1">
      <c r="A9" s="69" t="s">
        <v>100</v>
      </c>
      <c r="B9" s="70" t="s">
        <v>101</v>
      </c>
      <c r="C9" s="71">
        <v>172401.13</v>
      </c>
      <c r="D9" s="71">
        <v>177677.46</v>
      </c>
      <c r="E9" s="71">
        <v>354789.46</v>
      </c>
      <c r="F9" s="71">
        <v>426599.26</v>
      </c>
      <c r="G9" s="72">
        <f>D9-F9</f>
        <v>-248921.80000000002</v>
      </c>
      <c r="H9" s="61"/>
    </row>
    <row r="10" spans="1:8" ht="14.25" customHeight="1">
      <c r="A10" s="69" t="s">
        <v>102</v>
      </c>
      <c r="B10" s="70" t="s">
        <v>103</v>
      </c>
      <c r="C10" s="71">
        <v>67003.52</v>
      </c>
      <c r="D10" s="71">
        <v>69797.32</v>
      </c>
      <c r="E10" s="71">
        <v>53511.52</v>
      </c>
      <c r="F10" s="71">
        <v>52858.03</v>
      </c>
      <c r="G10" s="72">
        <f>D10-F10</f>
        <v>16939.290000000008</v>
      </c>
      <c r="H10" s="61"/>
    </row>
    <row r="11" spans="1:8" ht="15" customHeight="1">
      <c r="A11" s="69" t="s">
        <v>104</v>
      </c>
      <c r="B11" s="70" t="s">
        <v>105</v>
      </c>
      <c r="C11" s="71">
        <v>13585.84</v>
      </c>
      <c r="D11" s="71">
        <v>15634.71</v>
      </c>
      <c r="E11" s="71">
        <v>9270.34</v>
      </c>
      <c r="F11" s="71">
        <v>10075.97</v>
      </c>
      <c r="G11" s="72">
        <f>D11-F11</f>
        <v>5558.74</v>
      </c>
      <c r="H11" s="61"/>
    </row>
    <row r="12" spans="1:8" ht="15" customHeight="1">
      <c r="A12" s="69" t="s">
        <v>106</v>
      </c>
      <c r="B12" s="70" t="s">
        <v>107</v>
      </c>
      <c r="C12" s="71">
        <v>67064.29</v>
      </c>
      <c r="D12" s="71">
        <v>74341.2</v>
      </c>
      <c r="E12" s="71">
        <v>16889.99</v>
      </c>
      <c r="F12" s="71">
        <v>17824.93</v>
      </c>
      <c r="G12" s="72">
        <f>D12-F12</f>
        <v>56516.27</v>
      </c>
      <c r="H12" s="61"/>
    </row>
    <row r="13" spans="1:8" ht="14.25" customHeight="1">
      <c r="A13" s="69" t="s">
        <v>108</v>
      </c>
      <c r="B13" s="70" t="s">
        <v>109</v>
      </c>
      <c r="C13" s="71">
        <v>1735648.67</v>
      </c>
      <c r="D13" s="71">
        <v>1887291.19</v>
      </c>
      <c r="E13" s="71">
        <v>121040.06</v>
      </c>
      <c r="F13" s="71">
        <v>149730.19</v>
      </c>
      <c r="G13" s="72">
        <f>D13-F13</f>
        <v>1737561</v>
      </c>
      <c r="H13" s="61"/>
    </row>
    <row r="14" spans="1:8" ht="15" customHeight="1">
      <c r="A14" s="69" t="s">
        <v>110</v>
      </c>
      <c r="B14" s="70" t="s">
        <v>111</v>
      </c>
      <c r="C14" s="71">
        <v>1610046.64</v>
      </c>
      <c r="D14" s="71">
        <v>1783220.06</v>
      </c>
      <c r="E14" s="71">
        <v>268244.96</v>
      </c>
      <c r="F14" s="71">
        <v>334527.13</v>
      </c>
      <c r="G14" s="72">
        <f>D14-F14</f>
        <v>1448692.9300000002</v>
      </c>
      <c r="H14" s="61"/>
    </row>
    <row r="15" spans="1:8" ht="15" customHeight="1">
      <c r="A15" s="69" t="s">
        <v>112</v>
      </c>
      <c r="B15" s="70" t="s">
        <v>113</v>
      </c>
      <c r="C15" s="71">
        <v>14231.78</v>
      </c>
      <c r="D15" s="71">
        <v>15481.34</v>
      </c>
      <c r="E15" s="71">
        <v>26162.35</v>
      </c>
      <c r="F15" s="71">
        <v>26766.07</v>
      </c>
      <c r="G15" s="72">
        <f>D15-F15</f>
        <v>-11284.73</v>
      </c>
      <c r="H15" s="61"/>
    </row>
    <row r="16" spans="1:8" ht="15" customHeight="1">
      <c r="A16" s="69" t="s">
        <v>114</v>
      </c>
      <c r="B16" s="70" t="s">
        <v>115</v>
      </c>
      <c r="C16" s="71">
        <v>121460.02</v>
      </c>
      <c r="D16" s="71">
        <v>90703.25</v>
      </c>
      <c r="E16" s="71">
        <v>221330.98</v>
      </c>
      <c r="F16" s="71">
        <v>252358.38</v>
      </c>
      <c r="G16" s="72">
        <f>D16-F16</f>
        <v>-161655.13</v>
      </c>
      <c r="H16" s="61"/>
    </row>
    <row r="17" spans="1:8" ht="15" customHeight="1">
      <c r="A17" s="69" t="s">
        <v>116</v>
      </c>
      <c r="B17" s="70" t="s">
        <v>117</v>
      </c>
      <c r="C17" s="71">
        <v>20317.03</v>
      </c>
      <c r="D17" s="71">
        <v>24910.47</v>
      </c>
      <c r="E17" s="71">
        <v>12564.92</v>
      </c>
      <c r="F17" s="71">
        <v>23807.78</v>
      </c>
      <c r="G17" s="72">
        <f>D17-F17</f>
        <v>1102.6900000000023</v>
      </c>
      <c r="H17" s="61"/>
    </row>
    <row r="18" spans="1:8" ht="15" customHeight="1">
      <c r="A18" s="69" t="s">
        <v>118</v>
      </c>
      <c r="B18" s="70" t="s">
        <v>119</v>
      </c>
      <c r="C18" s="71">
        <v>83020.22</v>
      </c>
      <c r="D18" s="71">
        <v>99269.12</v>
      </c>
      <c r="E18" s="71">
        <v>173700.13</v>
      </c>
      <c r="F18" s="71">
        <v>210190.89</v>
      </c>
      <c r="G18" s="72">
        <f>D18-F18</f>
        <v>-110921.77000000002</v>
      </c>
      <c r="H18" s="61"/>
    </row>
    <row r="19" spans="1:8" ht="15" customHeight="1">
      <c r="A19" s="69" t="s">
        <v>120</v>
      </c>
      <c r="B19" s="70" t="s">
        <v>121</v>
      </c>
      <c r="C19" s="71">
        <v>4980.18</v>
      </c>
      <c r="D19" s="71">
        <v>4260.19</v>
      </c>
      <c r="E19" s="71">
        <v>6594.58</v>
      </c>
      <c r="F19" s="71">
        <v>4380.71</v>
      </c>
      <c r="G19" s="72">
        <f>D19-F19</f>
        <v>-120.52000000000044</v>
      </c>
      <c r="H19" s="61"/>
    </row>
    <row r="20" spans="1:8" ht="15" customHeight="1">
      <c r="A20" s="69" t="s">
        <v>122</v>
      </c>
      <c r="B20" s="70" t="s">
        <v>123</v>
      </c>
      <c r="C20" s="71">
        <v>1108.84</v>
      </c>
      <c r="D20" s="71">
        <v>677.48</v>
      </c>
      <c r="E20" s="71">
        <v>6709.6</v>
      </c>
      <c r="F20" s="71">
        <v>7583.52</v>
      </c>
      <c r="G20" s="72">
        <f>D20-F20</f>
        <v>-6906.040000000001</v>
      </c>
      <c r="H20" s="61"/>
    </row>
    <row r="21" spans="1:8" ht="15" customHeight="1">
      <c r="A21" s="69" t="s">
        <v>124</v>
      </c>
      <c r="B21" s="70" t="s">
        <v>125</v>
      </c>
      <c r="C21" s="71">
        <v>1668600.28</v>
      </c>
      <c r="D21" s="71">
        <v>2000971.09</v>
      </c>
      <c r="E21" s="71">
        <v>661255.66</v>
      </c>
      <c r="F21" s="71">
        <v>502122.89</v>
      </c>
      <c r="G21" s="72">
        <f>D21-F21</f>
        <v>1498848.2000000002</v>
      </c>
      <c r="H21" s="61"/>
    </row>
    <row r="22" spans="1:8" ht="15" customHeight="1">
      <c r="A22" s="69" t="s">
        <v>126</v>
      </c>
      <c r="B22" s="70" t="s">
        <v>127</v>
      </c>
      <c r="C22" s="71">
        <v>17276.21</v>
      </c>
      <c r="D22" s="71">
        <v>18358.39</v>
      </c>
      <c r="E22" s="71">
        <v>41845.52</v>
      </c>
      <c r="F22" s="71">
        <v>45972.18</v>
      </c>
      <c r="G22" s="72">
        <f>D22-F22</f>
        <v>-27613.79</v>
      </c>
      <c r="H22" s="61"/>
    </row>
    <row r="23" spans="1:8" ht="15" customHeight="1">
      <c r="A23" s="69" t="s">
        <v>128</v>
      </c>
      <c r="B23" s="70" t="s">
        <v>129</v>
      </c>
      <c r="C23" s="71">
        <v>10324.09</v>
      </c>
      <c r="D23" s="71">
        <v>35405.52</v>
      </c>
      <c r="E23" s="71">
        <v>76000.16</v>
      </c>
      <c r="F23" s="71">
        <v>84245.51</v>
      </c>
      <c r="G23" s="72">
        <f>D23-F23</f>
        <v>-48839.99</v>
      </c>
      <c r="H23" s="61"/>
    </row>
    <row r="24" spans="1:8" ht="15" customHeight="1">
      <c r="A24" s="69" t="s">
        <v>130</v>
      </c>
      <c r="B24" s="70" t="s">
        <v>131</v>
      </c>
      <c r="C24" s="71">
        <v>4662.35</v>
      </c>
      <c r="D24" s="71">
        <v>4482.08</v>
      </c>
      <c r="E24" s="71">
        <v>9286.51</v>
      </c>
      <c r="F24" s="71">
        <v>10464.58</v>
      </c>
      <c r="G24" s="72">
        <f>D24-F24</f>
        <v>-5982.5</v>
      </c>
      <c r="H24" s="61"/>
    </row>
    <row r="25" spans="1:8" ht="15" customHeight="1">
      <c r="A25" s="69" t="s">
        <v>132</v>
      </c>
      <c r="B25" s="70" t="s">
        <v>133</v>
      </c>
      <c r="C25" s="71">
        <v>31272.75</v>
      </c>
      <c r="D25" s="71">
        <v>33768</v>
      </c>
      <c r="E25" s="71">
        <v>35009.88</v>
      </c>
      <c r="F25" s="71">
        <v>38583.36</v>
      </c>
      <c r="G25" s="72">
        <f>D25-F25</f>
        <v>-4815.360000000001</v>
      </c>
      <c r="H25" s="61"/>
    </row>
    <row r="26" spans="1:8" ht="15" customHeight="1">
      <c r="A26" s="69" t="s">
        <v>134</v>
      </c>
      <c r="B26" s="70" t="s">
        <v>135</v>
      </c>
      <c r="C26" s="71">
        <v>482042.58</v>
      </c>
      <c r="D26" s="71">
        <v>525066.55</v>
      </c>
      <c r="E26" s="71">
        <v>47120.72</v>
      </c>
      <c r="F26" s="71">
        <v>42564.11</v>
      </c>
      <c r="G26" s="72">
        <f>D26-F26</f>
        <v>482502.44000000006</v>
      </c>
      <c r="H26" s="61"/>
    </row>
    <row r="27" spans="1:8" ht="15" customHeight="1">
      <c r="A27" s="69" t="s">
        <v>136</v>
      </c>
      <c r="B27" s="70" t="s">
        <v>137</v>
      </c>
      <c r="C27" s="71">
        <v>167406.31</v>
      </c>
      <c r="D27" s="71">
        <v>176205.74</v>
      </c>
      <c r="E27" s="71">
        <v>20347.25</v>
      </c>
      <c r="F27" s="71">
        <v>22351.94</v>
      </c>
      <c r="G27" s="72">
        <f>D27-F27</f>
        <v>153853.8</v>
      </c>
      <c r="H27" s="61"/>
    </row>
    <row r="28" spans="1:8" ht="15" customHeight="1">
      <c r="A28" s="69" t="s">
        <v>138</v>
      </c>
      <c r="B28" s="70" t="s">
        <v>139</v>
      </c>
      <c r="C28" s="71">
        <v>189593.61</v>
      </c>
      <c r="D28" s="71">
        <v>190891.19</v>
      </c>
      <c r="E28" s="71">
        <v>191439.35</v>
      </c>
      <c r="F28" s="71">
        <v>185365.83</v>
      </c>
      <c r="G28" s="72">
        <f>D28-F28</f>
        <v>5525.360000000015</v>
      </c>
      <c r="H28" s="61"/>
    </row>
    <row r="29" spans="1:8" ht="15" customHeight="1">
      <c r="A29" s="69" t="s">
        <v>140</v>
      </c>
      <c r="B29" s="70" t="s">
        <v>141</v>
      </c>
      <c r="C29" s="71">
        <v>24327.48</v>
      </c>
      <c r="D29" s="71">
        <v>25313.43</v>
      </c>
      <c r="E29" s="71">
        <v>213595.93</v>
      </c>
      <c r="F29" s="71">
        <v>182232.39</v>
      </c>
      <c r="G29" s="72">
        <f>D29-F29</f>
        <v>-156918.96000000002</v>
      </c>
      <c r="H29" s="61"/>
    </row>
    <row r="30" spans="1:11" ht="15" customHeight="1">
      <c r="A30" s="69" t="s">
        <v>142</v>
      </c>
      <c r="B30" s="70" t="s">
        <v>143</v>
      </c>
      <c r="C30" s="71">
        <v>7425.9</v>
      </c>
      <c r="D30" s="71">
        <v>9883.08</v>
      </c>
      <c r="E30" s="71">
        <v>68763.06</v>
      </c>
      <c r="F30" s="71">
        <v>88735.52</v>
      </c>
      <c r="G30" s="72">
        <f>D30-F30</f>
        <v>-78852.44</v>
      </c>
      <c r="H30" s="61"/>
      <c r="I30" s="61"/>
      <c r="J30" s="61"/>
      <c r="K30" s="61"/>
    </row>
    <row r="31" spans="1:8" ht="15" customHeight="1">
      <c r="A31" s="73"/>
      <c r="B31" s="70" t="s">
        <v>144</v>
      </c>
      <c r="C31" s="74">
        <f>'CUADROS 1-2 '!F15</f>
        <v>6692696.59</v>
      </c>
      <c r="D31" s="74">
        <f>'CUADROS 1-2 '!H15</f>
        <v>7487071.210000001</v>
      </c>
      <c r="E31" s="74">
        <f>'CUADROS 1-2 '!F33</f>
        <v>2692142.76</v>
      </c>
      <c r="F31" s="74">
        <f>'CUADROS 1-2 '!H33</f>
        <v>2783335.2600000002</v>
      </c>
      <c r="G31" s="74">
        <f>D31-F31</f>
        <v>4703735.950000001</v>
      </c>
      <c r="H31" s="61"/>
    </row>
    <row r="32" spans="1:7" ht="18" customHeight="1">
      <c r="A32" s="73"/>
      <c r="B32" s="70" t="s">
        <v>145</v>
      </c>
      <c r="C32" s="74">
        <v>18874402.62</v>
      </c>
      <c r="D32" s="74">
        <v>18905325.59</v>
      </c>
      <c r="E32" s="74">
        <v>20183639.86</v>
      </c>
      <c r="F32" s="74">
        <v>17737073.27</v>
      </c>
      <c r="G32" s="74">
        <f>D32-F32</f>
        <v>1168252.3200000003</v>
      </c>
    </row>
    <row r="33" spans="1:6" ht="14.25">
      <c r="A33" s="60" t="s">
        <v>87</v>
      </c>
      <c r="B33" s="51"/>
      <c r="C33" s="75"/>
      <c r="D33" s="75"/>
      <c r="E33" s="75"/>
      <c r="F33" s="75"/>
    </row>
    <row r="34" ht="14.25">
      <c r="A34" s="17" t="s">
        <v>146</v>
      </c>
    </row>
    <row r="35" ht="14.25">
      <c r="A35" s="17" t="s">
        <v>147</v>
      </c>
    </row>
  </sheetData>
  <sheetProtection selectLockedCells="1" selectUnlockedCells="1"/>
  <mergeCells count="5">
    <mergeCell ref="A5:A6"/>
    <mergeCell ref="B5:B6"/>
    <mergeCell ref="C5:D5"/>
    <mergeCell ref="E5:F5"/>
    <mergeCell ref="G5:G6"/>
  </mergeCells>
  <printOptions horizontalCentered="1"/>
  <pageMargins left="0.44027777777777777" right="0.7875" top="0.6701388888888888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3" zoomScaleNormal="83" workbookViewId="0" topLeftCell="A1">
      <selection activeCell="D30" sqref="D30"/>
    </sheetView>
  </sheetViews>
  <sheetFormatPr defaultColWidth="11.421875" defaultRowHeight="15" customHeight="1"/>
  <cols>
    <col min="1" max="1" width="16.28125" style="17" customWidth="1"/>
    <col min="2" max="2" width="81.140625" style="17" customWidth="1"/>
    <col min="3" max="3" width="14.140625" style="17" customWidth="1"/>
    <col min="4" max="4" width="13.00390625" style="17" customWidth="1"/>
    <col min="5" max="5" width="17.8515625" style="17" customWidth="1"/>
    <col min="6" max="6" width="17.421875" style="17" customWidth="1"/>
    <col min="7" max="7" width="8.140625" style="17" customWidth="1"/>
    <col min="8" max="8" width="8.7109375" style="17" customWidth="1"/>
    <col min="9" max="16384" width="11.421875" style="17" customWidth="1"/>
  </cols>
  <sheetData>
    <row r="1" ht="12.75" customHeight="1">
      <c r="A1" s="16" t="s">
        <v>148</v>
      </c>
    </row>
    <row r="2" ht="12.75" customHeight="1">
      <c r="A2" s="18"/>
    </row>
    <row r="3" spans="1:6" ht="14.25" customHeight="1">
      <c r="A3" s="63" t="s">
        <v>149</v>
      </c>
      <c r="B3" s="76"/>
      <c r="C3" s="76"/>
      <c r="D3" s="76"/>
      <c r="E3" s="76"/>
      <c r="F3" s="76"/>
    </row>
    <row r="4" spans="1:6" ht="62.25" customHeight="1">
      <c r="A4" s="77" t="s">
        <v>150</v>
      </c>
      <c r="B4" s="77" t="s">
        <v>151</v>
      </c>
      <c r="C4" s="78" t="s">
        <v>152</v>
      </c>
      <c r="D4" s="78" t="s">
        <v>153</v>
      </c>
      <c r="E4" s="78" t="s">
        <v>154</v>
      </c>
      <c r="F4" s="78" t="s">
        <v>155</v>
      </c>
    </row>
    <row r="5" spans="1:7" ht="14.25" customHeight="1">
      <c r="A5" s="79" t="s">
        <v>156</v>
      </c>
      <c r="B5" s="80" t="s">
        <v>157</v>
      </c>
      <c r="C5" s="81">
        <v>1336490.18</v>
      </c>
      <c r="D5" s="81">
        <v>388808.87</v>
      </c>
      <c r="E5" s="82">
        <f>(C5)/C$29</f>
        <v>0.17850640691315126</v>
      </c>
      <c r="F5" s="82">
        <f>(D5)/D$29</f>
        <v>0.07413551406159312</v>
      </c>
      <c r="G5" s="41"/>
    </row>
    <row r="6" spans="1:7" ht="14.25" customHeight="1">
      <c r="A6" s="79" t="s">
        <v>158</v>
      </c>
      <c r="B6" s="83" t="s">
        <v>159</v>
      </c>
      <c r="C6" s="81">
        <v>495983.03</v>
      </c>
      <c r="D6" s="81">
        <v>472173.92</v>
      </c>
      <c r="E6" s="82">
        <f>(C6)/C$29</f>
        <v>0.06624526681909307</v>
      </c>
      <c r="F6" s="82">
        <f>(D6)/D$29</f>
        <v>0.0900310126301325</v>
      </c>
      <c r="G6" s="41"/>
    </row>
    <row r="7" spans="1:7" ht="14.25" customHeight="1">
      <c r="A7" s="79" t="s">
        <v>160</v>
      </c>
      <c r="B7" s="80" t="s">
        <v>161</v>
      </c>
      <c r="C7" s="81">
        <v>474038.22</v>
      </c>
      <c r="D7" s="81">
        <v>261393.02</v>
      </c>
      <c r="E7" s="82">
        <f>(C7)/C$29</f>
        <v>0.06331423953425974</v>
      </c>
      <c r="F7" s="82">
        <f>(D7)/D$29</f>
        <v>0.0498406991327443</v>
      </c>
      <c r="G7" s="41"/>
    </row>
    <row r="8" spans="1:7" ht="14.25" customHeight="1">
      <c r="A8" s="79" t="s">
        <v>162</v>
      </c>
      <c r="B8" s="80" t="s">
        <v>163</v>
      </c>
      <c r="C8" s="81">
        <v>442601.37</v>
      </c>
      <c r="D8" s="81">
        <v>313576.42</v>
      </c>
      <c r="E8" s="82">
        <f>(C8)/C$29</f>
        <v>0.05911542144929058</v>
      </c>
      <c r="F8" s="82">
        <f>(D8)/D$29</f>
        <v>0.05979068608772744</v>
      </c>
      <c r="G8" s="41"/>
    </row>
    <row r="9" spans="1:7" ht="15.75">
      <c r="A9" s="79" t="s">
        <v>164</v>
      </c>
      <c r="B9" s="84" t="s">
        <v>165</v>
      </c>
      <c r="C9" s="81">
        <v>412877.79</v>
      </c>
      <c r="D9" s="81">
        <v>275496.42</v>
      </c>
      <c r="E9" s="82">
        <f>(C9)/C$29</f>
        <v>0.055145433831128195</v>
      </c>
      <c r="F9" s="82">
        <f>(D9)/D$29</f>
        <v>0.05252984253890237</v>
      </c>
      <c r="G9" s="41"/>
    </row>
    <row r="10" spans="1:7" ht="14.25" customHeight="1">
      <c r="A10" s="79" t="s">
        <v>166</v>
      </c>
      <c r="B10" s="85" t="s">
        <v>167</v>
      </c>
      <c r="C10" s="81">
        <v>405644.81</v>
      </c>
      <c r="D10" s="81">
        <v>123623.28</v>
      </c>
      <c r="E10" s="82">
        <f>(C10)/C$29</f>
        <v>0.05417937116161073</v>
      </c>
      <c r="F10" s="82">
        <f>(D10)/D$29</f>
        <v>0.02357167266472152</v>
      </c>
      <c r="G10" s="41"/>
    </row>
    <row r="11" spans="1:7" ht="14.25" customHeight="1">
      <c r="A11" s="79" t="s">
        <v>168</v>
      </c>
      <c r="B11" s="83" t="s">
        <v>169</v>
      </c>
      <c r="C11" s="81">
        <v>233042.17</v>
      </c>
      <c r="D11" s="81">
        <v>315719.51</v>
      </c>
      <c r="E11" s="82">
        <f>(C11)/C$29</f>
        <v>0.031125945441622158</v>
      </c>
      <c r="F11" s="82">
        <f>(D11)/D$29</f>
        <v>0.0601993163713685</v>
      </c>
      <c r="G11" s="41"/>
    </row>
    <row r="12" spans="1:7" ht="14.25" customHeight="1">
      <c r="A12" s="79" t="s">
        <v>170</v>
      </c>
      <c r="B12" s="83" t="s">
        <v>171</v>
      </c>
      <c r="C12" s="81">
        <v>211978.18</v>
      </c>
      <c r="D12" s="81">
        <v>26682.72</v>
      </c>
      <c r="E12" s="82">
        <f>(C12)/C$29</f>
        <v>0.028312563625263017</v>
      </c>
      <c r="F12" s="82">
        <f>(D12)/D$29</f>
        <v>0.005087685277760129</v>
      </c>
      <c r="G12" s="41"/>
    </row>
    <row r="13" spans="1:7" ht="14.25" customHeight="1">
      <c r="A13" s="79" t="s">
        <v>172</v>
      </c>
      <c r="B13" s="83" t="s">
        <v>173</v>
      </c>
      <c r="C13" s="81">
        <v>167196.61</v>
      </c>
      <c r="D13" s="81">
        <v>56907.47</v>
      </c>
      <c r="E13" s="82">
        <f>(C13)/C$29</f>
        <v>0.022331377024528122</v>
      </c>
      <c r="F13" s="82">
        <f>(D13)/D$29</f>
        <v>0.010850741502874378</v>
      </c>
      <c r="G13" s="41"/>
    </row>
    <row r="14" spans="1:7" ht="14.25" customHeight="1">
      <c r="A14" s="79" t="s">
        <v>174</v>
      </c>
      <c r="B14" s="80" t="s">
        <v>175</v>
      </c>
      <c r="C14" s="81">
        <v>164181.59</v>
      </c>
      <c r="D14" s="81">
        <v>342947.84</v>
      </c>
      <c r="E14" s="82">
        <f>(C14)/C$29</f>
        <v>0.02192868017345864</v>
      </c>
      <c r="F14" s="82">
        <f>(D14)/D$29</f>
        <v>0.06539103496973458</v>
      </c>
      <c r="G14" s="41"/>
    </row>
    <row r="15" spans="1:7" ht="14.25" customHeight="1">
      <c r="A15" s="79" t="s">
        <v>176</v>
      </c>
      <c r="B15" s="83" t="s">
        <v>177</v>
      </c>
      <c r="C15" s="81">
        <v>131136.91</v>
      </c>
      <c r="D15" s="81">
        <v>194091.04</v>
      </c>
      <c r="E15" s="82">
        <f>(C15)/C$29</f>
        <v>0.0175151145650717</v>
      </c>
      <c r="F15" s="82">
        <f>(D15)/D$29</f>
        <v>0.03700800093667933</v>
      </c>
      <c r="G15" s="41"/>
    </row>
    <row r="16" spans="1:7" ht="14.25" customHeight="1">
      <c r="A16" s="79" t="s">
        <v>178</v>
      </c>
      <c r="B16" s="83" t="s">
        <v>179</v>
      </c>
      <c r="C16" s="81">
        <v>127154.92</v>
      </c>
      <c r="D16" s="81">
        <v>10587.1</v>
      </c>
      <c r="E16" s="82">
        <f>(C16)/C$29</f>
        <v>0.016983265743508266</v>
      </c>
      <c r="F16" s="82">
        <f>(D16)/D$29</f>
        <v>0.0020186784857081385</v>
      </c>
      <c r="G16" s="41"/>
    </row>
    <row r="17" spans="1:7" ht="14.25" customHeight="1">
      <c r="A17" s="79" t="s">
        <v>180</v>
      </c>
      <c r="B17" s="86" t="s">
        <v>181</v>
      </c>
      <c r="C17" s="81">
        <v>122765.5</v>
      </c>
      <c r="D17" s="81">
        <v>17817.53</v>
      </c>
      <c r="E17" s="82">
        <f>(C17)/C$29</f>
        <v>0.016396999114424073</v>
      </c>
      <c r="F17" s="82">
        <f>(D17)/D$29</f>
        <v>0.0033973292478071734</v>
      </c>
      <c r="G17" s="41"/>
    </row>
    <row r="18" spans="1:7" ht="14.25" customHeight="1">
      <c r="A18" s="79" t="s">
        <v>182</v>
      </c>
      <c r="B18" s="83" t="s">
        <v>183</v>
      </c>
      <c r="C18" s="81">
        <v>112274.8</v>
      </c>
      <c r="D18" s="81">
        <v>61982.78</v>
      </c>
      <c r="E18" s="82">
        <f>(C18)/C$29</f>
        <v>0.014995823714090197</v>
      </c>
      <c r="F18" s="82">
        <f>(D18)/D$29</f>
        <v>0.011818468180179717</v>
      </c>
      <c r="G18" s="41"/>
    </row>
    <row r="19" spans="1:7" ht="14.25" customHeight="1">
      <c r="A19" s="79" t="s">
        <v>184</v>
      </c>
      <c r="B19" s="83" t="s">
        <v>185</v>
      </c>
      <c r="C19" s="81">
        <v>105377.16</v>
      </c>
      <c r="D19" s="81">
        <v>13189.13</v>
      </c>
      <c r="E19" s="82">
        <f>(C19)/C$29</f>
        <v>0.01407455025394369</v>
      </c>
      <c r="F19" s="82">
        <f>(D19)/D$29</f>
        <v>0.002514816425291891</v>
      </c>
      <c r="G19" s="41"/>
    </row>
    <row r="20" spans="1:7" ht="14.25" customHeight="1">
      <c r="A20" s="79" t="s">
        <v>186</v>
      </c>
      <c r="B20" s="83" t="s">
        <v>187</v>
      </c>
      <c r="C20" s="81">
        <v>87809.64</v>
      </c>
      <c r="D20" s="81">
        <v>41307.89</v>
      </c>
      <c r="E20" s="82">
        <f>(C20)/C$29</f>
        <v>0.011728169472025094</v>
      </c>
      <c r="F20" s="82">
        <f>(D20)/D$29</f>
        <v>0.007876316350369634</v>
      </c>
      <c r="G20" s="41"/>
    </row>
    <row r="21" spans="1:7" ht="14.25" customHeight="1">
      <c r="A21" s="79" t="s">
        <v>188</v>
      </c>
      <c r="B21" s="83" t="s">
        <v>189</v>
      </c>
      <c r="C21" s="81">
        <v>81259.82</v>
      </c>
      <c r="D21" s="81">
        <v>121332.48</v>
      </c>
      <c r="E21" s="82">
        <f>(C21)/C$29</f>
        <v>0.010853352094670407</v>
      </c>
      <c r="F21" s="82">
        <f>(D21)/D$29</f>
        <v>0.023134878011316883</v>
      </c>
      <c r="G21" s="41"/>
    </row>
    <row r="22" spans="1:7" ht="14.25" customHeight="1">
      <c r="A22" s="79" t="s">
        <v>190</v>
      </c>
      <c r="B22" s="83" t="s">
        <v>191</v>
      </c>
      <c r="C22" s="81">
        <v>63464.61</v>
      </c>
      <c r="D22" s="81">
        <v>89749.99</v>
      </c>
      <c r="E22" s="82">
        <f>(C22)/C$29</f>
        <v>0.00847656022227148</v>
      </c>
      <c r="F22" s="82">
        <f>(D22)/D$29</f>
        <v>0.01711293686708547</v>
      </c>
      <c r="G22" s="41"/>
    </row>
    <row r="23" spans="1:7" ht="14.25" customHeight="1">
      <c r="A23" s="79" t="s">
        <v>192</v>
      </c>
      <c r="B23" s="83" t="s">
        <v>193</v>
      </c>
      <c r="C23" s="81">
        <v>58498.72</v>
      </c>
      <c r="D23" s="81">
        <v>6864.11</v>
      </c>
      <c r="E23" s="82">
        <f>(C23)/C$29</f>
        <v>0.007813298198882764</v>
      </c>
      <c r="F23" s="82">
        <f>(D23)/D$29</f>
        <v>0.001308803277624098</v>
      </c>
      <c r="G23" s="41"/>
    </row>
    <row r="24" spans="1:7" ht="14.25" customHeight="1">
      <c r="A24" s="79" t="s">
        <v>194</v>
      </c>
      <c r="B24" s="83" t="s">
        <v>195</v>
      </c>
      <c r="C24" s="81">
        <v>56638.49</v>
      </c>
      <c r="D24" s="81">
        <v>81986.17</v>
      </c>
      <c r="E24" s="82">
        <f>(C24)/C$29</f>
        <v>0.007564839229036796</v>
      </c>
      <c r="F24" s="82">
        <f>(D24)/D$29</f>
        <v>0.0156325828134815</v>
      </c>
      <c r="G24" s="41"/>
    </row>
    <row r="25" spans="1:7" ht="14.25" customHeight="1">
      <c r="A25" s="79" t="s">
        <v>196</v>
      </c>
      <c r="B25" s="83" t="s">
        <v>197</v>
      </c>
      <c r="C25" s="81">
        <v>56066.63</v>
      </c>
      <c r="D25" s="81">
        <v>33637.46</v>
      </c>
      <c r="E25" s="82">
        <f>(C25)/C$29</f>
        <v>0.007488459562814815</v>
      </c>
      <c r="F25" s="82">
        <f>(D25)/D$29</f>
        <v>0.006413769286761065</v>
      </c>
      <c r="G25" s="41"/>
    </row>
    <row r="26" spans="1:7" ht="14.25" customHeight="1">
      <c r="A26" s="79"/>
      <c r="B26" s="83"/>
      <c r="C26" s="81"/>
      <c r="D26" s="81"/>
      <c r="E26" s="82"/>
      <c r="F26" s="82"/>
      <c r="G26" s="87"/>
    </row>
    <row r="27" spans="1:6" ht="14.25" customHeight="1">
      <c r="A27" s="79"/>
      <c r="B27" s="88" t="s">
        <v>198</v>
      </c>
      <c r="C27" s="89">
        <f>SUM(C5:C26)</f>
        <v>5346481.15</v>
      </c>
      <c r="D27" s="89">
        <f>SUM(D5:D26)</f>
        <v>3249875.1499999994</v>
      </c>
      <c r="E27" s="90">
        <f>(C27)/C29</f>
        <v>0.7140951381441448</v>
      </c>
      <c r="F27" s="90">
        <f>(D27)/D29</f>
        <v>0.6196647851198637</v>
      </c>
    </row>
    <row r="28" spans="1:6" ht="14.25" customHeight="1">
      <c r="A28" s="79"/>
      <c r="B28" s="80"/>
      <c r="C28" s="89"/>
      <c r="D28" s="89"/>
      <c r="E28" s="82"/>
      <c r="F28" s="82"/>
    </row>
    <row r="29" spans="1:6" ht="14.25" customHeight="1">
      <c r="A29" s="79"/>
      <c r="B29" s="70" t="s">
        <v>144</v>
      </c>
      <c r="C29" s="89">
        <f>'CUADROS 1-2 '!H15</f>
        <v>7487071.210000001</v>
      </c>
      <c r="D29" s="89">
        <f>'CUADROS 1-2 '!I15</f>
        <v>5244569.6899999995</v>
      </c>
      <c r="E29" s="90">
        <v>1</v>
      </c>
      <c r="F29" s="90">
        <v>1</v>
      </c>
    </row>
    <row r="30" spans="1:6" ht="15" customHeight="1">
      <c r="A30" s="79"/>
      <c r="B30" s="70" t="s">
        <v>145</v>
      </c>
      <c r="C30" s="89">
        <f>'CUADRO 5'!D32</f>
        <v>18905325.59</v>
      </c>
      <c r="D30" s="89">
        <v>24793042.9</v>
      </c>
      <c r="E30" s="90">
        <f>C29/C30</f>
        <v>0.39602974169142574</v>
      </c>
      <c r="F30" s="90">
        <f>D29/D30</f>
        <v>0.21153392551101502</v>
      </c>
    </row>
    <row r="31" spans="1:6" ht="14.25" customHeight="1">
      <c r="A31" s="63" t="s">
        <v>87</v>
      </c>
      <c r="B31" s="76"/>
      <c r="C31" s="76"/>
      <c r="D31" s="76"/>
      <c r="E31" s="91"/>
      <c r="F31" s="91"/>
    </row>
    <row r="32" ht="15" customHeight="1">
      <c r="A32" s="17" t="s">
        <v>146</v>
      </c>
    </row>
    <row r="33" ht="15" customHeight="1">
      <c r="A33" s="17" t="s">
        <v>147</v>
      </c>
    </row>
  </sheetData>
  <sheetProtection selectLockedCells="1" selectUnlockedCells="1"/>
  <printOptions horizontalCentered="1"/>
  <pageMargins left="0.4" right="0.3298611111111111" top="0.3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83" zoomScaleNormal="83" workbookViewId="0" topLeftCell="A1">
      <selection activeCell="D29" sqref="D29"/>
    </sheetView>
  </sheetViews>
  <sheetFormatPr defaultColWidth="11.421875" defaultRowHeight="12.75"/>
  <cols>
    <col min="1" max="1" width="13.8515625" style="17" customWidth="1"/>
    <col min="2" max="2" width="89.28125" style="17" customWidth="1"/>
    <col min="3" max="3" width="16.421875" style="17" customWidth="1"/>
    <col min="4" max="4" width="17.421875" style="17" customWidth="1"/>
    <col min="5" max="5" width="13.421875" style="17" customWidth="1"/>
    <col min="6" max="6" width="3.140625" style="17" customWidth="1"/>
    <col min="7" max="247" width="11.421875" style="17" customWidth="1"/>
  </cols>
  <sheetData>
    <row r="1" ht="14.25">
      <c r="A1" s="16" t="s">
        <v>199</v>
      </c>
    </row>
    <row r="2" ht="14.25">
      <c r="A2" s="18"/>
    </row>
    <row r="3" spans="1:3" ht="14.25">
      <c r="A3" s="92" t="s">
        <v>200</v>
      </c>
      <c r="B3" s="6"/>
      <c r="C3" s="6"/>
    </row>
    <row r="4" spans="1:5" ht="66.75" customHeight="1">
      <c r="A4" s="77" t="s">
        <v>150</v>
      </c>
      <c r="B4" s="77" t="s">
        <v>151</v>
      </c>
      <c r="C4" s="93" t="s">
        <v>201</v>
      </c>
      <c r="D4" s="93" t="s">
        <v>202</v>
      </c>
      <c r="E4" s="93" t="s">
        <v>203</v>
      </c>
    </row>
    <row r="5" spans="1:6" ht="15.75">
      <c r="A5" s="94" t="str">
        <f>'CUADRO 6'!A5</f>
        <v>15091090</v>
      </c>
      <c r="B5" s="83" t="str">
        <f>'CUADRO 6'!B5</f>
        <v>Aceite de oliva virgen y sus fracciones, sin modificar químicamente (excepto lampante)</v>
      </c>
      <c r="C5" s="95">
        <f>'CUADRO 6'!C5</f>
        <v>1336490.18</v>
      </c>
      <c r="D5" s="95">
        <v>1781037.66</v>
      </c>
      <c r="E5" s="96">
        <f>(C5*100)/D5</f>
        <v>75.03997304582543</v>
      </c>
      <c r="F5" s="41"/>
    </row>
    <row r="6" spans="1:6" ht="15.75">
      <c r="A6" s="94" t="str">
        <f>'CUADRO 6'!A6</f>
        <v>07020000</v>
      </c>
      <c r="B6" s="83" t="str">
        <f>'CUADRO 6'!B6</f>
        <v>Tomates frescos o refrigerados</v>
      </c>
      <c r="C6" s="95">
        <f>'CUADRO 6'!C6</f>
        <v>495983.03</v>
      </c>
      <c r="D6" s="95">
        <v>678588.91</v>
      </c>
      <c r="E6" s="96">
        <f>(C6*100)/D6</f>
        <v>73.09035303863129</v>
      </c>
      <c r="F6" s="41"/>
    </row>
    <row r="7" spans="1:6" ht="15.75">
      <c r="A7" s="94" t="str">
        <f>'CUADRO 6'!A7</f>
        <v>08101000</v>
      </c>
      <c r="B7" s="83" t="str">
        <f>'CUADRO 6'!B7</f>
        <v>Fresas Frescas</v>
      </c>
      <c r="C7" s="95">
        <f>'CUADRO 6'!C7</f>
        <v>474038.22</v>
      </c>
      <c r="D7" s="95">
        <v>570678.27</v>
      </c>
      <c r="E7" s="96">
        <f>(C7*100)/D7</f>
        <v>83.0657561220966</v>
      </c>
      <c r="F7" s="41"/>
    </row>
    <row r="8" spans="1:6" ht="15.75">
      <c r="A8" s="94" t="str">
        <f>'CUADRO 6'!A8</f>
        <v>07096010</v>
      </c>
      <c r="B8" s="83" t="str">
        <f>'CUADRO 6'!B8</f>
        <v>Pimientos dulces frescos o refrigerados</v>
      </c>
      <c r="C8" s="95">
        <f>'CUADRO 6'!C8</f>
        <v>442601.37</v>
      </c>
      <c r="D8" s="95">
        <v>661313.24</v>
      </c>
      <c r="E8" s="96">
        <f>(C8*100)/D8</f>
        <v>66.92764384998553</v>
      </c>
      <c r="F8" s="41"/>
    </row>
    <row r="9" spans="1:6" ht="15.75">
      <c r="A9" s="94" t="str">
        <f>'CUADRO 6'!A9</f>
        <v>20057000</v>
      </c>
      <c r="B9" s="83" t="str">
        <f>'CUADRO 6'!B9</f>
        <v>Aceitunas preparadas o conservadas (excepto en vinagre o acético), sin congelar</v>
      </c>
      <c r="C9" s="95">
        <f>'CUADRO 6'!C9</f>
        <v>412877.79</v>
      </c>
      <c r="D9" s="95">
        <v>547116.43</v>
      </c>
      <c r="E9" s="96">
        <f>(C9*100)/D9</f>
        <v>75.46433763650636</v>
      </c>
      <c r="F9" s="41"/>
    </row>
    <row r="10" spans="1:6" ht="15.75">
      <c r="A10" s="94" t="str">
        <f>'CUADRO 6'!A10</f>
        <v>15099000</v>
      </c>
      <c r="B10" s="83" t="str">
        <f>'CUADRO 6'!B10</f>
        <v>Aceite de oliva y sus fracciones, incluso refinado, pero sin modificar químicamente (Excepto virgen)</v>
      </c>
      <c r="C10" s="95">
        <f>'CUADRO 6'!C10</f>
        <v>405644.81</v>
      </c>
      <c r="D10" s="95">
        <v>538602.41</v>
      </c>
      <c r="E10" s="96">
        <f>(C10*100)/D10</f>
        <v>75.31433251477652</v>
      </c>
      <c r="F10" s="41"/>
    </row>
    <row r="11" spans="1:6" ht="15.75">
      <c r="A11" s="94" t="str">
        <f>'CUADRO 6'!A11</f>
        <v>07070005</v>
      </c>
      <c r="B11" s="83" t="str">
        <f>'CUADRO 6'!B11</f>
        <v>Pepinos frescos o refrigerados</v>
      </c>
      <c r="C11" s="95">
        <f>'CUADRO 6'!C11</f>
        <v>233042.17</v>
      </c>
      <c r="D11" s="95">
        <v>291842.08</v>
      </c>
      <c r="E11" s="96">
        <f>(C11*100)/D11</f>
        <v>79.85214812065483</v>
      </c>
      <c r="F11" s="41"/>
    </row>
    <row r="12" spans="1:6" ht="15.75">
      <c r="A12" s="94" t="str">
        <f>'CUADRO 6'!A12</f>
        <v>08102010</v>
      </c>
      <c r="B12" s="83" t="str">
        <f>'CUADRO 6'!B12</f>
        <v>Frambuesas frescas</v>
      </c>
      <c r="C12" s="95">
        <f>'CUADRO 6'!C12</f>
        <v>211978.18</v>
      </c>
      <c r="D12" s="95">
        <v>227849.71</v>
      </c>
      <c r="E12" s="96">
        <f>(C12*100)/D12</f>
        <v>93.03421101567345</v>
      </c>
      <c r="F12" s="41"/>
    </row>
    <row r="13" spans="1:6" ht="15.75">
      <c r="A13" s="94" t="str">
        <f>'CUADRO 6'!A13</f>
        <v>08044000</v>
      </c>
      <c r="B13" s="83" t="str">
        <f>'CUADRO 6'!B13</f>
        <v>Aguacates frescos o secos</v>
      </c>
      <c r="C13" s="95">
        <f>'CUADRO 6'!C13</f>
        <v>167196.61</v>
      </c>
      <c r="D13" s="95">
        <v>184555.36</v>
      </c>
      <c r="E13" s="96">
        <f>(C13*100)/D13</f>
        <v>90.59428563873733</v>
      </c>
      <c r="F13" s="41"/>
    </row>
    <row r="14" spans="1:6" ht="15.75">
      <c r="A14" s="94" t="str">
        <f>'CUADRO 6'!A14</f>
        <v>08071100</v>
      </c>
      <c r="B14" s="83" t="str">
        <f>'CUADRO 6'!B14</f>
        <v>Sandías, frescas</v>
      </c>
      <c r="C14" s="95">
        <f>'CUADRO 6'!C14</f>
        <v>164181.59</v>
      </c>
      <c r="D14" s="95">
        <v>327643.45</v>
      </c>
      <c r="E14" s="96">
        <f>(C14*100)/D14</f>
        <v>50.109834333633096</v>
      </c>
      <c r="F14" s="41"/>
    </row>
    <row r="15" spans="1:6" ht="15.75">
      <c r="A15" s="94" t="str">
        <f>'CUADRO 6'!A15</f>
        <v>07099310</v>
      </c>
      <c r="B15" s="83" t="str">
        <f>'CUADRO 6'!B15</f>
        <v>Calabacines frescos o refrigerados</v>
      </c>
      <c r="C15" s="95">
        <f>'CUADRO 6'!C15</f>
        <v>131136.91</v>
      </c>
      <c r="D15" s="95">
        <v>159703.45</v>
      </c>
      <c r="E15" s="96">
        <f>(C15*100)/D15</f>
        <v>82.1127596179043</v>
      </c>
      <c r="F15" s="41"/>
    </row>
    <row r="16" spans="1:6" ht="15.75">
      <c r="A16" s="94" t="str">
        <f>'CUADRO 6'!A16</f>
        <v>21069098</v>
      </c>
      <c r="B16" s="83" t="str">
        <f>'CUADRO 6'!B16</f>
        <v>Preparaciones alimenticias no expresadas ni comprendidas en otras partidas..</v>
      </c>
      <c r="C16" s="95">
        <f>'CUADRO 6'!C16</f>
        <v>127154.92</v>
      </c>
      <c r="D16" s="95">
        <v>357281.28</v>
      </c>
      <c r="E16" s="96">
        <f>(C16*100)/D16</f>
        <v>35.58958364681183</v>
      </c>
      <c r="F16" s="41"/>
    </row>
    <row r="17" spans="1:6" ht="15.75">
      <c r="A17" s="94" t="str">
        <f>'CUADRO 6'!A17</f>
        <v>08104030</v>
      </c>
      <c r="B17" s="83" t="str">
        <f>'CUADRO 6'!B17</f>
        <v>Frutos del Vaccinium Myrtillus (arándanos o mirtilos), frescos.</v>
      </c>
      <c r="C17" s="95">
        <f>'CUADRO 6'!C17</f>
        <v>122765.5</v>
      </c>
      <c r="D17" s="95">
        <v>129239.47</v>
      </c>
      <c r="E17" s="96">
        <f>(C17*100)/D17</f>
        <v>94.99071761900602</v>
      </c>
      <c r="F17" s="41"/>
    </row>
    <row r="18" spans="1:6" ht="15.75">
      <c r="A18" s="94" t="str">
        <f>'CUADRO 6'!A18</f>
        <v>15100090</v>
      </c>
      <c r="B18" s="83" t="str">
        <f>'CUADRO 6'!B18</f>
        <v>Los demás aceites obtenidos exclusivamente de la aceituna..</v>
      </c>
      <c r="C18" s="95">
        <f>'CUADRO 6'!C18</f>
        <v>112274.8</v>
      </c>
      <c r="D18" s="95">
        <v>138221.73</v>
      </c>
      <c r="E18" s="96">
        <f>(C18*100)/D18</f>
        <v>81.22803845676074</v>
      </c>
      <c r="F18" s="41"/>
    </row>
    <row r="19" spans="1:6" ht="15.75">
      <c r="A19" s="94" t="str">
        <f>'CUADRO 6'!A19</f>
        <v>08104010</v>
      </c>
      <c r="B19" s="83" t="str">
        <f>'CUADRO 6'!B19</f>
        <v>Frutos del Vaccinium vitis  idaea (arándanos rojos), frescos.</v>
      </c>
      <c r="C19" s="95">
        <f>'CUADRO 6'!C19</f>
        <v>105377.16</v>
      </c>
      <c r="D19" s="95">
        <v>112620.29</v>
      </c>
      <c r="E19" s="96">
        <f>(C19*100)/D19</f>
        <v>93.5685390261382</v>
      </c>
      <c r="F19" s="41"/>
    </row>
    <row r="20" spans="1:6" ht="15.75">
      <c r="A20" s="94" t="str">
        <f>'CUADRO 6'!A20</f>
        <v>07032000</v>
      </c>
      <c r="B20" s="83" t="str">
        <f>'CUADRO 6'!B20</f>
        <v>Ajos, frescos o refrigerados</v>
      </c>
      <c r="C20" s="95">
        <f>'CUADRO 6'!C20</f>
        <v>87809.64</v>
      </c>
      <c r="D20" s="95">
        <v>296749.85</v>
      </c>
      <c r="E20" s="96">
        <f>(C20*100)/D20</f>
        <v>29.590458091217236</v>
      </c>
      <c r="F20" s="41"/>
    </row>
    <row r="21" spans="1:6" ht="15.75">
      <c r="A21" s="94" t="str">
        <f>'CUADRO 6'!A21</f>
        <v>08051020</v>
      </c>
      <c r="B21" s="83" t="str">
        <f>'CUADRO 6'!B21</f>
        <v>Naranjas dulces frescas</v>
      </c>
      <c r="C21" s="95">
        <f>'CUADRO 6'!C21</f>
        <v>81259.82</v>
      </c>
      <c r="D21" s="95">
        <v>738513.97</v>
      </c>
      <c r="E21" s="96">
        <f>(C21*100)/D21</f>
        <v>11.003152723028382</v>
      </c>
      <c r="F21" s="41"/>
    </row>
    <row r="22" spans="1:6" ht="15.75">
      <c r="A22" s="94" t="str">
        <f>'CUADRO 6'!A22</f>
        <v>08071900</v>
      </c>
      <c r="B22" s="83" t="str">
        <f>'CUADRO 6'!B22</f>
        <v>Melones frescos</v>
      </c>
      <c r="C22" s="95">
        <f>'CUADRO 6'!C22</f>
        <v>63464.61</v>
      </c>
      <c r="D22" s="95">
        <v>288998.24</v>
      </c>
      <c r="E22" s="96">
        <f>(C22*100)/D22</f>
        <v>21.960206401256976</v>
      </c>
      <c r="F22" s="41"/>
    </row>
    <row r="23" spans="1:6" ht="15.75">
      <c r="A23" s="94" t="str">
        <f>'CUADRO 6'!A23</f>
        <v>08021290</v>
      </c>
      <c r="B23" s="83" t="str">
        <f>'CUADRO 6'!B23</f>
        <v>Almendras, sin cáscara, frescas o secas (excepto amargas)</v>
      </c>
      <c r="C23" s="95">
        <f>'CUADRO 6'!C23</f>
        <v>58498.72</v>
      </c>
      <c r="D23" s="95">
        <v>418100.1</v>
      </c>
      <c r="E23" s="96">
        <f>(C23*100)/D23</f>
        <v>13.991558480851834</v>
      </c>
      <c r="F23" s="41"/>
    </row>
    <row r="24" spans="1:6" ht="15.75">
      <c r="A24" s="94" t="str">
        <f>'CUADRO 6'!A24</f>
        <v>07093000</v>
      </c>
      <c r="B24" s="83" t="str">
        <f>'CUADRO 6'!B24</f>
        <v>Berenjenas frescas o refrigeradas</v>
      </c>
      <c r="C24" s="95">
        <f>'CUADRO 6'!C24</f>
        <v>56638.49</v>
      </c>
      <c r="D24" s="95">
        <v>76678.09</v>
      </c>
      <c r="E24" s="96">
        <f>(C24*100)/D24</f>
        <v>73.86528537682668</v>
      </c>
      <c r="F24" s="41"/>
    </row>
    <row r="25" spans="1:6" ht="15.75">
      <c r="A25" s="94" t="str">
        <f>'CUADRO 6'!A25</f>
        <v>08093010</v>
      </c>
      <c r="B25" s="83" t="str">
        <f>'CUADRO 6'!B25</f>
        <v>Griñones y nectarinas frescos</v>
      </c>
      <c r="C25" s="95">
        <f>'CUADRO 6'!C25</f>
        <v>56066.63</v>
      </c>
      <c r="D25" s="95">
        <v>387120.02</v>
      </c>
      <c r="E25" s="96">
        <f>(C25*100)/D25</f>
        <v>14.483009687796564</v>
      </c>
      <c r="F25" s="41"/>
    </row>
    <row r="26" spans="1:5" ht="15.75">
      <c r="A26" s="79"/>
      <c r="B26" s="83"/>
      <c r="C26" s="95"/>
      <c r="D26" s="97"/>
      <c r="E26" s="96"/>
    </row>
    <row r="27" spans="1:5" ht="15.75">
      <c r="A27" s="79"/>
      <c r="B27" s="88" t="s">
        <v>198</v>
      </c>
      <c r="C27" s="98">
        <f>'CUADRO 6'!C27</f>
        <v>5346481.15</v>
      </c>
      <c r="D27" s="98">
        <f>SUM(D5:D26)</f>
        <v>8912454.01</v>
      </c>
      <c r="E27" s="99">
        <f>(C27*100)/D27</f>
        <v>59.98887785565135</v>
      </c>
    </row>
    <row r="28" spans="1:5" ht="15.75">
      <c r="A28" s="79"/>
      <c r="B28" s="80"/>
      <c r="C28" s="95"/>
      <c r="D28" s="97"/>
      <c r="E28" s="96"/>
    </row>
    <row r="29" spans="1:6" ht="17.25">
      <c r="A29" s="79"/>
      <c r="B29" s="70" t="s">
        <v>144</v>
      </c>
      <c r="C29" s="98">
        <f>'CUADRO 6'!C29</f>
        <v>7487071.210000001</v>
      </c>
      <c r="D29" s="98">
        <v>32336934.7</v>
      </c>
      <c r="E29" s="99">
        <f>(C29*100)/D29</f>
        <v>23.153311467088443</v>
      </c>
      <c r="F29" s="46"/>
    </row>
    <row r="30" spans="1:5" ht="17.25">
      <c r="A30" s="79"/>
      <c r="B30" s="70" t="s">
        <v>145</v>
      </c>
      <c r="C30" s="98">
        <f>'CUADRO 6'!C30</f>
        <v>18905325.59</v>
      </c>
      <c r="D30" s="98">
        <v>188485239.2</v>
      </c>
      <c r="E30" s="99">
        <f>(C30*100)/D30</f>
        <v>10.03013587177494</v>
      </c>
    </row>
    <row r="31" spans="1:5" ht="15.75">
      <c r="A31" s="63" t="s">
        <v>87</v>
      </c>
      <c r="D31" s="100"/>
      <c r="E31" s="101"/>
    </row>
    <row r="32" ht="14.25">
      <c r="A32" s="17" t="s">
        <v>146</v>
      </c>
    </row>
    <row r="33" ht="14.25">
      <c r="A33" s="17" t="s">
        <v>147</v>
      </c>
    </row>
  </sheetData>
  <sheetProtection selectLockedCells="1" selectUnlockedCells="1"/>
  <printOptions/>
  <pageMargins left="0.7201388888888889" right="0.7479166666666667" top="0.42986111111111114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2016-11-23T14:02:38Z</cp:lastPrinted>
  <dcterms:modified xsi:type="dcterms:W3CDTF">2016-11-23T14:16:02Z</dcterms:modified>
  <cp:category/>
  <cp:version/>
  <cp:contentType/>
  <cp:contentStatus/>
  <cp:revision>16</cp:revision>
</cp:coreProperties>
</file>