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Descripción" sheetId="1" r:id="rId1"/>
    <sheet name="CUADROS 1-2 " sheetId="2" r:id="rId2"/>
    <sheet name="CUADROS 3-4 " sheetId="3" r:id="rId3"/>
    <sheet name="CUADRO 5" sheetId="4" r:id="rId4"/>
    <sheet name="CUADRO 6" sheetId="5" r:id="rId5"/>
    <sheet name="CUADRO 7" sheetId="6" r:id="rId6"/>
  </sheets>
  <definedNames>
    <definedName name="_xlnm.Print_Area" localSheetId="3">'CUADRO 5'!$A$1:$G$34</definedName>
    <definedName name="_xlnm.Print_Area" localSheetId="4">'CUADRO 6'!$A$1:$F$31</definedName>
    <definedName name="_xlnm.Print_Area" localSheetId="5">'CUADRO 7'!$A$1:$E$32</definedName>
    <definedName name="_xlnm.Print_Area" localSheetId="1">'CUADROS 1-2 '!$A$1:$K$34</definedName>
    <definedName name="_xlnm.Print_Area" localSheetId="2">'CUADROS 3-4 '!$A$2:$G$47</definedName>
    <definedName name="_xlnm.Print_Area" localSheetId="0">'Descripción'!$A$1:$K$37</definedName>
  </definedNames>
  <calcPr fullCalcOnLoad="1"/>
</workbook>
</file>

<file path=xl/sharedStrings.xml><?xml version="1.0" encoding="utf-8"?>
<sst xmlns="http://schemas.openxmlformats.org/spreadsheetml/2006/main" count="289" uniqueCount="204">
  <si>
    <t>Servicio de Estudios y Estadísticas</t>
  </si>
  <si>
    <t>SECRETARÍA GENERAL DE AGRICULTURA Y ALIMENTACION</t>
  </si>
  <si>
    <r>
      <t xml:space="preserve">BALANZA COMERCIAL AGROALIMENTARIA DE </t>
    </r>
    <r>
      <rPr>
        <b/>
        <u val="single"/>
        <sz val="12"/>
        <color indexed="9"/>
        <rFont val="Cambria"/>
        <family val="1"/>
      </rPr>
      <t>ENERO-OCTUBRE 2016</t>
    </r>
  </si>
  <si>
    <r>
      <t xml:space="preserve">Cuadros 1 y 2: </t>
    </r>
    <r>
      <rPr>
        <sz val="10"/>
        <rFont val="Cambria"/>
        <family val="1"/>
      </rPr>
      <t xml:space="preserve">Exportaciones e importaciones Agroalimentarias de Andalucía por provincias. </t>
    </r>
  </si>
  <si>
    <r>
      <t xml:space="preserve">Cuadros 3 y 4: </t>
    </r>
    <r>
      <rPr>
        <sz val="10"/>
        <rFont val="Cambria"/>
        <family val="1"/>
      </rPr>
      <t>Principales destinos y origen de las exportaciones e importaciones Agroalimentarias andaluzas.</t>
    </r>
  </si>
  <si>
    <r>
      <t>Cuadro 5:</t>
    </r>
    <r>
      <rPr>
        <sz val="10"/>
        <rFont val="Cambria"/>
        <family val="1"/>
      </rPr>
      <t xml:space="preserve">          Saldo Comercial de los Principales Capítulos Arancelarios Exportados e Importados </t>
    </r>
  </si>
  <si>
    <r>
      <t xml:space="preserve">Cuadro 6:          </t>
    </r>
    <r>
      <rPr>
        <sz val="10"/>
        <rFont val="Cambria"/>
        <family val="1"/>
      </rPr>
      <t>Principales Productos Agroalimentarios Exportados por Andalucía</t>
    </r>
  </si>
  <si>
    <r>
      <t xml:space="preserve">Cuadro 7:          </t>
    </r>
    <r>
      <rPr>
        <sz val="10"/>
        <rFont val="Cambria"/>
        <family val="1"/>
      </rPr>
      <t xml:space="preserve">Principales Productos Agroalimentarios Exportados por Andalucía y España. </t>
    </r>
  </si>
  <si>
    <r>
      <t>Observaciones:</t>
    </r>
    <r>
      <rPr>
        <sz val="10"/>
        <rFont val="Cambria"/>
        <family val="1"/>
      </rPr>
      <t xml:space="preserve"> Cada vez que en este informe se hace mención a los productos agroalimentarios, se encuentran incluidos los productos agroalimentarios y las bebidas. </t>
    </r>
  </si>
  <si>
    <r>
      <t xml:space="preserve">Fuente: </t>
    </r>
    <r>
      <rPr>
        <sz val="10"/>
        <rFont val="Cambria"/>
        <family val="1"/>
      </rPr>
      <t xml:space="preserve">Instituto de Comercio Exterior (ICEX), consulta de datos realizada con fecha 28 de diciembre de 2016. Datos definitivos hasta 2014. 2015 provisionales. </t>
    </r>
  </si>
  <si>
    <t>CUADRO Nº1</t>
  </si>
  <si>
    <t>Exportaciones Agroalimentarias y Bebidas</t>
  </si>
  <si>
    <t>Enero-Diciembre</t>
  </si>
  <si>
    <t>Enero-Octubre</t>
  </si>
  <si>
    <t>Variación año anterior en %</t>
  </si>
  <si>
    <t>Provincia</t>
  </si>
  <si>
    <t>Miles Euros</t>
  </si>
  <si>
    <t>Tm.</t>
  </si>
  <si>
    <t>valor</t>
  </si>
  <si>
    <t>Peso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</si>
  <si>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</si>
  <si>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</si>
  <si>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</si>
  <si>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</si>
  <si>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</si>
  <si>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</si>
  <si>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</si>
  <si>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</si>
  <si>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</si>
  <si>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Fuente: Instituto de Comercio Exterior (ICEX). </t>
  </si>
  <si>
    <t>CUADRO Nº2</t>
  </si>
  <si>
    <t>Importaciones Agroalimentarias y Bebidas</t>
  </si>
  <si>
    <t xml:space="preserve">Fuente: Instituto de Comercio Exterior (ICEX) </t>
  </si>
  <si>
    <t xml:space="preserve">CUADRO Nº3 </t>
  </si>
  <si>
    <t>CUADRO Nº4</t>
  </si>
  <si>
    <t>Principales Destinos de las Exportaciones Agroalimentarias y Bebidas Andaluzas</t>
  </si>
  <si>
    <t>Principales Orígenes de las Importaciones Agroalimentarias y Bebidas Andaluzas</t>
  </si>
  <si>
    <t>Enero-Octubre 2016</t>
  </si>
  <si>
    <t>País</t>
  </si>
  <si>
    <t>Valor Exportado (Miles Euros)</t>
  </si>
  <si>
    <t xml:space="preserve">% Valor Exportado </t>
  </si>
  <si>
    <t xml:space="preserve"> Valor Importado (Miles Euros)</t>
  </si>
  <si>
    <t xml:space="preserve">% Valor Importado </t>
  </si>
  <si>
    <t>Alemania</t>
  </si>
  <si>
    <t>Portugal</t>
  </si>
  <si>
    <t>Francia</t>
  </si>
  <si>
    <t>Italia</t>
  </si>
  <si>
    <t>Reino Unido</t>
  </si>
  <si>
    <t>Países Bajos</t>
  </si>
  <si>
    <t>Bélgica</t>
  </si>
  <si>
    <t>Rumanía</t>
  </si>
  <si>
    <t>Polonia</t>
  </si>
  <si>
    <t>Suecia</t>
  </si>
  <si>
    <t>Dinamarca</t>
  </si>
  <si>
    <t>Bulgaria</t>
  </si>
  <si>
    <t>Austria</t>
  </si>
  <si>
    <t>República Checa</t>
  </si>
  <si>
    <t>Grecia</t>
  </si>
  <si>
    <t>Irlanda</t>
  </si>
  <si>
    <t>Finlandia</t>
  </si>
  <si>
    <t>Lituania</t>
  </si>
  <si>
    <t>Letonia</t>
  </si>
  <si>
    <t>Unión Europea sin Determinar</t>
  </si>
  <si>
    <t>Hungría</t>
  </si>
  <si>
    <t>Eslovaquia</t>
  </si>
  <si>
    <t>Croacia</t>
  </si>
  <si>
    <t>Estonia</t>
  </si>
  <si>
    <t>Eslovenia</t>
  </si>
  <si>
    <t>Luxemburgo</t>
  </si>
  <si>
    <t>Malta</t>
  </si>
  <si>
    <t>Chipre</t>
  </si>
  <si>
    <t>Total UE</t>
  </si>
  <si>
    <t>Estados Unidos</t>
  </si>
  <si>
    <t>Marruecos</t>
  </si>
  <si>
    <t>China</t>
  </si>
  <si>
    <t>Argentina</t>
  </si>
  <si>
    <t>Japón</t>
  </si>
  <si>
    <t>Indonesia</t>
  </si>
  <si>
    <t>Suiza</t>
  </si>
  <si>
    <t>México</t>
  </si>
  <si>
    <t>Perú</t>
  </si>
  <si>
    <t>Brasil</t>
  </si>
  <si>
    <t>Ucrania</t>
  </si>
  <si>
    <t>Arabia Saudita</t>
  </si>
  <si>
    <t>Australia</t>
  </si>
  <si>
    <t>Total Mundo</t>
  </si>
  <si>
    <t>Fuente: Instituto de Comercio Exterior (ICEX)</t>
  </si>
  <si>
    <t>CUADRO Nº 5</t>
  </si>
  <si>
    <t>Saldo Comercial de los Principales Capítulos Arancelarios Exportados e Importados Enero-Octubre 2016</t>
  </si>
  <si>
    <t>Capítulo</t>
  </si>
  <si>
    <t>Denominación</t>
  </si>
  <si>
    <t xml:space="preserve">   Valor Importado (Miles Euros)</t>
  </si>
  <si>
    <t xml:space="preserve">Saldo 2016 (Miles Euros)  </t>
  </si>
  <si>
    <t>Ene-Oct 2015</t>
  </si>
  <si>
    <t>Ene-Oct 2016</t>
  </si>
  <si>
    <t>01</t>
  </si>
  <si>
    <t>Animales vivos</t>
  </si>
  <si>
    <t>02</t>
  </si>
  <si>
    <t>Carne y despojos comestibles</t>
  </si>
  <si>
    <t>03</t>
  </si>
  <si>
    <t>Pescados, Crustáceos, Moluscos</t>
  </si>
  <si>
    <t>04</t>
  </si>
  <si>
    <t>Leche, Productos Lácteos, Huevos</t>
  </si>
  <si>
    <t>05</t>
  </si>
  <si>
    <t>Otros productos de origen animal</t>
  </si>
  <si>
    <t>06</t>
  </si>
  <si>
    <t>Plantas vivas; Pro. Floricultura</t>
  </si>
  <si>
    <t>07</t>
  </si>
  <si>
    <t>Legumbres, Hortalizas, S/ Conserv.</t>
  </si>
  <si>
    <t>08</t>
  </si>
  <si>
    <t>Frutas/Frutos, S/ Conservar</t>
  </si>
  <si>
    <t>09</t>
  </si>
  <si>
    <t>Café, té, yerba mate y especias</t>
  </si>
  <si>
    <t>10</t>
  </si>
  <si>
    <t>Cereales</t>
  </si>
  <si>
    <t>11</t>
  </si>
  <si>
    <t>Produc. De la molineria; Malta</t>
  </si>
  <si>
    <t>12</t>
  </si>
  <si>
    <t>Semillas Oleagi.; Plantas industriales</t>
  </si>
  <si>
    <t>13</t>
  </si>
  <si>
    <t>Jugos y extractos vegetales</t>
  </si>
  <si>
    <t>14</t>
  </si>
  <si>
    <t>Materias trenzables</t>
  </si>
  <si>
    <t>15</t>
  </si>
  <si>
    <t>Grasas , aceite animal o vegetal</t>
  </si>
  <si>
    <t>16</t>
  </si>
  <si>
    <t>Conservas de carne o pescado</t>
  </si>
  <si>
    <t>17</t>
  </si>
  <si>
    <t>Azucares; Artículos Confitería</t>
  </si>
  <si>
    <t>18</t>
  </si>
  <si>
    <t>Cacao y sus preparaciones</t>
  </si>
  <si>
    <t>19</t>
  </si>
  <si>
    <t>Produc. De Cereales, de pastelería</t>
  </si>
  <si>
    <t>20</t>
  </si>
  <si>
    <t>Conservas Verdura O Fruta; Zumo</t>
  </si>
  <si>
    <t>21</t>
  </si>
  <si>
    <t>Preparac. Alimenticias Diversas</t>
  </si>
  <si>
    <t>22</t>
  </si>
  <si>
    <t>Bebidas Todo Tipo (Exc. Zumos)</t>
  </si>
  <si>
    <t>23</t>
  </si>
  <si>
    <t>Residuos Industria Alimentaria</t>
  </si>
  <si>
    <t>24</t>
  </si>
  <si>
    <t>Tabaco y sus sucedáneos</t>
  </si>
  <si>
    <t xml:space="preserve">Total Agroalimentario* </t>
  </si>
  <si>
    <t>Total **</t>
  </si>
  <si>
    <t>*En el Total Agroalimentario se encuentran incluidos los sectores 1 y 2 del ICEX (1 Agroalimentarios y 2 Bebidas).</t>
  </si>
  <si>
    <t>** En el Total se encuentran incluidos los sectores 1,2,3 y 4 del ICEX (1 Agroalimentarios, 2 Bebidas, 3Bienes de consumo y 4 Productos industriales y tecnología).</t>
  </si>
  <si>
    <t>CUADRO Nº6</t>
  </si>
  <si>
    <t>Principales Productos Agroalimentarios Exportados por Andalucía en Enero-Octubre 2016</t>
  </si>
  <si>
    <t>Codificación</t>
  </si>
  <si>
    <t>Producto</t>
  </si>
  <si>
    <t>Valor Exportado (Miles  Euros)</t>
  </si>
  <si>
    <t>Cantidad Exportada (Tm.)</t>
  </si>
  <si>
    <t>%  valor sobre total agroalimentario</t>
  </si>
  <si>
    <t>% peso sobre total agroalimentario</t>
  </si>
  <si>
    <t>15091090</t>
  </si>
  <si>
    <t>Aceite de oliva virgen y sus fracciones, sin modificar químicamente (excepto lampante)</t>
  </si>
  <si>
    <t>07020000</t>
  </si>
  <si>
    <t>Tomates frescos o refrigerados</t>
  </si>
  <si>
    <t>07096010</t>
  </si>
  <si>
    <t>Pimientos dulces frescos o refrigerados</t>
  </si>
  <si>
    <t>08101000</t>
  </si>
  <si>
    <t>Fresas Frescas</t>
  </si>
  <si>
    <t>20057000</t>
  </si>
  <si>
    <t>Aceitunas preparadas o conservadas (excepto en vinagre o acético), sin congelar</t>
  </si>
  <si>
    <t>15099000</t>
  </si>
  <si>
    <t>Aceite de oliva y sus fracciones, incluso refinado, pero sin modificar químicamente (Excepto virgen)</t>
  </si>
  <si>
    <t>07070005</t>
  </si>
  <si>
    <t>Pepinos frescos o refrigerados</t>
  </si>
  <si>
    <t>08102010</t>
  </si>
  <si>
    <t>Frambuesas frescas</t>
  </si>
  <si>
    <t>08044000</t>
  </si>
  <si>
    <t>Aguacates frescos o secos</t>
  </si>
  <si>
    <t>08071100</t>
  </si>
  <si>
    <t>Sandías, frescas</t>
  </si>
  <si>
    <t>07099310</t>
  </si>
  <si>
    <t>Calabacines frescos o refrigerados</t>
  </si>
  <si>
    <t>21069098</t>
  </si>
  <si>
    <t>Preparaciones alimenticias no expresadas ni comprendidas en otras partidas..</t>
  </si>
  <si>
    <t>15100090</t>
  </si>
  <si>
    <t>Los demás aceites obtenidos exclusivamente de la aceituna..</t>
  </si>
  <si>
    <t>08104030</t>
  </si>
  <si>
    <t>Frutos del Vaccinium Myrtillus (arándanos o mirtilos), frescos.</t>
  </si>
  <si>
    <t>08104010</t>
  </si>
  <si>
    <t>Frutos del Vaccinium vitis  idaea (arándanos rojos), frescos.</t>
  </si>
  <si>
    <t>07032000</t>
  </si>
  <si>
    <t>Ajos, frescos o refrigerados</t>
  </si>
  <si>
    <t>08051020</t>
  </si>
  <si>
    <t>Naranjas dulces frescas</t>
  </si>
  <si>
    <t>08021290</t>
  </si>
  <si>
    <t>Almendras, sin cáscara, frescas o secas (excepto amargas)</t>
  </si>
  <si>
    <t>07093000</t>
  </si>
  <si>
    <t>Berenjenas frescas o refrigeradas</t>
  </si>
  <si>
    <t>08071900</t>
  </si>
  <si>
    <t>Melones frescos</t>
  </si>
  <si>
    <t>08093010</t>
  </si>
  <si>
    <t>Griñones y nectarinas frescos</t>
  </si>
  <si>
    <t>TOTAL 21 PRIMEROS PRODUCTOS</t>
  </si>
  <si>
    <t>** En el Total se encuentran incluidos los sectores 1,2,3 y 4 del ICEX (1 Agroalimentarios, 2 Bebidas, 3 Bienes de consumo y 4 Productos industriales y tecnología).</t>
  </si>
  <si>
    <t>CUADRO Nº7</t>
  </si>
  <si>
    <t>Principales Productos Agroalimentarios Exportados por Andalucía y España. Enero-Octubre 2016</t>
  </si>
  <si>
    <t>Valor Exportado Andalucía en miles de euros</t>
  </si>
  <si>
    <t>Valor Exportado España en miles de euros</t>
  </si>
  <si>
    <t>%Andalucía /España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</si>
</sst>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0.00%"/>
    <numFmt numFmtId="168" formatCode="#,##0.00"/>
    <numFmt numFmtId="169" formatCode="@"/>
    <numFmt numFmtId="170" formatCode="#,##0.###"/>
    <numFmt numFmtId="171" formatCode="#,###"/>
    <numFmt numFmtId="172" formatCode="0.00"/>
    <numFmt numFmtId="173" formatCode="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22"/>
      <name val="Cambria"/>
      <family val="1"/>
    </font>
    <font>
      <sz val="18"/>
      <color indexed="9"/>
      <name val="Cambria"/>
      <family val="1"/>
    </font>
    <font>
      <b/>
      <sz val="12"/>
      <color indexed="9"/>
      <name val="Cambria"/>
      <family val="1"/>
    </font>
    <font>
      <b/>
      <u val="single"/>
      <sz val="12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55"/>
      <name val="Cambria"/>
      <family val="1"/>
    </font>
    <font>
      <b/>
      <sz val="10"/>
      <color indexed="17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  <font>
      <b/>
      <sz val="10"/>
      <color indexed="9"/>
      <name val="Cambria"/>
      <family val="1"/>
    </font>
    <font>
      <b/>
      <sz val="10"/>
      <name val="Arial"/>
      <family val="2"/>
    </font>
    <font>
      <sz val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color indexed="9"/>
      <name val="Cambria"/>
      <family val="1"/>
    </font>
    <font>
      <sz val="10"/>
      <name val="Times New Roman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left" vertical="center" textRotation="90"/>
      <protection/>
    </xf>
    <xf numFmtId="164" fontId="4" fillId="3" borderId="2" xfId="20" applyFont="1" applyFill="1" applyBorder="1" applyAlignment="1">
      <alignment horizontal="center" vertical="center" textRotation="90" wrapText="1"/>
      <protection/>
    </xf>
    <xf numFmtId="164" fontId="5" fillId="3" borderId="0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8" fillId="0" borderId="0" xfId="0" applyFont="1" applyFill="1" applyAlignment="1">
      <alignment/>
    </xf>
    <xf numFmtId="164" fontId="2" fillId="0" borderId="0" xfId="20" applyFont="1" applyFill="1">
      <alignment/>
      <protection/>
    </xf>
    <xf numFmtId="165" fontId="2" fillId="0" borderId="0" xfId="20" applyNumberFormat="1" applyFont="1" applyFill="1">
      <alignment/>
      <protection/>
    </xf>
    <xf numFmtId="164" fontId="7" fillId="0" borderId="0" xfId="20" applyFont="1" applyBorder="1" applyAlignment="1">
      <alignment horizontal="left" vertical="top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20" applyFont="1" applyBorder="1" applyAlignment="1">
      <alignment wrapText="1"/>
      <protection/>
    </xf>
    <xf numFmtId="164" fontId="7" fillId="0" borderId="0" xfId="20" applyFont="1" applyBorder="1" applyAlignment="1">
      <alignment vertical="top" wrapText="1"/>
      <protection/>
    </xf>
    <xf numFmtId="164" fontId="9" fillId="0" borderId="0" xfId="20" applyFont="1">
      <alignment/>
      <protection/>
    </xf>
    <xf numFmtId="164" fontId="8" fillId="0" borderId="0" xfId="20" applyFont="1" applyAlignment="1">
      <alignment horizontal="left" vertical="top" wrapText="1"/>
      <protection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12" fillId="0" borderId="0" xfId="0" applyFont="1" applyAlignment="1">
      <alignment/>
    </xf>
    <xf numFmtId="164" fontId="7" fillId="4" borderId="3" xfId="0" applyFont="1" applyFill="1" applyBorder="1" applyAlignment="1">
      <alignment/>
    </xf>
    <xf numFmtId="164" fontId="13" fillId="4" borderId="4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7" fillId="5" borderId="6" xfId="0" applyFont="1" applyFill="1" applyBorder="1" applyAlignment="1">
      <alignment horizontal="center"/>
    </xf>
    <xf numFmtId="164" fontId="7" fillId="5" borderId="4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4" fontId="8" fillId="5" borderId="6" xfId="0" applyFont="1" applyFill="1" applyBorder="1" applyAlignment="1">
      <alignment/>
    </xf>
    <xf numFmtId="166" fontId="8" fillId="5" borderId="4" xfId="0" applyNumberFormat="1" applyFont="1" applyFill="1" applyBorder="1" applyAlignment="1">
      <alignment/>
    </xf>
    <xf numFmtId="166" fontId="8" fillId="5" borderId="7" xfId="0" applyNumberFormat="1" applyFont="1" applyFill="1" applyBorder="1" applyAlignment="1">
      <alignment/>
    </xf>
    <xf numFmtId="166" fontId="8" fillId="5" borderId="6" xfId="0" applyNumberFormat="1" applyFont="1" applyFill="1" applyBorder="1" applyAlignment="1">
      <alignment/>
    </xf>
    <xf numFmtId="167" fontId="8" fillId="5" borderId="4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7" fillId="5" borderId="6" xfId="0" applyFont="1" applyFill="1" applyBorder="1" applyAlignment="1">
      <alignment/>
    </xf>
    <xf numFmtId="166" fontId="7" fillId="5" borderId="4" xfId="0" applyNumberFormat="1" applyFont="1" applyFill="1" applyBorder="1" applyAlignment="1">
      <alignment/>
    </xf>
    <xf numFmtId="166" fontId="7" fillId="5" borderId="7" xfId="0" applyNumberFormat="1" applyFont="1" applyFill="1" applyBorder="1" applyAlignment="1">
      <alignment/>
    </xf>
    <xf numFmtId="166" fontId="7" fillId="5" borderId="6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4" fontId="13" fillId="4" borderId="8" xfId="0" applyFont="1" applyFill="1" applyBorder="1" applyAlignment="1">
      <alignment horizontal="center"/>
    </xf>
    <xf numFmtId="164" fontId="13" fillId="4" borderId="7" xfId="0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164" fontId="7" fillId="0" borderId="0" xfId="0" applyFont="1" applyBorder="1" applyAlignment="1">
      <alignment horizontal="center" wrapText="1"/>
    </xf>
    <xf numFmtId="169" fontId="8" fillId="0" borderId="0" xfId="0" applyNumberFormat="1" applyFont="1" applyFill="1" applyAlignment="1">
      <alignment/>
    </xf>
    <xf numFmtId="164" fontId="13" fillId="4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15" fillId="5" borderId="4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4" fontId="7" fillId="5" borderId="4" xfId="0" applyFont="1" applyFill="1" applyBorder="1" applyAlignment="1">
      <alignment/>
    </xf>
    <xf numFmtId="164" fontId="8" fillId="5" borderId="9" xfId="0" applyFont="1" applyFill="1" applyBorder="1" applyAlignment="1">
      <alignment/>
    </xf>
    <xf numFmtId="167" fontId="8" fillId="5" borderId="7" xfId="0" applyNumberFormat="1" applyFont="1" applyFill="1" applyBorder="1" applyAlignment="1">
      <alignment/>
    </xf>
    <xf numFmtId="164" fontId="8" fillId="5" borderId="8" xfId="0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4" fontId="7" fillId="0" borderId="0" xfId="0" applyFont="1" applyBorder="1" applyAlignment="1">
      <alignment/>
    </xf>
    <xf numFmtId="166" fontId="8" fillId="0" borderId="0" xfId="0" applyNumberFormat="1" applyFont="1" applyFill="1" applyAlignment="1">
      <alignment/>
    </xf>
    <xf numFmtId="164" fontId="11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5" fillId="4" borderId="3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 vertical="top" wrapText="1"/>
    </xf>
    <xf numFmtId="169" fontId="5" fillId="4" borderId="4" xfId="0" applyNumberFormat="1" applyFont="1" applyFill="1" applyBorder="1" applyAlignment="1">
      <alignment horizontal="center" vertical="center"/>
    </xf>
    <xf numFmtId="169" fontId="18" fillId="5" borderId="4" xfId="0" applyNumberFormat="1" applyFont="1" applyFill="1" applyBorder="1" applyAlignment="1">
      <alignment horizontal="center"/>
    </xf>
    <xf numFmtId="164" fontId="18" fillId="5" borderId="6" xfId="0" applyFont="1" applyFill="1" applyBorder="1" applyAlignment="1">
      <alignment/>
    </xf>
    <xf numFmtId="166" fontId="18" fillId="5" borderId="4" xfId="0" applyNumberFormat="1" applyFont="1" applyFill="1" applyBorder="1" applyAlignment="1">
      <alignment/>
    </xf>
    <xf numFmtId="166" fontId="18" fillId="5" borderId="7" xfId="0" applyNumberFormat="1" applyFont="1" applyFill="1" applyBorder="1" applyAlignment="1">
      <alignment/>
    </xf>
    <xf numFmtId="164" fontId="18" fillId="5" borderId="4" xfId="0" applyFont="1" applyFill="1" applyBorder="1" applyAlignment="1">
      <alignment horizontal="center"/>
    </xf>
    <xf numFmtId="166" fontId="17" fillId="5" borderId="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64" fontId="19" fillId="0" borderId="0" xfId="0" applyFont="1" applyAlignment="1">
      <alignment/>
    </xf>
    <xf numFmtId="164" fontId="20" fillId="4" borderId="8" xfId="0" applyFont="1" applyFill="1" applyBorder="1" applyAlignment="1">
      <alignment horizontal="center" vertical="center"/>
    </xf>
    <xf numFmtId="164" fontId="20" fillId="4" borderId="8" xfId="0" applyFont="1" applyFill="1" applyBorder="1" applyAlignment="1">
      <alignment horizontal="center" vertical="center" wrapText="1"/>
    </xf>
    <xf numFmtId="169" fontId="19" fillId="5" borderId="4" xfId="0" applyNumberFormat="1" applyFont="1" applyFill="1" applyBorder="1" applyAlignment="1">
      <alignment horizontal="center"/>
    </xf>
    <xf numFmtId="164" fontId="19" fillId="5" borderId="4" xfId="0" applyFont="1" applyFill="1" applyBorder="1" applyAlignment="1">
      <alignment/>
    </xf>
    <xf numFmtId="171" fontId="19" fillId="5" borderId="4" xfId="0" applyNumberFormat="1" applyFont="1" applyFill="1" applyBorder="1" applyAlignment="1">
      <alignment horizontal="right"/>
    </xf>
    <xf numFmtId="167" fontId="19" fillId="5" borderId="4" xfId="0" applyNumberFormat="1" applyFont="1" applyFill="1" applyBorder="1" applyAlignment="1">
      <alignment horizontal="right"/>
    </xf>
    <xf numFmtId="164" fontId="21" fillId="6" borderId="0" xfId="0" applyFont="1" applyFill="1" applyAlignment="1">
      <alignment horizontal="right" vertical="top"/>
    </xf>
    <xf numFmtId="169" fontId="19" fillId="5" borderId="4" xfId="0" applyNumberFormat="1" applyFont="1" applyFill="1" applyBorder="1" applyAlignment="1">
      <alignment horizontal="left"/>
    </xf>
    <xf numFmtId="164" fontId="21" fillId="0" borderId="0" xfId="0" applyFont="1" applyAlignment="1">
      <alignment horizontal="right" vertical="top"/>
    </xf>
    <xf numFmtId="164" fontId="19" fillId="5" borderId="4" xfId="0" applyFont="1" applyFill="1" applyBorder="1" applyAlignment="1">
      <alignment horizontal="left" wrapText="1"/>
    </xf>
    <xf numFmtId="169" fontId="19" fillId="5" borderId="4" xfId="0" applyNumberFormat="1" applyFont="1" applyFill="1" applyBorder="1" applyAlignment="1">
      <alignment/>
    </xf>
    <xf numFmtId="164" fontId="19" fillId="5" borderId="4" xfId="0" applyFont="1" applyFill="1" applyBorder="1" applyAlignment="1">
      <alignment wrapText="1"/>
    </xf>
    <xf numFmtId="167" fontId="16" fillId="0" borderId="0" xfId="0" applyNumberFormat="1" applyFont="1" applyBorder="1" applyAlignment="1">
      <alignment horizontal="right"/>
    </xf>
    <xf numFmtId="164" fontId="16" fillId="5" borderId="4" xfId="0" applyFont="1" applyFill="1" applyBorder="1" applyAlignment="1">
      <alignment/>
    </xf>
    <xf numFmtId="171" fontId="16" fillId="5" borderId="4" xfId="0" applyNumberFormat="1" applyFont="1" applyFill="1" applyBorder="1" applyAlignment="1">
      <alignment horizontal="right"/>
    </xf>
    <xf numFmtId="167" fontId="16" fillId="5" borderId="4" xfId="0" applyNumberFormat="1" applyFont="1" applyFill="1" applyBorder="1" applyAlignment="1">
      <alignment horizontal="right"/>
    </xf>
    <xf numFmtId="167" fontId="19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4" fontId="13" fillId="4" borderId="8" xfId="0" applyFont="1" applyFill="1" applyBorder="1" applyAlignment="1">
      <alignment horizontal="center" vertical="center" wrapText="1"/>
    </xf>
    <xf numFmtId="164" fontId="19" fillId="5" borderId="4" xfId="0" applyNumberFormat="1" applyFont="1" applyFill="1" applyBorder="1" applyAlignment="1">
      <alignment horizontal="center"/>
    </xf>
    <xf numFmtId="166" fontId="19" fillId="5" borderId="4" xfId="0" applyNumberFormat="1" applyFont="1" applyFill="1" applyBorder="1" applyAlignment="1">
      <alignment/>
    </xf>
    <xf numFmtId="172" fontId="19" fillId="5" borderId="4" xfId="0" applyNumberFormat="1" applyFont="1" applyFill="1" applyBorder="1" applyAlignment="1">
      <alignment horizontal="right"/>
    </xf>
    <xf numFmtId="173" fontId="8" fillId="0" borderId="0" xfId="0" applyNumberFormat="1" applyFont="1" applyAlignment="1">
      <alignment/>
    </xf>
    <xf numFmtId="166" fontId="22" fillId="5" borderId="4" xfId="0" applyNumberFormat="1" applyFont="1" applyFill="1" applyBorder="1" applyAlignment="1">
      <alignment/>
    </xf>
    <xf numFmtId="166" fontId="16" fillId="5" borderId="4" xfId="0" applyNumberFormat="1" applyFont="1" applyFill="1" applyBorder="1" applyAlignment="1">
      <alignment/>
    </xf>
    <xf numFmtId="172" fontId="16" fillId="5" borderId="4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7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espuesta petición" xfId="20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561975</xdr:colOff>
      <xdr:row>5</xdr:row>
      <xdr:rowOff>85725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971925" y="323850"/>
          <a:ext cx="4324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1543050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12096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3" zoomScaleNormal="93" workbookViewId="0" topLeftCell="A1">
      <selection activeCell="C29" sqref="C29"/>
    </sheetView>
  </sheetViews>
  <sheetFormatPr defaultColWidth="11.421875" defaultRowHeight="12.75" customHeight="1"/>
  <cols>
    <col min="1" max="1" width="7.140625" style="1" customWidth="1"/>
    <col min="2" max="2" width="3.421875" style="1" customWidth="1"/>
    <col min="3" max="3" width="31.421875" style="1" customWidth="1"/>
    <col min="4" max="4" width="14.28125" style="1" customWidth="1"/>
    <col min="5" max="8" width="11.421875" style="1" customWidth="1"/>
    <col min="9" max="10" width="14.00390625" style="1" customWidth="1"/>
    <col min="11" max="11" width="10.28125" style="1" customWidth="1"/>
    <col min="12" max="16384" width="11.421875" style="1" customWidth="1"/>
  </cols>
  <sheetData>
    <row r="1" spans="1:11" ht="12.75" customHeight="1">
      <c r="A1" s="2" t="s">
        <v>0</v>
      </c>
      <c r="K1" s="3" t="s">
        <v>1</v>
      </c>
    </row>
    <row r="2" spans="1:11" ht="12.75" customHeight="1">
      <c r="A2" s="2"/>
      <c r="K2" s="3"/>
    </row>
    <row r="3" spans="1:11" ht="12.75" customHeight="1">
      <c r="A3" s="2"/>
      <c r="K3" s="3"/>
    </row>
    <row r="4" spans="1:11" ht="12.75" customHeight="1">
      <c r="A4" s="2"/>
      <c r="K4" s="3"/>
    </row>
    <row r="5" spans="1:11" ht="12.75" customHeight="1">
      <c r="A5" s="2"/>
      <c r="K5" s="3"/>
    </row>
    <row r="6" spans="1:11" ht="12.75" customHeight="1">
      <c r="A6" s="2"/>
      <c r="K6" s="3"/>
    </row>
    <row r="7" spans="1:11" ht="12.75" customHeight="1">
      <c r="A7" s="2"/>
      <c r="K7" s="3"/>
    </row>
    <row r="8" spans="1:11" ht="12.75" customHeight="1">
      <c r="A8" s="2"/>
      <c r="K8" s="3"/>
    </row>
    <row r="9" spans="1:11" ht="12.75" customHeight="1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I10" s="4"/>
      <c r="K10" s="3"/>
    </row>
    <row r="11" spans="1:11" ht="12.75" customHeight="1">
      <c r="A11" s="2"/>
      <c r="K11" s="3"/>
    </row>
    <row r="12" spans="1:11" ht="12.75" customHeight="1">
      <c r="A12" s="2"/>
      <c r="C12" s="5"/>
      <c r="D12" s="6"/>
      <c r="E12" s="7"/>
      <c r="F12" s="7"/>
      <c r="K12" s="3"/>
    </row>
    <row r="13" spans="1:11" ht="12.75" customHeight="1">
      <c r="A13" s="2"/>
      <c r="C13" s="5"/>
      <c r="D13" s="8"/>
      <c r="E13" s="7"/>
      <c r="F13" s="7"/>
      <c r="K13" s="3"/>
    </row>
    <row r="14" spans="1:11" ht="12.75" customHeight="1">
      <c r="A14" s="2"/>
      <c r="C14" s="5"/>
      <c r="D14" s="8"/>
      <c r="E14" s="7"/>
      <c r="F14" s="7"/>
      <c r="K14" s="3"/>
    </row>
    <row r="15" spans="1:11" ht="12.75" customHeight="1">
      <c r="A15" s="2"/>
      <c r="C15" s="5"/>
      <c r="D15" s="8"/>
      <c r="E15" s="7"/>
      <c r="F15" s="7"/>
      <c r="K15" s="3"/>
    </row>
    <row r="16" spans="1:11" ht="14.25" customHeight="1">
      <c r="A16" s="2"/>
      <c r="C16" s="9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 t="s">
        <v>4</v>
      </c>
      <c r="D17" s="11"/>
      <c r="E17" s="11"/>
      <c r="F17" s="11"/>
      <c r="G17" s="11"/>
      <c r="H17" s="11"/>
      <c r="K17" s="3"/>
    </row>
    <row r="18" spans="1:11" ht="14.25" customHeight="1">
      <c r="A18" s="2"/>
      <c r="C18" s="10" t="s">
        <v>5</v>
      </c>
      <c r="D18" s="11"/>
      <c r="E18" s="11"/>
      <c r="F18" s="11"/>
      <c r="G18" s="11"/>
      <c r="H18" s="11"/>
      <c r="K18" s="3"/>
    </row>
    <row r="19" spans="1:11" ht="14.25" customHeight="1">
      <c r="A19" s="2"/>
      <c r="C19" s="10" t="s">
        <v>6</v>
      </c>
      <c r="D19" s="11"/>
      <c r="E19" s="11"/>
      <c r="F19" s="11"/>
      <c r="G19" s="11"/>
      <c r="H19" s="11"/>
      <c r="K19" s="3"/>
    </row>
    <row r="20" spans="1:11" ht="14.25" customHeight="1">
      <c r="A20" s="2"/>
      <c r="C20" s="10" t="s">
        <v>7</v>
      </c>
      <c r="D20" s="11"/>
      <c r="E20" s="11"/>
      <c r="F20" s="11"/>
      <c r="G20" s="11"/>
      <c r="H20" s="11"/>
      <c r="K20" s="3"/>
    </row>
    <row r="21" spans="1:11" ht="12.75" customHeight="1">
      <c r="A21" s="2"/>
      <c r="C21" s="11"/>
      <c r="D21" s="11"/>
      <c r="E21" s="11"/>
      <c r="F21" s="11"/>
      <c r="G21" s="11"/>
      <c r="H21" s="11"/>
      <c r="K21" s="3"/>
    </row>
    <row r="22" spans="1:11" ht="12.75" customHeight="1">
      <c r="A22" s="2"/>
      <c r="C22" s="11"/>
      <c r="D22" s="11"/>
      <c r="E22" s="11"/>
      <c r="F22" s="11"/>
      <c r="G22" s="11"/>
      <c r="H22" s="11"/>
      <c r="K22" s="3"/>
    </row>
    <row r="23" spans="1:11" ht="12.75" customHeight="1">
      <c r="A23" s="2"/>
      <c r="C23" s="11"/>
      <c r="D23" s="11"/>
      <c r="E23" s="11"/>
      <c r="F23" s="11"/>
      <c r="G23" s="11"/>
      <c r="H23" s="11"/>
      <c r="K23" s="3"/>
    </row>
    <row r="24" spans="1:11" ht="12.75" customHeight="1">
      <c r="A24" s="2"/>
      <c r="C24" s="11"/>
      <c r="D24" s="11"/>
      <c r="E24" s="11"/>
      <c r="F24" s="11"/>
      <c r="G24" s="11"/>
      <c r="H24" s="11"/>
      <c r="K24" s="3"/>
    </row>
    <row r="25" spans="1:11" ht="12.75" customHeight="1">
      <c r="A25" s="2"/>
      <c r="C25" s="12" t="s">
        <v>8</v>
      </c>
      <c r="D25" s="12"/>
      <c r="E25" s="12"/>
      <c r="F25" s="12"/>
      <c r="G25" s="12"/>
      <c r="H25" s="12"/>
      <c r="K25" s="3"/>
    </row>
    <row r="26" spans="1:11" ht="12.75" customHeight="1">
      <c r="A26" s="2"/>
      <c r="C26" s="12"/>
      <c r="D26" s="12"/>
      <c r="E26" s="12"/>
      <c r="F26" s="12"/>
      <c r="G26" s="12"/>
      <c r="H26" s="12"/>
      <c r="K26" s="3"/>
    </row>
    <row r="27" spans="1:11" ht="12.75" customHeight="1">
      <c r="A27" s="2"/>
      <c r="C27" s="12"/>
      <c r="D27" s="12"/>
      <c r="E27" s="12"/>
      <c r="F27" s="12"/>
      <c r="G27" s="12"/>
      <c r="H27" s="12"/>
      <c r="K27" s="3"/>
    </row>
    <row r="28" spans="1:11" ht="12.75" customHeight="1">
      <c r="A28" s="2"/>
      <c r="C28" s="12"/>
      <c r="D28" s="12"/>
      <c r="E28" s="12"/>
      <c r="F28" s="12"/>
      <c r="G28" s="12"/>
      <c r="H28" s="12"/>
      <c r="K28" s="3"/>
    </row>
    <row r="29" spans="1:11" ht="12.75" customHeight="1">
      <c r="A29" s="2"/>
      <c r="C29" s="13" t="s">
        <v>9</v>
      </c>
      <c r="D29" s="13"/>
      <c r="E29" s="13"/>
      <c r="F29" s="13"/>
      <c r="G29" s="13"/>
      <c r="H29" s="13"/>
      <c r="K29" s="3"/>
    </row>
    <row r="30" spans="1:11" ht="12.75" customHeight="1">
      <c r="A30" s="2"/>
      <c r="C30" s="13"/>
      <c r="D30" s="13"/>
      <c r="E30" s="13"/>
      <c r="F30" s="13"/>
      <c r="G30" s="13"/>
      <c r="H30" s="13"/>
      <c r="K30" s="3"/>
    </row>
    <row r="31" spans="1:11" ht="12.75" customHeight="1">
      <c r="A31" s="2"/>
      <c r="C31" s="13"/>
      <c r="D31" s="13"/>
      <c r="E31" s="13"/>
      <c r="F31" s="13"/>
      <c r="G31" s="13"/>
      <c r="H31" s="13"/>
      <c r="K31" s="3"/>
    </row>
    <row r="32" spans="1:11" ht="12.75" customHeight="1">
      <c r="A32" s="2"/>
      <c r="C32" s="13"/>
      <c r="D32" s="13"/>
      <c r="E32" s="13"/>
      <c r="F32" s="13"/>
      <c r="G32" s="13"/>
      <c r="H32" s="13"/>
      <c r="K32" s="3"/>
    </row>
    <row r="33" spans="1:11" ht="12.75" customHeight="1">
      <c r="A33" s="2"/>
      <c r="C33" s="13"/>
      <c r="D33" s="13"/>
      <c r="E33" s="13"/>
      <c r="F33" s="13"/>
      <c r="G33" s="13"/>
      <c r="H33" s="13"/>
      <c r="K33" s="3"/>
    </row>
    <row r="34" spans="1:11" ht="12.75" customHeight="1">
      <c r="A34" s="2"/>
      <c r="C34" s="13"/>
      <c r="D34" s="13"/>
      <c r="E34" s="13"/>
      <c r="F34" s="13"/>
      <c r="G34" s="13"/>
      <c r="H34" s="13"/>
      <c r="K34" s="3"/>
    </row>
    <row r="35" spans="1:11" ht="14.25" customHeight="1">
      <c r="A35" s="2"/>
      <c r="C35" s="14"/>
      <c r="D35" s="15"/>
      <c r="E35" s="15"/>
      <c r="F35" s="15"/>
      <c r="G35" s="15"/>
      <c r="H35" s="15"/>
      <c r="K35" s="3"/>
    </row>
    <row r="36" spans="1:11" ht="12.75" customHeight="1">
      <c r="A36" s="2"/>
      <c r="D36" s="15"/>
      <c r="E36" s="15"/>
      <c r="F36" s="15"/>
      <c r="G36" s="15"/>
      <c r="H36" s="15"/>
      <c r="K36" s="3"/>
    </row>
    <row r="37" spans="1:11" ht="14.25" customHeight="1">
      <c r="A37" s="2"/>
      <c r="C37" s="14"/>
      <c r="D37" s="15"/>
      <c r="E37" s="15"/>
      <c r="F37" s="15"/>
      <c r="G37" s="15"/>
      <c r="H37" s="15"/>
      <c r="K37" s="3"/>
    </row>
  </sheetData>
  <sheetProtection selectLockedCells="1" selectUnlockedCells="1"/>
  <mergeCells count="6">
    <mergeCell ref="A1:A37"/>
    <mergeCell ref="K1:K37"/>
    <mergeCell ref="C10:I10"/>
    <mergeCell ref="C16:H16"/>
    <mergeCell ref="C25:H28"/>
    <mergeCell ref="C29:H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93" zoomScaleNormal="93" workbookViewId="0" topLeftCell="A1">
      <selection activeCell="F15" sqref="F15"/>
    </sheetView>
  </sheetViews>
  <sheetFormatPr defaultColWidth="11.421875" defaultRowHeight="12.75"/>
  <cols>
    <col min="1" max="2" width="13.0039062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2.57421875" style="0" customWidth="1"/>
    <col min="9" max="9" width="10.7109375" style="0" customWidth="1"/>
    <col min="10" max="10" width="9.57421875" style="0" customWidth="1"/>
    <col min="11" max="11" width="9.28125" style="0" customWidth="1"/>
  </cols>
  <sheetData>
    <row r="1" spans="1:12" ht="14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18" t="s">
        <v>11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</row>
    <row r="4" spans="1:12" ht="16.5" customHeight="1">
      <c r="A4" s="20"/>
      <c r="B4" s="21" t="s">
        <v>12</v>
      </c>
      <c r="C4" s="21"/>
      <c r="D4" s="21" t="s">
        <v>12</v>
      </c>
      <c r="E4" s="21"/>
      <c r="F4" s="21" t="s">
        <v>13</v>
      </c>
      <c r="G4" s="21"/>
      <c r="H4" s="21" t="s">
        <v>13</v>
      </c>
      <c r="I4" s="21"/>
      <c r="J4" s="22" t="s">
        <v>14</v>
      </c>
      <c r="K4" s="22"/>
      <c r="L4" s="17"/>
    </row>
    <row r="5" spans="1:34" s="25" customFormat="1" ht="19.5" customHeight="1">
      <c r="A5" s="23"/>
      <c r="B5" s="21">
        <v>2014</v>
      </c>
      <c r="C5" s="21"/>
      <c r="D5" s="24">
        <v>2015</v>
      </c>
      <c r="E5" s="24"/>
      <c r="F5" s="21">
        <v>2015</v>
      </c>
      <c r="G5" s="21"/>
      <c r="H5" s="21">
        <v>2016</v>
      </c>
      <c r="I5" s="21"/>
      <c r="J5" s="22"/>
      <c r="K5" s="22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5" customFormat="1" ht="14.25">
      <c r="A6" s="26" t="s">
        <v>15</v>
      </c>
      <c r="B6" s="27" t="s">
        <v>16</v>
      </c>
      <c r="C6" s="26" t="s">
        <v>17</v>
      </c>
      <c r="D6" s="27" t="s">
        <v>16</v>
      </c>
      <c r="E6" s="27" t="s">
        <v>17</v>
      </c>
      <c r="F6" s="28" t="s">
        <v>16</v>
      </c>
      <c r="G6" s="26" t="s">
        <v>17</v>
      </c>
      <c r="H6" s="27" t="s">
        <v>16</v>
      </c>
      <c r="I6" s="27" t="s">
        <v>17</v>
      </c>
      <c r="J6" s="27" t="s">
        <v>18</v>
      </c>
      <c r="K6" s="27" t="s">
        <v>19</v>
      </c>
      <c r="L6" s="1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.75">
      <c r="A7" s="29" t="s">
        <v>20</v>
      </c>
      <c r="B7" s="30">
        <v>2172964.43706</v>
      </c>
      <c r="C7" s="30">
        <v>2445939.827358</v>
      </c>
      <c r="D7" s="30">
        <v>2416528.36496</v>
      </c>
      <c r="E7" s="30">
        <v>2595943.310501</v>
      </c>
      <c r="F7" s="31">
        <v>1872094.62</v>
      </c>
      <c r="G7" s="32">
        <v>1992299.76</v>
      </c>
      <c r="H7" s="30">
        <v>1949395</v>
      </c>
      <c r="I7" s="30">
        <v>2140201.44</v>
      </c>
      <c r="J7" s="33">
        <f>(H7*1/F7)-1</f>
        <v>0.04129085099341823</v>
      </c>
      <c r="K7" s="33">
        <f>(I7*1/G7)-1</f>
        <v>0.07423666004959006</v>
      </c>
      <c r="L7" s="3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.75">
      <c r="A8" s="29" t="s">
        <v>21</v>
      </c>
      <c r="B8" s="30">
        <v>634903.991799999</v>
      </c>
      <c r="C8" s="30">
        <v>522770.189054</v>
      </c>
      <c r="D8" s="30">
        <v>623127.96742</v>
      </c>
      <c r="E8" s="30">
        <v>532753.984077</v>
      </c>
      <c r="F8" s="31">
        <v>528628.36</v>
      </c>
      <c r="G8" s="32">
        <v>461043.91</v>
      </c>
      <c r="H8" s="30">
        <v>558881.15</v>
      </c>
      <c r="I8" s="30">
        <v>513427.08</v>
      </c>
      <c r="J8" s="33">
        <f>(H8*1/F8)-1</f>
        <v>0.05722884409758122</v>
      </c>
      <c r="K8" s="33">
        <f>(I8*1/G8)-1</f>
        <v>0.11361861389731853</v>
      </c>
      <c r="L8" s="3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12" ht="15.75">
      <c r="A9" s="29" t="s">
        <v>22</v>
      </c>
      <c r="B9" s="30">
        <v>911452.25198</v>
      </c>
      <c r="C9" s="30">
        <v>726944.94309</v>
      </c>
      <c r="D9" s="30">
        <v>914406.08794</v>
      </c>
      <c r="E9" s="30">
        <v>701603.758928</v>
      </c>
      <c r="F9" s="31">
        <v>741042.82</v>
      </c>
      <c r="G9" s="32">
        <v>528650.81</v>
      </c>
      <c r="H9" s="30">
        <v>746161.39</v>
      </c>
      <c r="I9" s="30">
        <v>486301.73</v>
      </c>
      <c r="J9" s="33">
        <f>(H9*1/F9)-1</f>
        <v>0.006907252674008824</v>
      </c>
      <c r="K9" s="33">
        <f>(I9*1/G9)-1</f>
        <v>-0.08010785039750545</v>
      </c>
      <c r="L9" s="34"/>
    </row>
    <row r="10" spans="1:12" ht="15.75">
      <c r="A10" s="29" t="s">
        <v>23</v>
      </c>
      <c r="B10" s="30">
        <v>570772.91327</v>
      </c>
      <c r="C10" s="30">
        <v>342865.924493</v>
      </c>
      <c r="D10" s="30">
        <v>653964.701630001</v>
      </c>
      <c r="E10" s="30">
        <v>320736.640325</v>
      </c>
      <c r="F10" s="31">
        <v>525101.78</v>
      </c>
      <c r="G10" s="32">
        <v>247422.27</v>
      </c>
      <c r="H10" s="30">
        <v>560618.09</v>
      </c>
      <c r="I10" s="30">
        <v>239575.04</v>
      </c>
      <c r="J10" s="33">
        <f>(H10*1/F10)-1</f>
        <v>0.06763700172564624</v>
      </c>
      <c r="K10" s="33">
        <f>(I10*1/G10)-1</f>
        <v>-0.03171594052548299</v>
      </c>
      <c r="L10" s="34"/>
    </row>
    <row r="11" spans="1:12" ht="15.75">
      <c r="A11" s="29" t="s">
        <v>24</v>
      </c>
      <c r="B11" s="30">
        <v>889602.38313</v>
      </c>
      <c r="C11" s="30">
        <v>484614.877185</v>
      </c>
      <c r="D11" s="30">
        <v>1023533.73713</v>
      </c>
      <c r="E11" s="30">
        <v>508348.278309</v>
      </c>
      <c r="F11" s="31">
        <v>915737.79</v>
      </c>
      <c r="G11" s="32">
        <v>451056.63</v>
      </c>
      <c r="H11" s="30">
        <v>1077417.3</v>
      </c>
      <c r="I11" s="30">
        <v>477505.41</v>
      </c>
      <c r="J11" s="33">
        <f>(H11*1/F11)-1</f>
        <v>0.17655655556160887</v>
      </c>
      <c r="K11" s="33">
        <f>(I11*1/G11)-1</f>
        <v>0.0586373821841395</v>
      </c>
      <c r="L11" s="34"/>
    </row>
    <row r="12" spans="1:12" ht="15.75">
      <c r="A12" s="29" t="s">
        <v>25</v>
      </c>
      <c r="B12" s="30">
        <v>327414.81029</v>
      </c>
      <c r="C12" s="30">
        <v>157766.874771</v>
      </c>
      <c r="D12" s="30">
        <v>201572.14909</v>
      </c>
      <c r="E12" s="30">
        <v>71999.500205</v>
      </c>
      <c r="F12" s="31">
        <v>176627.88</v>
      </c>
      <c r="G12" s="32">
        <v>63280.64</v>
      </c>
      <c r="H12" s="30">
        <v>266032.78</v>
      </c>
      <c r="I12" s="30">
        <v>93106.85</v>
      </c>
      <c r="J12" s="33">
        <f>(H12*1/F12)-1</f>
        <v>0.506176601338362</v>
      </c>
      <c r="K12" s="33">
        <f>(I12*1/G12)-1</f>
        <v>0.4713323063736399</v>
      </c>
      <c r="L12" s="34"/>
    </row>
    <row r="13" spans="1:12" ht="15.75">
      <c r="A13" s="29" t="s">
        <v>26</v>
      </c>
      <c r="B13" s="30">
        <v>796939.373270001</v>
      </c>
      <c r="C13" s="30">
        <v>419508.7813</v>
      </c>
      <c r="D13" s="30">
        <v>861230.54199</v>
      </c>
      <c r="E13" s="30">
        <v>387458.46188</v>
      </c>
      <c r="F13" s="31">
        <v>730472.24</v>
      </c>
      <c r="G13" s="32">
        <v>323007.3</v>
      </c>
      <c r="H13" s="30">
        <v>857543.33</v>
      </c>
      <c r="I13" s="30">
        <v>400383.62</v>
      </c>
      <c r="J13" s="33">
        <f>(H13*1/F13)-1</f>
        <v>0.17395745251044725</v>
      </c>
      <c r="K13" s="33">
        <f>(I13*1/G13)-1</f>
        <v>0.23954975630581732</v>
      </c>
      <c r="L13" s="34"/>
    </row>
    <row r="14" spans="1:13" ht="15.75">
      <c r="A14" s="29" t="s">
        <v>27</v>
      </c>
      <c r="B14" s="30">
        <v>2107066.56753</v>
      </c>
      <c r="C14" s="30">
        <v>1601443.599445</v>
      </c>
      <c r="D14" s="30">
        <v>2177942.34993</v>
      </c>
      <c r="E14" s="30">
        <v>1516707.995305</v>
      </c>
      <c r="F14" s="31">
        <v>1844828.7</v>
      </c>
      <c r="G14" s="32">
        <v>1286691.24</v>
      </c>
      <c r="H14" s="30">
        <v>2135977.84</v>
      </c>
      <c r="I14" s="30">
        <v>1361085.55</v>
      </c>
      <c r="J14" s="33">
        <f>(H14*1/F14)-1</f>
        <v>0.1578190647185833</v>
      </c>
      <c r="K14" s="33">
        <f>(I14*1/G14)-1</f>
        <v>0.0578183076772949</v>
      </c>
      <c r="L14" s="34"/>
      <c r="M14" s="35"/>
    </row>
    <row r="15" spans="1:12" ht="14.25">
      <c r="A15" s="36" t="s">
        <v>28</v>
      </c>
      <c r="B15" s="37">
        <v>8411116.72833</v>
      </c>
      <c r="C15" s="37">
        <v>6701855.016696</v>
      </c>
      <c r="D15" s="37">
        <v>8872305.90009</v>
      </c>
      <c r="E15" s="37">
        <v>6635551.92953</v>
      </c>
      <c r="F15" s="38">
        <f>SUM(F7:F14)</f>
        <v>7334534.19</v>
      </c>
      <c r="G15" s="39">
        <f>SUM(G7:G14)</f>
        <v>5353452.56</v>
      </c>
      <c r="H15" s="37">
        <f>SUM(H7:H14)</f>
        <v>8152026.88</v>
      </c>
      <c r="I15" s="37">
        <f>SUM(I7:I14)</f>
        <v>5711586.720000001</v>
      </c>
      <c r="J15" s="40">
        <f>(H15*1/F15)-1</f>
        <v>0.11145802430297214</v>
      </c>
      <c r="K15" s="40">
        <f>(I15*1/G15)-1</f>
        <v>0.0668977927769292</v>
      </c>
      <c r="L15" s="34"/>
    </row>
    <row r="16" spans="1:12" ht="14.25">
      <c r="A16" s="18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>
      <c r="A17" s="16"/>
      <c r="B17" s="17"/>
      <c r="C17" s="17"/>
      <c r="D17" s="41"/>
      <c r="E17" s="41"/>
      <c r="F17" s="17"/>
      <c r="G17" s="17"/>
      <c r="H17" s="17"/>
      <c r="I17" s="17"/>
      <c r="J17" s="17"/>
      <c r="K17" s="17"/>
      <c r="L17" s="17"/>
    </row>
    <row r="18" spans="1:12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4.25">
      <c r="A21" s="18" t="s">
        <v>31</v>
      </c>
      <c r="B21" s="19"/>
      <c r="C21" s="19"/>
      <c r="D21" s="19"/>
      <c r="E21" s="19"/>
      <c r="F21" s="17"/>
      <c r="G21" s="17"/>
      <c r="H21" s="17"/>
      <c r="I21" s="17"/>
      <c r="J21" s="17"/>
      <c r="K21" s="17"/>
      <c r="L21" s="17"/>
    </row>
    <row r="22" spans="1:12" ht="15.75" customHeight="1">
      <c r="A22" s="20"/>
      <c r="B22" s="21" t="s">
        <v>12</v>
      </c>
      <c r="C22" s="21"/>
      <c r="D22" s="21" t="s">
        <v>12</v>
      </c>
      <c r="E22" s="21"/>
      <c r="F22" s="21" t="s">
        <v>13</v>
      </c>
      <c r="G22" s="21"/>
      <c r="H22" s="21" t="s">
        <v>13</v>
      </c>
      <c r="I22" s="21"/>
      <c r="J22" s="22" t="s">
        <v>14</v>
      </c>
      <c r="K22" s="22"/>
      <c r="L22" s="17"/>
    </row>
    <row r="23" spans="1:34" s="25" customFormat="1" ht="18" customHeight="1">
      <c r="A23" s="23"/>
      <c r="B23" s="21">
        <v>2014</v>
      </c>
      <c r="C23" s="21"/>
      <c r="D23" s="42">
        <v>2015</v>
      </c>
      <c r="E23" s="42"/>
      <c r="F23" s="43">
        <v>2015</v>
      </c>
      <c r="G23" s="43"/>
      <c r="H23" s="21">
        <v>2016</v>
      </c>
      <c r="I23" s="21"/>
      <c r="J23" s="22"/>
      <c r="K23" s="22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23" s="44" customFormat="1" ht="14.25">
      <c r="A24" s="26" t="s">
        <v>15</v>
      </c>
      <c r="B24" s="27" t="s">
        <v>16</v>
      </c>
      <c r="C24" s="26" t="s">
        <v>17</v>
      </c>
      <c r="D24" s="27" t="s">
        <v>16</v>
      </c>
      <c r="E24" s="27" t="s">
        <v>17</v>
      </c>
      <c r="F24" s="28" t="s">
        <v>16</v>
      </c>
      <c r="G24" s="26" t="s">
        <v>17</v>
      </c>
      <c r="H24" s="27" t="s">
        <v>16</v>
      </c>
      <c r="I24" s="27" t="s">
        <v>17</v>
      </c>
      <c r="J24" s="27" t="s">
        <v>18</v>
      </c>
      <c r="K24" s="27" t="s">
        <v>19</v>
      </c>
      <c r="L24" s="17"/>
      <c r="M24"/>
      <c r="N24"/>
      <c r="O24"/>
      <c r="P24"/>
      <c r="Q24"/>
      <c r="R24"/>
      <c r="S24"/>
      <c r="T24"/>
      <c r="U24"/>
      <c r="V24"/>
      <c r="W24"/>
    </row>
    <row r="25" spans="1:23" ht="15.75">
      <c r="A25" s="29" t="s">
        <v>20</v>
      </c>
      <c r="B25" s="30">
        <v>186186.82173</v>
      </c>
      <c r="C25" s="30">
        <v>85685.56748</v>
      </c>
      <c r="D25" s="30">
        <v>253126.06323</v>
      </c>
      <c r="E25" s="30">
        <v>102434.806137</v>
      </c>
      <c r="F25" s="31">
        <v>211142.36</v>
      </c>
      <c r="G25" s="32">
        <v>82903.84</v>
      </c>
      <c r="H25" s="30">
        <v>278948.83</v>
      </c>
      <c r="I25" s="30">
        <v>97650.22</v>
      </c>
      <c r="J25" s="33">
        <f>(H25*1/F25)-1</f>
        <v>0.32114100647544164</v>
      </c>
      <c r="K25" s="33">
        <f>(I25*1/G25)-1</f>
        <v>0.17787330478298724</v>
      </c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.75">
      <c r="A26" s="29" t="s">
        <v>21</v>
      </c>
      <c r="B26" s="30">
        <v>701703.706660001</v>
      </c>
      <c r="C26" s="30">
        <v>1406317.51769</v>
      </c>
      <c r="D26" s="30">
        <v>580963.92857</v>
      </c>
      <c r="E26" s="30">
        <v>1242291.32167</v>
      </c>
      <c r="F26" s="31">
        <v>507032.31</v>
      </c>
      <c r="G26" s="32">
        <v>1107330.15</v>
      </c>
      <c r="H26" s="30">
        <v>452877.98</v>
      </c>
      <c r="I26" s="30">
        <v>1037075.73</v>
      </c>
      <c r="J26" s="33">
        <f>(H26*1/F26)-1</f>
        <v>-0.10680646761939094</v>
      </c>
      <c r="K26" s="33">
        <f>(I26*1/G26)-1</f>
        <v>-0.06344487233549989</v>
      </c>
      <c r="L26" s="4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12" ht="15.75">
      <c r="A27" s="29" t="s">
        <v>22</v>
      </c>
      <c r="B27" s="30">
        <v>163300.50043</v>
      </c>
      <c r="C27" s="30">
        <v>105474.398437</v>
      </c>
      <c r="D27" s="30">
        <v>272786.171</v>
      </c>
      <c r="E27" s="30">
        <v>132715.318319</v>
      </c>
      <c r="F27" s="31">
        <v>231964.63</v>
      </c>
      <c r="G27" s="32">
        <v>112967.04</v>
      </c>
      <c r="H27" s="30">
        <v>129766.62</v>
      </c>
      <c r="I27" s="30">
        <v>81451.89</v>
      </c>
      <c r="J27" s="33">
        <f>(H27*1/F27)-1</f>
        <v>-0.44057583261724</v>
      </c>
      <c r="K27" s="33">
        <f>(I27*1/G27)-1</f>
        <v>-0.27897650500535376</v>
      </c>
      <c r="L27" s="17"/>
    </row>
    <row r="28" spans="1:12" ht="15.75">
      <c r="A28" s="29" t="s">
        <v>23</v>
      </c>
      <c r="B28" s="30">
        <v>107950.59388</v>
      </c>
      <c r="C28" s="30">
        <v>194507.20746</v>
      </c>
      <c r="D28" s="30">
        <v>139331.21488</v>
      </c>
      <c r="E28" s="30">
        <v>219336.279508</v>
      </c>
      <c r="F28" s="31">
        <v>108547.96</v>
      </c>
      <c r="G28" s="32">
        <v>166317.3</v>
      </c>
      <c r="H28" s="30">
        <v>120756.98</v>
      </c>
      <c r="I28" s="30">
        <v>196299.02</v>
      </c>
      <c r="J28" s="33">
        <f>(H28*1/F28)-1</f>
        <v>0.11247581253484618</v>
      </c>
      <c r="K28" s="33">
        <f>(I28*1/G28)-1</f>
        <v>0.18026819819706064</v>
      </c>
      <c r="L28" s="17"/>
    </row>
    <row r="29" spans="1:12" ht="15.75">
      <c r="A29" s="29" t="s">
        <v>24</v>
      </c>
      <c r="B29" s="30">
        <v>623986.97224</v>
      </c>
      <c r="C29" s="30">
        <v>1230834.843524</v>
      </c>
      <c r="D29" s="30">
        <v>728429.46129</v>
      </c>
      <c r="E29" s="30">
        <v>1382916.043052</v>
      </c>
      <c r="F29" s="31">
        <v>588354.75</v>
      </c>
      <c r="G29" s="32">
        <v>1112763.28</v>
      </c>
      <c r="H29" s="30">
        <v>604274.51</v>
      </c>
      <c r="I29" s="30">
        <v>1195889.64</v>
      </c>
      <c r="J29" s="33">
        <f>(H29*1/F29)-1</f>
        <v>0.027058097176915874</v>
      </c>
      <c r="K29" s="33">
        <f>(I29*1/G29)-1</f>
        <v>0.07470264475297905</v>
      </c>
      <c r="L29" s="17"/>
    </row>
    <row r="30" spans="1:12" ht="15.75">
      <c r="A30" s="29" t="s">
        <v>25</v>
      </c>
      <c r="B30" s="30">
        <v>104263.54582</v>
      </c>
      <c r="C30" s="30">
        <v>23549.831902</v>
      </c>
      <c r="D30" s="30">
        <v>158581.94495</v>
      </c>
      <c r="E30" s="30">
        <v>43123.280745</v>
      </c>
      <c r="F30" s="31">
        <v>132429.27</v>
      </c>
      <c r="G30" s="32">
        <v>36215.84</v>
      </c>
      <c r="H30" s="30">
        <v>123403.56</v>
      </c>
      <c r="I30" s="30">
        <v>25178.85</v>
      </c>
      <c r="J30" s="33">
        <f>(H30*1/F30)-1</f>
        <v>-0.06815494792050125</v>
      </c>
      <c r="K30" s="33">
        <f>(I30*1/G30)-1</f>
        <v>-0.30475587477744537</v>
      </c>
      <c r="L30" s="17"/>
    </row>
    <row r="31" spans="1:12" ht="15.75">
      <c r="A31" s="29" t="s">
        <v>26</v>
      </c>
      <c r="B31" s="30">
        <v>520130.29454</v>
      </c>
      <c r="C31" s="30">
        <v>308079.795638</v>
      </c>
      <c r="D31" s="30">
        <v>633512.079</v>
      </c>
      <c r="E31" s="30">
        <v>472732.136375</v>
      </c>
      <c r="F31" s="31">
        <v>512671.81</v>
      </c>
      <c r="G31" s="32">
        <v>361654.76</v>
      </c>
      <c r="H31" s="30">
        <v>647441.88</v>
      </c>
      <c r="I31" s="30">
        <v>615826.46</v>
      </c>
      <c r="J31" s="33">
        <f>(H31*1/F31)-1</f>
        <v>0.26287786332546736</v>
      </c>
      <c r="K31" s="33">
        <f>(I31*1/G31)-1</f>
        <v>0.7028020314180297</v>
      </c>
      <c r="L31" s="17"/>
    </row>
    <row r="32" spans="1:12" ht="15.75">
      <c r="A32" s="29" t="s">
        <v>27</v>
      </c>
      <c r="B32" s="30">
        <v>651331.65208</v>
      </c>
      <c r="C32" s="30">
        <v>893420.104316</v>
      </c>
      <c r="D32" s="30">
        <v>894341.53505</v>
      </c>
      <c r="E32" s="30">
        <v>1147457.718533</v>
      </c>
      <c r="F32" s="31">
        <v>714650.5</v>
      </c>
      <c r="G32" s="32">
        <v>842338.67</v>
      </c>
      <c r="H32" s="30">
        <v>739043.7</v>
      </c>
      <c r="I32" s="30">
        <v>1102508.75</v>
      </c>
      <c r="J32" s="33">
        <f>(H32*1/F32)-1</f>
        <v>0.03413304825225749</v>
      </c>
      <c r="K32" s="33">
        <f>(I32*1/G32)-1</f>
        <v>0.30886636131759215</v>
      </c>
      <c r="L32" s="17"/>
    </row>
    <row r="33" spans="1:12" ht="14.25">
      <c r="A33" s="36" t="s">
        <v>28</v>
      </c>
      <c r="B33" s="37">
        <v>3058854.08738</v>
      </c>
      <c r="C33" s="37">
        <v>4247869.266447</v>
      </c>
      <c r="D33" s="37">
        <v>3661072.39797</v>
      </c>
      <c r="E33" s="37">
        <v>4743006.904339</v>
      </c>
      <c r="F33" s="38">
        <f>SUM(F25:F32)</f>
        <v>3006793.59</v>
      </c>
      <c r="G33" s="39">
        <f>SUM(G25:G32)</f>
        <v>3822490.88</v>
      </c>
      <c r="H33" s="37">
        <f>SUM(H25:H32)</f>
        <v>3096514.0599999996</v>
      </c>
      <c r="I33" s="37">
        <f>SUM(I25:I32)</f>
        <v>4351880.56</v>
      </c>
      <c r="J33" s="40">
        <f>(H33*1/F33)-1</f>
        <v>0.029839251453239735</v>
      </c>
      <c r="K33" s="40">
        <f>(I33*1/G33)-1</f>
        <v>0.13849337947929907</v>
      </c>
      <c r="L33" s="17"/>
    </row>
    <row r="34" spans="1:12" ht="14.25">
      <c r="A34" s="18" t="s">
        <v>32</v>
      </c>
      <c r="B34" s="17"/>
      <c r="C34" s="17"/>
      <c r="D34" s="17"/>
      <c r="E34" s="17"/>
      <c r="F34" s="17"/>
      <c r="G34" s="17"/>
      <c r="H34" s="17"/>
      <c r="I34" s="46"/>
      <c r="J34" s="17"/>
      <c r="K34" s="17"/>
      <c r="L34" s="17"/>
    </row>
  </sheetData>
  <sheetProtection selectLockedCells="1" selectUnlockedCells="1"/>
  <mergeCells count="18">
    <mergeCell ref="B4:C4"/>
    <mergeCell ref="D4:E4"/>
    <mergeCell ref="F4:G4"/>
    <mergeCell ref="H4:I4"/>
    <mergeCell ref="J4:K5"/>
    <mergeCell ref="B5:C5"/>
    <mergeCell ref="D5:E5"/>
    <mergeCell ref="F5:G5"/>
    <mergeCell ref="H5:I5"/>
    <mergeCell ref="B22:C22"/>
    <mergeCell ref="D22:E22"/>
    <mergeCell ref="F22:G22"/>
    <mergeCell ref="H22:I22"/>
    <mergeCell ref="J22:K23"/>
    <mergeCell ref="B23:C23"/>
    <mergeCell ref="D23:E23"/>
    <mergeCell ref="F23:G23"/>
    <mergeCell ref="H23:I23"/>
  </mergeCells>
  <conditionalFormatting sqref="J7:K14 J25:K32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J15:K15 J33:K33">
    <cfRule type="cellIs" priority="3" dxfId="0" operator="lessThan" stopIfTrue="1">
      <formula>0</formula>
    </cfRule>
    <cfRule type="cellIs" priority="4" dxfId="1" operator="greaterThanOrEqual" stopIfTrue="1">
      <formula>0</formula>
    </cfRule>
  </conditionalFormatting>
  <printOptions horizontalCentered="1"/>
  <pageMargins left="0.1798611111111111" right="0.1798611111111111" top="0.2298611111111111" bottom="0.409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="93" zoomScaleNormal="93" workbookViewId="0" topLeftCell="A1">
      <selection activeCell="E43" sqref="E43"/>
    </sheetView>
  </sheetViews>
  <sheetFormatPr defaultColWidth="11.421875" defaultRowHeight="12.75"/>
  <cols>
    <col min="1" max="1" width="25.421875" style="17" customWidth="1"/>
    <col min="2" max="2" width="19.00390625" style="17" customWidth="1"/>
    <col min="3" max="3" width="10.8515625" style="17" customWidth="1"/>
    <col min="4" max="4" width="11.421875" style="17" customWidth="1"/>
    <col min="5" max="5" width="25.421875" style="17" customWidth="1"/>
    <col min="6" max="6" width="19.8515625" style="17" customWidth="1"/>
    <col min="7" max="7" width="11.7109375" style="17" customWidth="1"/>
    <col min="8" max="16384" width="11.421875" style="17" customWidth="1"/>
  </cols>
  <sheetData>
    <row r="2" spans="1:5" ht="12.75">
      <c r="A2" s="16" t="s">
        <v>33</v>
      </c>
      <c r="B2" s="6"/>
      <c r="E2" s="16" t="s">
        <v>34</v>
      </c>
    </row>
    <row r="3" spans="1:6" ht="38.25" customHeight="1">
      <c r="A3" s="47" t="s">
        <v>35</v>
      </c>
      <c r="B3" s="47"/>
      <c r="E3" s="47" t="s">
        <v>36</v>
      </c>
      <c r="F3" s="47"/>
    </row>
    <row r="4" spans="1:5" ht="21.75" customHeight="1">
      <c r="A4" s="48" t="s">
        <v>37</v>
      </c>
      <c r="B4" s="6"/>
      <c r="C4" s="6"/>
      <c r="D4" s="6"/>
      <c r="E4" s="48" t="s">
        <v>37</v>
      </c>
    </row>
    <row r="5" spans="1:7" ht="35.25" customHeight="1">
      <c r="A5" s="49" t="s">
        <v>38</v>
      </c>
      <c r="B5" s="49" t="s">
        <v>39</v>
      </c>
      <c r="C5" s="49" t="s">
        <v>40</v>
      </c>
      <c r="E5" s="49" t="s">
        <v>38</v>
      </c>
      <c r="F5" s="49" t="s">
        <v>41</v>
      </c>
      <c r="G5" s="49" t="s">
        <v>42</v>
      </c>
    </row>
    <row r="6" spans="1:8" ht="14.25">
      <c r="A6" s="50" t="s">
        <v>43</v>
      </c>
      <c r="B6" s="30">
        <v>1276561.17</v>
      </c>
      <c r="C6" s="33">
        <f>(B6)/$B$44</f>
        <v>0.15659432786364905</v>
      </c>
      <c r="D6" s="6"/>
      <c r="E6" s="50" t="s">
        <v>44</v>
      </c>
      <c r="F6" s="30">
        <v>273699.89</v>
      </c>
      <c r="G6" s="33">
        <f>(F6)/$F$44</f>
        <v>0.08838968100793963</v>
      </c>
      <c r="H6" s="51"/>
    </row>
    <row r="7" spans="1:8" ht="14.25">
      <c r="A7" s="50" t="s">
        <v>45</v>
      </c>
      <c r="B7" s="30">
        <v>1044724.1</v>
      </c>
      <c r="C7" s="33">
        <f>(B7)/$B$44</f>
        <v>0.12815513434617135</v>
      </c>
      <c r="D7" s="6"/>
      <c r="E7" s="50" t="s">
        <v>45</v>
      </c>
      <c r="F7" s="30">
        <v>248854.51</v>
      </c>
      <c r="G7" s="33">
        <f>(F7)/$F$44</f>
        <v>0.08036601971702335</v>
      </c>
      <c r="H7" s="51"/>
    </row>
    <row r="8" spans="1:8" ht="14.25">
      <c r="A8" s="50" t="s">
        <v>46</v>
      </c>
      <c r="B8" s="30">
        <v>967565.05</v>
      </c>
      <c r="C8" s="33">
        <f>(B8)/$B$44</f>
        <v>0.11869012016800416</v>
      </c>
      <c r="D8" s="6"/>
      <c r="E8" s="50" t="s">
        <v>47</v>
      </c>
      <c r="F8" s="30">
        <v>234949.7</v>
      </c>
      <c r="G8" s="33">
        <f>(F8)/$F$44</f>
        <v>0.07587554761498484</v>
      </c>
      <c r="H8" s="51"/>
    </row>
    <row r="9" spans="1:8" ht="14.25">
      <c r="A9" s="50" t="s">
        <v>47</v>
      </c>
      <c r="B9" s="30">
        <v>810838.98</v>
      </c>
      <c r="C9" s="33">
        <f>(B9)/$B$44</f>
        <v>0.09946470883079325</v>
      </c>
      <c r="D9" s="6"/>
      <c r="E9" s="50" t="s">
        <v>48</v>
      </c>
      <c r="F9" s="30">
        <v>222253.52</v>
      </c>
      <c r="G9" s="33">
        <f>(F9)/$F$44</f>
        <v>0.07177539507119177</v>
      </c>
      <c r="H9" s="51"/>
    </row>
    <row r="10" spans="1:8" ht="14.25">
      <c r="A10" s="50" t="s">
        <v>44</v>
      </c>
      <c r="B10" s="30">
        <v>669667.15</v>
      </c>
      <c r="C10" s="33">
        <f>(B10)/$B$44</f>
        <v>0.08214731868008758</v>
      </c>
      <c r="D10" s="6"/>
      <c r="E10" s="50" t="s">
        <v>43</v>
      </c>
      <c r="F10" s="30">
        <v>111393.5</v>
      </c>
      <c r="G10" s="33">
        <f>(F10)/$F$44</f>
        <v>0.0359738395633185</v>
      </c>
      <c r="H10" s="51"/>
    </row>
    <row r="11" spans="1:8" ht="14.25">
      <c r="A11" s="50" t="s">
        <v>48</v>
      </c>
      <c r="B11" s="30">
        <v>528583.41</v>
      </c>
      <c r="C11" s="33">
        <f>(B11)/$B$44</f>
        <v>0.06484073443094437</v>
      </c>
      <c r="D11" s="6"/>
      <c r="E11" s="50" t="s">
        <v>46</v>
      </c>
      <c r="F11" s="30">
        <v>98646.07</v>
      </c>
      <c r="G11" s="33">
        <f>(F11)/$F$44</f>
        <v>0.0318571361500616</v>
      </c>
      <c r="H11" s="51"/>
    </row>
    <row r="12" spans="1:8" ht="14.25">
      <c r="A12" s="50" t="s">
        <v>49</v>
      </c>
      <c r="B12" s="30">
        <v>191777.25</v>
      </c>
      <c r="C12" s="33">
        <f>(B12)/$B$44</f>
        <v>0.023525100299963683</v>
      </c>
      <c r="D12" s="6"/>
      <c r="E12" s="50" t="s">
        <v>50</v>
      </c>
      <c r="F12" s="30">
        <v>79897.73</v>
      </c>
      <c r="G12" s="33">
        <f>(F12)/$F$44</f>
        <v>0.025802476091453627</v>
      </c>
      <c r="H12" s="51"/>
    </row>
    <row r="13" spans="1:8" ht="14.25">
      <c r="A13" s="50" t="s">
        <v>51</v>
      </c>
      <c r="B13" s="30">
        <v>138750.57</v>
      </c>
      <c r="C13" s="33">
        <f>(B13)/$B$44</f>
        <v>0.01702037690042553</v>
      </c>
      <c r="D13" s="6"/>
      <c r="E13" s="50" t="s">
        <v>52</v>
      </c>
      <c r="F13" s="30">
        <v>62974.43</v>
      </c>
      <c r="G13" s="33">
        <f>(F13)/$F$44</f>
        <v>0.020337201375407288</v>
      </c>
      <c r="H13" s="51"/>
    </row>
    <row r="14" spans="1:8" ht="14.25">
      <c r="A14" s="50" t="s">
        <v>52</v>
      </c>
      <c r="B14" s="30">
        <v>118080.84</v>
      </c>
      <c r="C14" s="33">
        <f>(B14)/$B$44</f>
        <v>0.014484844289424129</v>
      </c>
      <c r="D14" s="6"/>
      <c r="E14" s="50" t="s">
        <v>51</v>
      </c>
      <c r="F14" s="30">
        <v>39200.53</v>
      </c>
      <c r="G14" s="33">
        <f>(F14)/$F$44</f>
        <v>0.01265956790133225</v>
      </c>
      <c r="H14" s="51"/>
    </row>
    <row r="15" spans="1:8" ht="14.25">
      <c r="A15" s="50" t="s">
        <v>53</v>
      </c>
      <c r="B15" s="30">
        <v>80630.06</v>
      </c>
      <c r="C15" s="33">
        <f>(B15)/$B$44</f>
        <v>0.009890799084313126</v>
      </c>
      <c r="D15" s="6"/>
      <c r="E15" s="50" t="s">
        <v>54</v>
      </c>
      <c r="F15" s="30">
        <v>39097.74</v>
      </c>
      <c r="G15" s="33">
        <f>(F15)/$F$44</f>
        <v>0.012626372508704192</v>
      </c>
      <c r="H15" s="51"/>
    </row>
    <row r="16" spans="1:8" ht="14.25">
      <c r="A16" s="50" t="s">
        <v>55</v>
      </c>
      <c r="B16" s="30">
        <v>73707.2</v>
      </c>
      <c r="C16" s="33">
        <f>(B16)/$B$44</f>
        <v>0.009041579607745357</v>
      </c>
      <c r="D16" s="6"/>
      <c r="E16" s="50" t="s">
        <v>49</v>
      </c>
      <c r="F16" s="30">
        <v>34800.93</v>
      </c>
      <c r="G16" s="33">
        <f>(F16)/$F$44</f>
        <v>0.011238744383418044</v>
      </c>
      <c r="H16" s="51"/>
    </row>
    <row r="17" spans="1:8" ht="14.25">
      <c r="A17" s="50" t="s">
        <v>56</v>
      </c>
      <c r="B17" s="30">
        <v>57572.38</v>
      </c>
      <c r="C17" s="33">
        <f>(B17)/$B$44</f>
        <v>0.007062339323395362</v>
      </c>
      <c r="D17" s="6"/>
      <c r="E17" s="50" t="s">
        <v>57</v>
      </c>
      <c r="F17" s="30">
        <v>31465.79</v>
      </c>
      <c r="G17" s="33">
        <f>(F17)/$F$44</f>
        <v>0.010161681616908275</v>
      </c>
      <c r="H17" s="51"/>
    </row>
    <row r="18" spans="1:8" ht="14.25">
      <c r="A18" s="50" t="s">
        <v>58</v>
      </c>
      <c r="B18" s="30">
        <v>41631.44</v>
      </c>
      <c r="C18" s="33">
        <f>(B18)/$B$44</f>
        <v>0.0051068820813309195</v>
      </c>
      <c r="D18" s="6"/>
      <c r="E18" s="50" t="s">
        <v>53</v>
      </c>
      <c r="F18" s="30">
        <v>27107.57</v>
      </c>
      <c r="G18" s="33">
        <f>(F18)/$F$44</f>
        <v>0.008754221513207016</v>
      </c>
      <c r="H18" s="51"/>
    </row>
    <row r="19" spans="1:8" ht="14.25">
      <c r="A19" s="50" t="s">
        <v>59</v>
      </c>
      <c r="B19" s="30">
        <v>39164.75</v>
      </c>
      <c r="C19" s="33">
        <f>(B19)/$B$44</f>
        <v>0.004804295983871928</v>
      </c>
      <c r="D19" s="6"/>
      <c r="E19" s="50" t="s">
        <v>58</v>
      </c>
      <c r="F19" s="30">
        <v>12652.56</v>
      </c>
      <c r="G19" s="33">
        <f>(F19)/$F$44</f>
        <v>0.004086065735480627</v>
      </c>
      <c r="H19" s="51"/>
    </row>
    <row r="20" spans="1:8" ht="14.25">
      <c r="A20" s="50" t="s">
        <v>60</v>
      </c>
      <c r="B20" s="30">
        <v>15794.33</v>
      </c>
      <c r="C20" s="33">
        <f>(B20)/$B$44</f>
        <v>0.0019374727576953231</v>
      </c>
      <c r="D20" s="6"/>
      <c r="E20" s="50" t="s">
        <v>59</v>
      </c>
      <c r="F20" s="30">
        <v>10677.24</v>
      </c>
      <c r="G20" s="33">
        <f>(F20)/$F$44</f>
        <v>0.0034481483994941078</v>
      </c>
      <c r="H20" s="51"/>
    </row>
    <row r="21" spans="1:8" ht="14.25">
      <c r="A21" s="50" t="s">
        <v>50</v>
      </c>
      <c r="B21" s="30">
        <v>15707.02</v>
      </c>
      <c r="C21" s="33">
        <f>(B21)/$B$44</f>
        <v>0.0019267625378585603</v>
      </c>
      <c r="D21" s="6"/>
      <c r="E21" s="50" t="s">
        <v>60</v>
      </c>
      <c r="F21" s="30">
        <v>9984.9</v>
      </c>
      <c r="G21" s="33">
        <f>(F21)/$F$44</f>
        <v>0.0032245614928678866</v>
      </c>
      <c r="H21" s="51"/>
    </row>
    <row r="22" spans="1:8" ht="14.25">
      <c r="A22" s="50" t="s">
        <v>61</v>
      </c>
      <c r="B22" s="30">
        <v>13528.27</v>
      </c>
      <c r="C22" s="33">
        <f>(B22)/$B$44</f>
        <v>0.0016594977174560054</v>
      </c>
      <c r="D22" s="6"/>
      <c r="E22" s="50" t="s">
        <v>62</v>
      </c>
      <c r="F22" s="30">
        <v>8414</v>
      </c>
      <c r="G22" s="33">
        <f>(F22)/$F$44</f>
        <v>0.002717249086219231</v>
      </c>
      <c r="H22" s="51"/>
    </row>
    <row r="23" spans="1:8" ht="14.25">
      <c r="A23" s="50" t="s">
        <v>63</v>
      </c>
      <c r="B23" s="30">
        <v>9557.32</v>
      </c>
      <c r="C23" s="33">
        <f>(B23)/$B$44</f>
        <v>0.0011723857318782541</v>
      </c>
      <c r="D23" s="6"/>
      <c r="E23" s="50" t="s">
        <v>63</v>
      </c>
      <c r="F23" s="30">
        <v>4641.84</v>
      </c>
      <c r="G23" s="33">
        <f>(F23)/$F$44</f>
        <v>0.0014990534226736244</v>
      </c>
      <c r="H23" s="51"/>
    </row>
    <row r="24" spans="1:8" ht="14.25">
      <c r="A24" s="50" t="s">
        <v>64</v>
      </c>
      <c r="B24" s="30">
        <v>9347.69</v>
      </c>
      <c r="C24" s="33">
        <f>(B24)/$B$44</f>
        <v>0.0011466706547464181</v>
      </c>
      <c r="D24" s="6"/>
      <c r="E24" s="50" t="s">
        <v>55</v>
      </c>
      <c r="F24" s="30">
        <v>2865.39</v>
      </c>
      <c r="G24" s="33">
        <f>(F24)/$F$44</f>
        <v>0.0009253599190826862</v>
      </c>
      <c r="H24" s="51"/>
    </row>
    <row r="25" spans="1:8" ht="14.25">
      <c r="A25" s="50" t="s">
        <v>57</v>
      </c>
      <c r="B25" s="30">
        <v>9328.49</v>
      </c>
      <c r="C25" s="33">
        <f>(B25)/$B$44</f>
        <v>0.0011443154122671392</v>
      </c>
      <c r="D25" s="6"/>
      <c r="E25" s="50" t="s">
        <v>56</v>
      </c>
      <c r="F25" s="30">
        <v>2423.95</v>
      </c>
      <c r="G25" s="33">
        <f>(F25)/$F$44</f>
        <v>0.0007827996104755294</v>
      </c>
      <c r="H25" s="52"/>
    </row>
    <row r="26" spans="1:8" ht="14.25">
      <c r="A26" s="50" t="s">
        <v>65</v>
      </c>
      <c r="B26" s="30">
        <v>8052.73</v>
      </c>
      <c r="C26" s="33">
        <f>(B26)/$B$44</f>
        <v>0.000987819363029382</v>
      </c>
      <c r="D26" s="6"/>
      <c r="E26" s="50" t="s">
        <v>65</v>
      </c>
      <c r="F26" s="30">
        <v>1096.99</v>
      </c>
      <c r="G26" s="33">
        <f>(F26)/$F$44</f>
        <v>0.00035426611303679986</v>
      </c>
      <c r="H26" s="52"/>
    </row>
    <row r="27" spans="1:8" ht="14.25">
      <c r="A27" s="50" t="s">
        <v>66</v>
      </c>
      <c r="B27" s="30">
        <v>7434.54</v>
      </c>
      <c r="C27" s="33">
        <f>(B27)/$B$44</f>
        <v>0.0009119866886405557</v>
      </c>
      <c r="D27" s="6"/>
      <c r="E27" s="50" t="s">
        <v>66</v>
      </c>
      <c r="F27" s="30">
        <v>880.65</v>
      </c>
      <c r="G27" s="33">
        <f>(F27)/$F$44</f>
        <v>0.00028440045255276515</v>
      </c>
      <c r="H27" s="52"/>
    </row>
    <row r="28" spans="1:8" ht="14.25">
      <c r="A28" s="50" t="s">
        <v>54</v>
      </c>
      <c r="B28" s="30">
        <v>5795.5</v>
      </c>
      <c r="C28" s="33">
        <f>(B28)/$B$44</f>
        <v>0.0007109274889927743</v>
      </c>
      <c r="D28" s="6"/>
      <c r="E28" s="50" t="s">
        <v>67</v>
      </c>
      <c r="F28" s="30">
        <v>726.35</v>
      </c>
      <c r="G28" s="33">
        <f>(F28)/$F$44</f>
        <v>0.00023457022507432119</v>
      </c>
      <c r="H28" s="52"/>
    </row>
    <row r="29" spans="1:8" ht="14.25">
      <c r="A29" s="53" t="s">
        <v>62</v>
      </c>
      <c r="B29" s="30">
        <v>4810.46</v>
      </c>
      <c r="C29" s="33">
        <f>(B29)/$B$44</f>
        <v>0.0005900937362954328</v>
      </c>
      <c r="D29" s="6"/>
      <c r="E29" s="50" t="s">
        <v>64</v>
      </c>
      <c r="F29" s="30">
        <v>460.16</v>
      </c>
      <c r="G29" s="33">
        <f>(F29)/$F$44</f>
        <v>0.00014860581643863103</v>
      </c>
      <c r="H29" s="52"/>
    </row>
    <row r="30" spans="1:8" ht="14.25">
      <c r="A30" s="50" t="s">
        <v>67</v>
      </c>
      <c r="B30" s="30">
        <v>3389.91</v>
      </c>
      <c r="C30" s="33">
        <f>(B30)/$B$44</f>
        <v>0.0004158364600485714</v>
      </c>
      <c r="D30" s="6"/>
      <c r="E30" s="50" t="s">
        <v>61</v>
      </c>
      <c r="F30" s="30">
        <v>457.6</v>
      </c>
      <c r="G30" s="33">
        <f>(F30)/$F$44</f>
        <v>0.00014777908032492513</v>
      </c>
      <c r="H30" s="52"/>
    </row>
    <row r="31" spans="1:8" ht="14.25">
      <c r="A31" s="50" t="s">
        <v>68</v>
      </c>
      <c r="B31" s="30">
        <v>3217.75</v>
      </c>
      <c r="C31" s="33">
        <f>(B31)/$B$44</f>
        <v>0.0003947177858177033</v>
      </c>
      <c r="D31" s="6"/>
      <c r="E31" s="50" t="s">
        <v>69</v>
      </c>
      <c r="F31" s="30">
        <v>112.3</v>
      </c>
      <c r="G31" s="33">
        <f>(F31)/$F$44</f>
        <v>3.6266588112956936E-05</v>
      </c>
      <c r="H31" s="54"/>
    </row>
    <row r="32" spans="1:8" ht="14.25">
      <c r="A32" s="50" t="s">
        <v>70</v>
      </c>
      <c r="B32" s="30">
        <v>2660.35</v>
      </c>
      <c r="C32" s="33">
        <f>(B32)/$B$44</f>
        <v>0.0003263421525911357</v>
      </c>
      <c r="D32" s="6"/>
      <c r="E32" s="50" t="s">
        <v>70</v>
      </c>
      <c r="F32" s="30">
        <v>94.62</v>
      </c>
      <c r="G32" s="33">
        <f>(F32)/$F$44</f>
        <v>3.0556941827675735E-05</v>
      </c>
      <c r="H32" s="54"/>
    </row>
    <row r="33" spans="1:8" ht="14.25">
      <c r="A33" s="50" t="s">
        <v>69</v>
      </c>
      <c r="B33" s="30">
        <v>1682</v>
      </c>
      <c r="C33" s="33">
        <f>(B33)/$B$44</f>
        <v>0.00020632905469516804</v>
      </c>
      <c r="D33" s="6"/>
      <c r="E33" s="50" t="s">
        <v>68</v>
      </c>
      <c r="F33" s="30">
        <v>43.75</v>
      </c>
      <c r="G33" s="33">
        <f>(F33)/$F$44</f>
        <v>1.4128791005715636E-05</v>
      </c>
      <c r="H33" s="54"/>
    </row>
    <row r="34" spans="1:8" ht="12.75">
      <c r="A34" s="55" t="s">
        <v>71</v>
      </c>
      <c r="B34" s="37">
        <f>SUM(B6:B33)</f>
        <v>6149560.71</v>
      </c>
      <c r="C34" s="40">
        <f>B34/B44</f>
        <v>0.7543597194321322</v>
      </c>
      <c r="D34" s="54"/>
      <c r="E34" s="55" t="s">
        <v>71</v>
      </c>
      <c r="F34" s="37">
        <f>SUM(F6:F33)</f>
        <v>1559874.21</v>
      </c>
      <c r="G34" s="40">
        <f>(F34)/$F$44</f>
        <v>0.5037516961896179</v>
      </c>
      <c r="H34" s="51"/>
    </row>
    <row r="35" spans="1:8" ht="12.75">
      <c r="A35" s="29"/>
      <c r="B35" s="56"/>
      <c r="C35" s="57"/>
      <c r="D35" s="6"/>
      <c r="E35" s="29"/>
      <c r="F35" s="56"/>
      <c r="G35" s="57"/>
      <c r="H35" s="6"/>
    </row>
    <row r="36" spans="1:8" ht="14.25">
      <c r="A36" s="50" t="s">
        <v>72</v>
      </c>
      <c r="B36" s="30">
        <v>578353.86</v>
      </c>
      <c r="C36" s="33">
        <f>(B36)/$B$44</f>
        <v>0.07094601974619592</v>
      </c>
      <c r="D36" s="6"/>
      <c r="E36" s="50" t="s">
        <v>73</v>
      </c>
      <c r="F36" s="30">
        <v>353433.93</v>
      </c>
      <c r="G36" s="33">
        <f>(F36)/$F$44</f>
        <v>0.11413929442968525</v>
      </c>
      <c r="H36" s="6"/>
    </row>
    <row r="37" spans="1:8" ht="14.25">
      <c r="A37" s="50" t="s">
        <v>74</v>
      </c>
      <c r="B37" s="30">
        <v>211286.21</v>
      </c>
      <c r="C37" s="33">
        <f>(B37)/$B$44</f>
        <v>0.025918242556138383</v>
      </c>
      <c r="D37" s="6"/>
      <c r="E37" s="50" t="s">
        <v>75</v>
      </c>
      <c r="F37" s="30">
        <v>154041.53</v>
      </c>
      <c r="G37" s="33">
        <f>(F37)/$F$44</f>
        <v>0.049746756195901146</v>
      </c>
      <c r="H37" s="6"/>
    </row>
    <row r="38" spans="1:8" ht="14.25">
      <c r="A38" s="50" t="s">
        <v>76</v>
      </c>
      <c r="B38" s="30">
        <v>112743.62</v>
      </c>
      <c r="C38" s="33">
        <f>(B38)/$B$44</f>
        <v>0.013830133494358644</v>
      </c>
      <c r="D38" s="6"/>
      <c r="E38" s="50" t="s">
        <v>77</v>
      </c>
      <c r="F38" s="30">
        <v>122132.2</v>
      </c>
      <c r="G38" s="33">
        <f>(F38)/$F$44</f>
        <v>0.03944183608841744</v>
      </c>
      <c r="H38" s="6"/>
    </row>
    <row r="39" spans="1:8" ht="14.25">
      <c r="A39" s="50" t="s">
        <v>78</v>
      </c>
      <c r="B39" s="30">
        <v>84583.72</v>
      </c>
      <c r="C39" s="33">
        <f>(B39)/$B$44</f>
        <v>0.010375790124970736</v>
      </c>
      <c r="D39" s="6"/>
      <c r="E39" s="50" t="s">
        <v>72</v>
      </c>
      <c r="F39" s="30">
        <v>117722.47</v>
      </c>
      <c r="G39" s="33">
        <f>(F39)/$F$44</f>
        <v>0.0380177411498658</v>
      </c>
      <c r="H39" s="6"/>
    </row>
    <row r="40" spans="1:8" ht="14.25">
      <c r="A40" s="58" t="s">
        <v>79</v>
      </c>
      <c r="B40" s="59">
        <v>62497.67</v>
      </c>
      <c r="C40" s="33">
        <f>(B40)/$B$44</f>
        <v>0.00766651912708119</v>
      </c>
      <c r="D40" s="6"/>
      <c r="E40" s="58" t="s">
        <v>80</v>
      </c>
      <c r="F40" s="30">
        <v>93314.79</v>
      </c>
      <c r="G40" s="33">
        <f>(F40)/$F$44</f>
        <v>0.03013543235776556</v>
      </c>
      <c r="H40" s="6"/>
    </row>
    <row r="41" spans="1:8" ht="14.25">
      <c r="A41" s="58" t="s">
        <v>81</v>
      </c>
      <c r="B41" s="59">
        <v>62104.61</v>
      </c>
      <c r="C41" s="33">
        <f>(B41)/$B$44</f>
        <v>0.007618302897450702</v>
      </c>
      <c r="D41" s="6"/>
      <c r="E41" s="58" t="s">
        <v>82</v>
      </c>
      <c r="F41" s="59">
        <v>84443.84</v>
      </c>
      <c r="G41" s="33">
        <f>(F41)/$F$44</f>
        <v>0.027270614104687774</v>
      </c>
      <c r="H41" s="6"/>
    </row>
    <row r="42" spans="1:8" ht="14.25">
      <c r="A42" s="58" t="s">
        <v>83</v>
      </c>
      <c r="B42" s="59">
        <v>59883.95</v>
      </c>
      <c r="C42" s="33">
        <f>(B42)/$B$44</f>
        <v>0.007345897024323845</v>
      </c>
      <c r="D42" s="6"/>
      <c r="E42" s="58" t="s">
        <v>81</v>
      </c>
      <c r="F42" s="59">
        <v>81467.2</v>
      </c>
      <c r="G42" s="33">
        <f>(F42)/$F$44</f>
        <v>0.02630932668847627</v>
      </c>
      <c r="H42" s="6"/>
    </row>
    <row r="43" spans="1:8" ht="14.25">
      <c r="A43" s="58" t="s">
        <v>84</v>
      </c>
      <c r="B43" s="59">
        <v>59844.63</v>
      </c>
      <c r="C43" s="33">
        <f>(B43)/$B$44</f>
        <v>0.007341073683996488</v>
      </c>
      <c r="D43" s="6"/>
      <c r="E43" s="58" t="s">
        <v>50</v>
      </c>
      <c r="F43" s="59">
        <v>79897.73</v>
      </c>
      <c r="G43" s="33">
        <f>(F43)/$F$44</f>
        <v>0.025802476091453627</v>
      </c>
      <c r="H43" s="6"/>
    </row>
    <row r="44" spans="1:7" ht="12.75">
      <c r="A44" s="55" t="s">
        <v>85</v>
      </c>
      <c r="B44" s="37">
        <f>'CUADROS 1-2 '!H15</f>
        <v>8152026.88</v>
      </c>
      <c r="C44" s="40">
        <f>(B44)/B44</f>
        <v>1</v>
      </c>
      <c r="D44" s="6"/>
      <c r="E44" s="55" t="s">
        <v>85</v>
      </c>
      <c r="F44" s="37">
        <f>'CUADROS 1-2 '!H33</f>
        <v>3096514.0599999996</v>
      </c>
      <c r="G44" s="40">
        <f>(F44)/$F$44</f>
        <v>1</v>
      </c>
    </row>
    <row r="45" spans="1:5" ht="12.75">
      <c r="A45" s="60" t="s">
        <v>86</v>
      </c>
      <c r="B45" s="61"/>
      <c r="C45" s="6"/>
      <c r="D45" s="6"/>
      <c r="E45" s="60" t="s">
        <v>86</v>
      </c>
    </row>
  </sheetData>
  <sheetProtection selectLockedCells="1" selectUnlockedCells="1"/>
  <mergeCells count="2">
    <mergeCell ref="A3:B3"/>
    <mergeCell ref="E3:F3"/>
  </mergeCells>
  <printOptions horizontalCentered="1"/>
  <pageMargins left="0.7875" right="0.7875" top="0.5" bottom="0.4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3" zoomScaleNormal="93" workbookViewId="0" topLeftCell="A1">
      <selection activeCell="F33" sqref="F33"/>
    </sheetView>
  </sheetViews>
  <sheetFormatPr defaultColWidth="11.421875" defaultRowHeight="12.75"/>
  <cols>
    <col min="1" max="1" width="14.00390625" style="17" customWidth="1"/>
    <col min="2" max="2" width="41.140625" style="17" customWidth="1"/>
    <col min="3" max="3" width="19.00390625" style="17" customWidth="1"/>
    <col min="4" max="4" width="19.7109375" style="17" customWidth="1"/>
    <col min="5" max="5" width="18.8515625" style="17" customWidth="1"/>
    <col min="6" max="6" width="19.421875" style="17" customWidth="1"/>
    <col min="7" max="7" width="16.140625" style="17" customWidth="1"/>
    <col min="8" max="16384" width="11.421875" style="17" customWidth="1"/>
  </cols>
  <sheetData>
    <row r="1" spans="2:7" ht="14.25" customHeight="1">
      <c r="B1" s="51"/>
      <c r="C1" s="51"/>
      <c r="D1" s="51"/>
      <c r="E1" s="51"/>
      <c r="F1" s="51"/>
      <c r="G1" s="51"/>
    </row>
    <row r="2" spans="1:7" ht="14.25">
      <c r="A2" s="62" t="s">
        <v>87</v>
      </c>
      <c r="B2" s="62"/>
      <c r="C2" s="51"/>
      <c r="D2" s="51"/>
      <c r="E2" s="51"/>
      <c r="F2" s="51"/>
      <c r="G2" s="51"/>
    </row>
    <row r="3" spans="1:7" s="51" customFormat="1" ht="17.25">
      <c r="A3" s="63" t="s">
        <v>88</v>
      </c>
      <c r="B3" s="64"/>
      <c r="C3" s="64"/>
      <c r="D3" s="64"/>
      <c r="E3" s="64"/>
      <c r="F3" s="64"/>
      <c r="G3" s="64"/>
    </row>
    <row r="4" spans="1:7" ht="17.25">
      <c r="A4" s="64"/>
      <c r="B4" s="64"/>
      <c r="C4" s="64"/>
      <c r="D4" s="64"/>
      <c r="E4" s="64"/>
      <c r="F4" s="64"/>
      <c r="G4" s="64"/>
    </row>
    <row r="5" spans="1:7" s="18" customFormat="1" ht="27.75" customHeight="1">
      <c r="A5" s="65" t="s">
        <v>89</v>
      </c>
      <c r="B5" s="65" t="s">
        <v>90</v>
      </c>
      <c r="C5" s="66" t="s">
        <v>39</v>
      </c>
      <c r="D5" s="66"/>
      <c r="E5" s="66" t="s">
        <v>91</v>
      </c>
      <c r="F5" s="66"/>
      <c r="G5" s="67" t="s">
        <v>92</v>
      </c>
    </row>
    <row r="6" spans="1:7" s="18" customFormat="1" ht="24" customHeight="1">
      <c r="A6" s="65"/>
      <c r="B6" s="65"/>
      <c r="C6" s="68" t="s">
        <v>93</v>
      </c>
      <c r="D6" s="68" t="s">
        <v>94</v>
      </c>
      <c r="E6" s="68" t="s">
        <v>93</v>
      </c>
      <c r="F6" s="68" t="s">
        <v>94</v>
      </c>
      <c r="G6" s="67"/>
    </row>
    <row r="7" spans="1:8" ht="15" customHeight="1">
      <c r="A7" s="69" t="s">
        <v>95</v>
      </c>
      <c r="B7" s="70" t="s">
        <v>96</v>
      </c>
      <c r="C7" s="71">
        <v>13248</v>
      </c>
      <c r="D7" s="71">
        <v>12197.8</v>
      </c>
      <c r="E7" s="71">
        <v>38847.94</v>
      </c>
      <c r="F7" s="71">
        <v>41442.15</v>
      </c>
      <c r="G7" s="72">
        <f>D7-F7</f>
        <v>-29244.350000000002</v>
      </c>
      <c r="H7" s="61"/>
    </row>
    <row r="8" spans="1:8" ht="15" customHeight="1">
      <c r="A8" s="69" t="s">
        <v>97</v>
      </c>
      <c r="B8" s="70" t="s">
        <v>98</v>
      </c>
      <c r="C8" s="71">
        <v>217714.84</v>
      </c>
      <c r="D8" s="71">
        <v>263745.07</v>
      </c>
      <c r="E8" s="71">
        <v>52160.97</v>
      </c>
      <c r="F8" s="71">
        <v>57069.03</v>
      </c>
      <c r="G8" s="72">
        <f>D8-F8</f>
        <v>206676.04</v>
      </c>
      <c r="H8" s="61"/>
    </row>
    <row r="9" spans="1:8" ht="15" customHeight="1">
      <c r="A9" s="69" t="s">
        <v>99</v>
      </c>
      <c r="B9" s="70" t="s">
        <v>100</v>
      </c>
      <c r="C9" s="71">
        <v>192164.46</v>
      </c>
      <c r="D9" s="71">
        <v>198890.47</v>
      </c>
      <c r="E9" s="71">
        <v>404336.09</v>
      </c>
      <c r="F9" s="71">
        <v>477010.3</v>
      </c>
      <c r="G9" s="72">
        <f>D9-F9</f>
        <v>-278119.82999999996</v>
      </c>
      <c r="H9" s="61"/>
    </row>
    <row r="10" spans="1:8" ht="14.25" customHeight="1">
      <c r="A10" s="69" t="s">
        <v>101</v>
      </c>
      <c r="B10" s="70" t="s">
        <v>102</v>
      </c>
      <c r="C10" s="71">
        <v>72547.28</v>
      </c>
      <c r="D10" s="71">
        <v>76982.93</v>
      </c>
      <c r="E10" s="71">
        <v>60692.77</v>
      </c>
      <c r="F10" s="71">
        <v>58906.26</v>
      </c>
      <c r="G10" s="72">
        <f>D10-F10</f>
        <v>18076.66999999999</v>
      </c>
      <c r="H10" s="61"/>
    </row>
    <row r="11" spans="1:8" ht="15" customHeight="1">
      <c r="A11" s="69" t="s">
        <v>103</v>
      </c>
      <c r="B11" s="70" t="s">
        <v>104</v>
      </c>
      <c r="C11" s="71">
        <v>16149.31</v>
      </c>
      <c r="D11" s="71">
        <v>17380.48</v>
      </c>
      <c r="E11" s="71">
        <v>10356.74</v>
      </c>
      <c r="F11" s="71">
        <v>10931.03</v>
      </c>
      <c r="G11" s="72">
        <f>D11-F11</f>
        <v>6449.449999999999</v>
      </c>
      <c r="H11" s="61"/>
    </row>
    <row r="12" spans="1:8" ht="15" customHeight="1">
      <c r="A12" s="69" t="s">
        <v>105</v>
      </c>
      <c r="B12" s="70" t="s">
        <v>106</v>
      </c>
      <c r="C12" s="71">
        <v>71839.08</v>
      </c>
      <c r="D12" s="71">
        <v>78749.04</v>
      </c>
      <c r="E12" s="71">
        <v>19149.76</v>
      </c>
      <c r="F12" s="71">
        <v>21934.29</v>
      </c>
      <c r="G12" s="72">
        <f>D12-F12</f>
        <v>56814.74999999999</v>
      </c>
      <c r="H12" s="61"/>
    </row>
    <row r="13" spans="1:8" ht="14.25" customHeight="1">
      <c r="A13" s="69" t="s">
        <v>107</v>
      </c>
      <c r="B13" s="70" t="s">
        <v>108</v>
      </c>
      <c r="C13" s="71">
        <v>1923646.73</v>
      </c>
      <c r="D13" s="71">
        <v>2075581.44</v>
      </c>
      <c r="E13" s="71">
        <v>136618.9</v>
      </c>
      <c r="F13" s="71">
        <v>167500.12</v>
      </c>
      <c r="G13" s="72">
        <f>D13-F13</f>
        <v>1908081.3199999998</v>
      </c>
      <c r="H13" s="61"/>
    </row>
    <row r="14" spans="1:8" ht="15" customHeight="1">
      <c r="A14" s="69" t="s">
        <v>109</v>
      </c>
      <c r="B14" s="70" t="s">
        <v>110</v>
      </c>
      <c r="C14" s="71">
        <v>1696061.11</v>
      </c>
      <c r="D14" s="71">
        <v>1863443.66</v>
      </c>
      <c r="E14" s="71">
        <v>298518.25</v>
      </c>
      <c r="F14" s="71">
        <v>363247.57</v>
      </c>
      <c r="G14" s="72">
        <f>D14-F14</f>
        <v>1500196.0899999999</v>
      </c>
      <c r="H14" s="61"/>
    </row>
    <row r="15" spans="1:8" ht="15" customHeight="1">
      <c r="A15" s="69" t="s">
        <v>111</v>
      </c>
      <c r="B15" s="70" t="s">
        <v>112</v>
      </c>
      <c r="C15" s="71">
        <v>17366.63</v>
      </c>
      <c r="D15" s="71">
        <v>16786.72</v>
      </c>
      <c r="E15" s="71">
        <v>28441.63</v>
      </c>
      <c r="F15" s="71">
        <v>29366.57</v>
      </c>
      <c r="G15" s="72">
        <f>D15-F15</f>
        <v>-12579.849999999999</v>
      </c>
      <c r="H15" s="61"/>
    </row>
    <row r="16" spans="1:8" ht="15" customHeight="1">
      <c r="A16" s="69" t="s">
        <v>113</v>
      </c>
      <c r="B16" s="70" t="s">
        <v>114</v>
      </c>
      <c r="C16" s="71">
        <v>134858.13</v>
      </c>
      <c r="D16" s="71">
        <v>94696.15</v>
      </c>
      <c r="E16" s="71">
        <v>246300.86</v>
      </c>
      <c r="F16" s="71">
        <v>278318.34</v>
      </c>
      <c r="G16" s="72">
        <f>D16-F16</f>
        <v>-183622.19000000003</v>
      </c>
      <c r="H16" s="61"/>
    </row>
    <row r="17" spans="1:8" ht="15" customHeight="1">
      <c r="A17" s="69" t="s">
        <v>115</v>
      </c>
      <c r="B17" s="70" t="s">
        <v>116</v>
      </c>
      <c r="C17" s="71">
        <v>24682.83</v>
      </c>
      <c r="D17" s="71">
        <v>29217.06</v>
      </c>
      <c r="E17" s="71">
        <v>13292.42</v>
      </c>
      <c r="F17" s="71">
        <v>25147.28</v>
      </c>
      <c r="G17" s="72">
        <f>D17-F17</f>
        <v>4069.7800000000025</v>
      </c>
      <c r="H17" s="61"/>
    </row>
    <row r="18" spans="1:8" ht="15" customHeight="1">
      <c r="A18" s="69" t="s">
        <v>117</v>
      </c>
      <c r="B18" s="70" t="s">
        <v>118</v>
      </c>
      <c r="C18" s="71">
        <v>86874.84</v>
      </c>
      <c r="D18" s="71">
        <v>108107.92</v>
      </c>
      <c r="E18" s="71">
        <v>191379.7</v>
      </c>
      <c r="F18" s="71">
        <v>261114.7</v>
      </c>
      <c r="G18" s="72">
        <f>D18-F18</f>
        <v>-153006.78000000003</v>
      </c>
      <c r="H18" s="61"/>
    </row>
    <row r="19" spans="1:8" ht="15" customHeight="1">
      <c r="A19" s="69" t="s">
        <v>119</v>
      </c>
      <c r="B19" s="70" t="s">
        <v>120</v>
      </c>
      <c r="C19" s="71">
        <v>5570.61</v>
      </c>
      <c r="D19" s="71">
        <v>4887.42</v>
      </c>
      <c r="E19" s="71">
        <v>7150.45</v>
      </c>
      <c r="F19" s="71">
        <v>4967.52</v>
      </c>
      <c r="G19" s="72">
        <f>D19-F19</f>
        <v>-80.10000000000036</v>
      </c>
      <c r="H19" s="61"/>
    </row>
    <row r="20" spans="1:8" ht="15" customHeight="1">
      <c r="A20" s="69" t="s">
        <v>121</v>
      </c>
      <c r="B20" s="70" t="s">
        <v>122</v>
      </c>
      <c r="C20" s="71">
        <v>1150.7</v>
      </c>
      <c r="D20" s="71">
        <v>784.46</v>
      </c>
      <c r="E20" s="71">
        <v>7254.39</v>
      </c>
      <c r="F20" s="71">
        <v>8045.69</v>
      </c>
      <c r="G20" s="72">
        <f>D20-F20</f>
        <v>-7261.23</v>
      </c>
      <c r="H20" s="61"/>
    </row>
    <row r="21" spans="1:8" ht="15" customHeight="1">
      <c r="A21" s="69" t="s">
        <v>123</v>
      </c>
      <c r="B21" s="70" t="s">
        <v>124</v>
      </c>
      <c r="C21" s="71">
        <v>1831858.63</v>
      </c>
      <c r="D21" s="71">
        <v>2218775.53</v>
      </c>
      <c r="E21" s="71">
        <v>740882.91</v>
      </c>
      <c r="F21" s="71">
        <v>548915.61</v>
      </c>
      <c r="G21" s="72">
        <f>D21-F21</f>
        <v>1669859.92</v>
      </c>
      <c r="H21" s="61"/>
    </row>
    <row r="22" spans="1:8" ht="15" customHeight="1">
      <c r="A22" s="69" t="s">
        <v>125</v>
      </c>
      <c r="B22" s="70" t="s">
        <v>126</v>
      </c>
      <c r="C22" s="71">
        <v>21228.87</v>
      </c>
      <c r="D22" s="71">
        <v>21047.79</v>
      </c>
      <c r="E22" s="71">
        <v>47273.43</v>
      </c>
      <c r="F22" s="71">
        <v>51903.4</v>
      </c>
      <c r="G22" s="72">
        <f>D22-F22</f>
        <v>-30855.61</v>
      </c>
      <c r="H22" s="61"/>
    </row>
    <row r="23" spans="1:8" ht="15" customHeight="1">
      <c r="A23" s="69" t="s">
        <v>127</v>
      </c>
      <c r="B23" s="70" t="s">
        <v>128</v>
      </c>
      <c r="C23" s="71">
        <v>11502.08</v>
      </c>
      <c r="D23" s="71">
        <v>38630.05</v>
      </c>
      <c r="E23" s="71">
        <v>78301.99</v>
      </c>
      <c r="F23" s="71">
        <v>86038.03</v>
      </c>
      <c r="G23" s="72">
        <f>D23-F23</f>
        <v>-47407.979999999996</v>
      </c>
      <c r="H23" s="61"/>
    </row>
    <row r="24" spans="1:8" ht="15" customHeight="1">
      <c r="A24" s="69" t="s">
        <v>129</v>
      </c>
      <c r="B24" s="70" t="s">
        <v>130</v>
      </c>
      <c r="C24" s="71">
        <v>5127.92</v>
      </c>
      <c r="D24" s="71">
        <v>5102.61</v>
      </c>
      <c r="E24" s="71">
        <v>10716.86</v>
      </c>
      <c r="F24" s="71">
        <v>11834.45</v>
      </c>
      <c r="G24" s="72">
        <f>D24-F24</f>
        <v>-6731.840000000001</v>
      </c>
      <c r="H24" s="61"/>
    </row>
    <row r="25" spans="1:8" ht="15" customHeight="1">
      <c r="A25" s="69" t="s">
        <v>131</v>
      </c>
      <c r="B25" s="70" t="s">
        <v>132</v>
      </c>
      <c r="C25" s="71">
        <v>36250.13</v>
      </c>
      <c r="D25" s="71">
        <v>38036.46</v>
      </c>
      <c r="E25" s="71">
        <v>39923.74</v>
      </c>
      <c r="F25" s="71">
        <v>43525.03</v>
      </c>
      <c r="G25" s="72">
        <f>D25-F25</f>
        <v>-5488.57</v>
      </c>
      <c r="H25" s="61"/>
    </row>
    <row r="26" spans="1:8" ht="15" customHeight="1">
      <c r="A26" s="69" t="s">
        <v>133</v>
      </c>
      <c r="B26" s="70" t="s">
        <v>134</v>
      </c>
      <c r="C26" s="71">
        <v>544614.91</v>
      </c>
      <c r="D26" s="71">
        <v>579680.24</v>
      </c>
      <c r="E26" s="71">
        <v>53737.87</v>
      </c>
      <c r="F26" s="71">
        <v>47319.74</v>
      </c>
      <c r="G26" s="72">
        <f>D26-F26</f>
        <v>532360.5</v>
      </c>
      <c r="H26" s="61"/>
    </row>
    <row r="27" spans="1:8" ht="15" customHeight="1">
      <c r="A27" s="69" t="s">
        <v>135</v>
      </c>
      <c r="B27" s="70" t="s">
        <v>136</v>
      </c>
      <c r="C27" s="71">
        <v>179346.76</v>
      </c>
      <c r="D27" s="71">
        <v>191889.08</v>
      </c>
      <c r="E27" s="71">
        <v>22844.12</v>
      </c>
      <c r="F27" s="71">
        <v>24939.13</v>
      </c>
      <c r="G27" s="72">
        <f>D27-F27</f>
        <v>166949.94999999998</v>
      </c>
      <c r="H27" s="61"/>
    </row>
    <row r="28" spans="1:8" ht="15" customHeight="1">
      <c r="A28" s="69" t="s">
        <v>137</v>
      </c>
      <c r="B28" s="70" t="s">
        <v>138</v>
      </c>
      <c r="C28" s="71">
        <v>223517.62</v>
      </c>
      <c r="D28" s="71">
        <v>210826.52</v>
      </c>
      <c r="E28" s="71">
        <v>212046.47</v>
      </c>
      <c r="F28" s="71">
        <v>206593.44</v>
      </c>
      <c r="G28" s="72">
        <f>D28-F28</f>
        <v>4233.079999999987</v>
      </c>
      <c r="H28" s="61"/>
    </row>
    <row r="29" spans="1:8" ht="15" customHeight="1">
      <c r="A29" s="69" t="s">
        <v>139</v>
      </c>
      <c r="B29" s="70" t="s">
        <v>140</v>
      </c>
      <c r="C29" s="71">
        <v>28195.93</v>
      </c>
      <c r="D29" s="71">
        <v>27845.49</v>
      </c>
      <c r="E29" s="71">
        <v>238605.52</v>
      </c>
      <c r="F29" s="71">
        <v>198528.54</v>
      </c>
      <c r="G29" s="72">
        <f>D29-F29</f>
        <v>-170683.05000000002</v>
      </c>
      <c r="H29" s="61"/>
    </row>
    <row r="30" spans="1:11" ht="15" customHeight="1">
      <c r="A30" s="69" t="s">
        <v>141</v>
      </c>
      <c r="B30" s="70" t="s">
        <v>142</v>
      </c>
      <c r="C30" s="71">
        <v>8490.06</v>
      </c>
      <c r="D30" s="71">
        <v>10653.96</v>
      </c>
      <c r="E30" s="71">
        <v>75573.84</v>
      </c>
      <c r="F30" s="71">
        <v>99233.65</v>
      </c>
      <c r="G30" s="72">
        <f>D30-F30</f>
        <v>-88579.69</v>
      </c>
      <c r="H30" s="61"/>
      <c r="I30" s="61"/>
      <c r="J30" s="61"/>
      <c r="K30" s="61"/>
    </row>
    <row r="31" spans="1:8" ht="15" customHeight="1">
      <c r="A31" s="73"/>
      <c r="B31" s="70" t="s">
        <v>143</v>
      </c>
      <c r="C31" s="74">
        <f>'CUADROS 1-2 '!F15</f>
        <v>7334534.19</v>
      </c>
      <c r="D31" s="74">
        <f>'CUADROS 1-2 '!H15</f>
        <v>8152026.88</v>
      </c>
      <c r="E31" s="74">
        <f>'CUADROS 1-2 '!F33</f>
        <v>3006793.59</v>
      </c>
      <c r="F31" s="74">
        <f>'CUADROS 1-2 '!H33</f>
        <v>3096514.0599999996</v>
      </c>
      <c r="G31" s="74">
        <f>D31-F31</f>
        <v>5055512.82</v>
      </c>
      <c r="H31" s="61"/>
    </row>
    <row r="32" spans="1:7" ht="18" customHeight="1">
      <c r="A32" s="73"/>
      <c r="B32" s="70" t="s">
        <v>144</v>
      </c>
      <c r="C32" s="74">
        <v>20787072.68</v>
      </c>
      <c r="D32" s="74">
        <v>20940051.44</v>
      </c>
      <c r="E32" s="74">
        <v>22418112.6</v>
      </c>
      <c r="F32" s="74">
        <v>19751524.36</v>
      </c>
      <c r="G32" s="74">
        <f>D32-F32</f>
        <v>1188527.080000002</v>
      </c>
    </row>
    <row r="33" spans="1:6" ht="14.25">
      <c r="A33" s="60" t="s">
        <v>86</v>
      </c>
      <c r="B33" s="51"/>
      <c r="C33" s="75"/>
      <c r="D33" s="75"/>
      <c r="E33" s="75"/>
      <c r="F33" s="75"/>
    </row>
    <row r="34" ht="14.25">
      <c r="A34" s="17" t="s">
        <v>145</v>
      </c>
    </row>
    <row r="35" ht="14.25">
      <c r="A35" s="17" t="s">
        <v>146</v>
      </c>
    </row>
  </sheetData>
  <sheetProtection selectLockedCells="1" selectUnlockedCells="1"/>
  <mergeCells count="5">
    <mergeCell ref="A5:A6"/>
    <mergeCell ref="B5:B6"/>
    <mergeCell ref="C5:D5"/>
    <mergeCell ref="E5:F5"/>
    <mergeCell ref="G5:G6"/>
  </mergeCells>
  <printOptions horizontalCentered="1"/>
  <pageMargins left="0.44027777777777777" right="0.7875" top="0.6701388888888888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3" zoomScaleNormal="93" workbookViewId="0" topLeftCell="A1">
      <selection activeCell="D30" sqref="D30"/>
    </sheetView>
  </sheetViews>
  <sheetFormatPr defaultColWidth="11.421875" defaultRowHeight="15" customHeight="1"/>
  <cols>
    <col min="1" max="1" width="16.28125" style="17" customWidth="1"/>
    <col min="2" max="2" width="81.140625" style="17" customWidth="1"/>
    <col min="3" max="3" width="14.140625" style="17" customWidth="1"/>
    <col min="4" max="4" width="13.00390625" style="17" customWidth="1"/>
    <col min="5" max="5" width="17.8515625" style="17" customWidth="1"/>
    <col min="6" max="6" width="17.421875" style="17" customWidth="1"/>
    <col min="7" max="7" width="8.140625" style="17" customWidth="1"/>
    <col min="8" max="8" width="8.7109375" style="17" customWidth="1"/>
    <col min="9" max="16384" width="11.421875" style="17" customWidth="1"/>
  </cols>
  <sheetData>
    <row r="1" ht="12.75" customHeight="1">
      <c r="A1" s="16" t="s">
        <v>147</v>
      </c>
    </row>
    <row r="2" ht="12.75" customHeight="1">
      <c r="A2" s="18"/>
    </row>
    <row r="3" spans="1:6" ht="14.25" customHeight="1">
      <c r="A3" s="63" t="s">
        <v>148</v>
      </c>
      <c r="B3" s="76"/>
      <c r="C3" s="76"/>
      <c r="D3" s="76"/>
      <c r="E3" s="76"/>
      <c r="F3" s="76"/>
    </row>
    <row r="4" spans="1:6" ht="62.25" customHeight="1">
      <c r="A4" s="77" t="s">
        <v>149</v>
      </c>
      <c r="B4" s="77" t="s">
        <v>150</v>
      </c>
      <c r="C4" s="78" t="s">
        <v>151</v>
      </c>
      <c r="D4" s="78" t="s">
        <v>152</v>
      </c>
      <c r="E4" s="78" t="s">
        <v>153</v>
      </c>
      <c r="F4" s="78" t="s">
        <v>154</v>
      </c>
    </row>
    <row r="5" spans="1:10" ht="14.25" customHeight="1">
      <c r="A5" s="79" t="s">
        <v>155</v>
      </c>
      <c r="B5" s="80" t="s">
        <v>156</v>
      </c>
      <c r="C5" s="81">
        <v>1481885.01</v>
      </c>
      <c r="D5" s="81">
        <v>428715.7</v>
      </c>
      <c r="E5" s="82">
        <f>(C5)/C$29</f>
        <v>0.1817811731749344</v>
      </c>
      <c r="F5" s="82">
        <f>(D5)/D$29</f>
        <v>0.07506070047028893</v>
      </c>
      <c r="G5" s="41"/>
      <c r="H5" s="83">
        <v>1481885.01</v>
      </c>
      <c r="I5" s="83">
        <v>428715.7</v>
      </c>
      <c r="J5" s="17">
        <f>H5-C5</f>
        <v>0</v>
      </c>
    </row>
    <row r="6" spans="1:10" ht="14.25" customHeight="1">
      <c r="A6" s="79" t="s">
        <v>157</v>
      </c>
      <c r="B6" s="84" t="s">
        <v>158</v>
      </c>
      <c r="C6" s="81">
        <v>531300.21</v>
      </c>
      <c r="D6" s="81">
        <v>494999.42</v>
      </c>
      <c r="E6" s="82">
        <f>(C6)/C$29</f>
        <v>0.06517400124176234</v>
      </c>
      <c r="F6" s="82">
        <f>(D6)/D$29</f>
        <v>0.08666583285283637</v>
      </c>
      <c r="G6" s="41"/>
      <c r="H6" s="83">
        <v>531300.21</v>
      </c>
      <c r="I6" s="83">
        <v>494999.42</v>
      </c>
      <c r="J6" s="17">
        <f>H6-C6</f>
        <v>0</v>
      </c>
    </row>
    <row r="7" spans="1:10" ht="14.25" customHeight="1">
      <c r="A7" s="79" t="s">
        <v>159</v>
      </c>
      <c r="B7" s="80" t="s">
        <v>160</v>
      </c>
      <c r="C7" s="81">
        <v>485421.85</v>
      </c>
      <c r="D7" s="81">
        <v>355998.51</v>
      </c>
      <c r="E7" s="82">
        <f>(C7)/C$29</f>
        <v>0.05954615424428041</v>
      </c>
      <c r="F7" s="82">
        <f>(D7)/D$29</f>
        <v>0.06232917881705558</v>
      </c>
      <c r="G7" s="41"/>
      <c r="H7" s="85">
        <v>485421.85</v>
      </c>
      <c r="I7" s="85">
        <v>355998.51</v>
      </c>
      <c r="J7" s="17">
        <f>H7-C7</f>
        <v>0</v>
      </c>
    </row>
    <row r="8" spans="1:10" ht="14.25" customHeight="1">
      <c r="A8" s="79" t="s">
        <v>161</v>
      </c>
      <c r="B8" s="80" t="s">
        <v>162</v>
      </c>
      <c r="C8" s="81">
        <v>474460.63</v>
      </c>
      <c r="D8" s="81">
        <v>261627.5</v>
      </c>
      <c r="E8" s="82">
        <f>(C8)/C$29</f>
        <v>0.058201553672992797</v>
      </c>
      <c r="F8" s="82">
        <f>(D8)/D$29</f>
        <v>0.04580644798473794</v>
      </c>
      <c r="G8" s="41"/>
      <c r="H8" s="83">
        <v>474460.63</v>
      </c>
      <c r="I8" s="83">
        <v>261627.5</v>
      </c>
      <c r="J8" s="17">
        <f>H8-C8</f>
        <v>0</v>
      </c>
    </row>
    <row r="9" spans="1:10" ht="15.75" customHeight="1">
      <c r="A9" s="79" t="s">
        <v>163</v>
      </c>
      <c r="B9" s="86" t="s">
        <v>164</v>
      </c>
      <c r="C9" s="81">
        <v>457898.29</v>
      </c>
      <c r="D9" s="81">
        <v>306509.44</v>
      </c>
      <c r="E9" s="82">
        <f>(C9)/C$29</f>
        <v>0.05616986998943752</v>
      </c>
      <c r="F9" s="82">
        <f>(D9)/D$29</f>
        <v>0.05366449903084024</v>
      </c>
      <c r="G9" s="41"/>
      <c r="H9" s="83">
        <v>457898.29</v>
      </c>
      <c r="I9" s="83">
        <v>306509.44</v>
      </c>
      <c r="J9" s="17">
        <f>H9-C9</f>
        <v>0</v>
      </c>
    </row>
    <row r="10" spans="1:10" ht="14.25" customHeight="1">
      <c r="A10" s="79" t="s">
        <v>165</v>
      </c>
      <c r="B10" s="87" t="s">
        <v>166</v>
      </c>
      <c r="C10" s="81">
        <v>441802.16</v>
      </c>
      <c r="D10" s="81">
        <v>134018.8</v>
      </c>
      <c r="E10" s="82">
        <f>(C10)/C$29</f>
        <v>0.05419537576402103</v>
      </c>
      <c r="F10" s="82">
        <f>(D10)/D$29</f>
        <v>0.023464372786411964</v>
      </c>
      <c r="G10" s="41"/>
      <c r="H10" s="85">
        <v>441802.16</v>
      </c>
      <c r="I10" s="85">
        <v>134018.8</v>
      </c>
      <c r="J10" s="17">
        <f>H10-C10</f>
        <v>0</v>
      </c>
    </row>
    <row r="11" spans="1:10" ht="14.25" customHeight="1">
      <c r="A11" s="79" t="s">
        <v>167</v>
      </c>
      <c r="B11" s="84" t="s">
        <v>168</v>
      </c>
      <c r="C11" s="81">
        <v>277224.88</v>
      </c>
      <c r="D11" s="81">
        <v>376760.46</v>
      </c>
      <c r="E11" s="82">
        <f>(C11)/C$29</f>
        <v>0.034006865296302854</v>
      </c>
      <c r="F11" s="82">
        <f>(D11)/D$29</f>
        <v>0.06596423699227313</v>
      </c>
      <c r="G11" s="41"/>
      <c r="H11" s="83">
        <v>277224.88</v>
      </c>
      <c r="I11" s="83">
        <v>376760.46</v>
      </c>
      <c r="J11" s="17">
        <f>H11-C11</f>
        <v>0</v>
      </c>
    </row>
    <row r="12" spans="1:10" ht="14.25" customHeight="1">
      <c r="A12" s="79" t="s">
        <v>169</v>
      </c>
      <c r="B12" s="84" t="s">
        <v>170</v>
      </c>
      <c r="C12" s="81">
        <v>220181.33</v>
      </c>
      <c r="D12" s="81">
        <v>27439.24</v>
      </c>
      <c r="E12" s="82">
        <f>(C12)/C$29</f>
        <v>0.027009396956257335</v>
      </c>
      <c r="F12" s="82">
        <f>(D12)/D$29</f>
        <v>0.004804136108783445</v>
      </c>
      <c r="G12" s="41"/>
      <c r="H12" s="83">
        <v>220181.33</v>
      </c>
      <c r="I12" s="83">
        <v>27439.24</v>
      </c>
      <c r="J12" s="17">
        <f>H12-C12</f>
        <v>0</v>
      </c>
    </row>
    <row r="13" spans="1:10" ht="14.25" customHeight="1">
      <c r="A13" s="79" t="s">
        <v>171</v>
      </c>
      <c r="B13" s="84" t="s">
        <v>172</v>
      </c>
      <c r="C13" s="81">
        <v>180066.59</v>
      </c>
      <c r="D13" s="81">
        <v>61581.14</v>
      </c>
      <c r="E13" s="82">
        <f>(C13)/C$29</f>
        <v>0.022088566763901543</v>
      </c>
      <c r="F13" s="82">
        <f>(D13)/D$29</f>
        <v>0.010781791999124194</v>
      </c>
      <c r="G13" s="41"/>
      <c r="H13" s="85">
        <v>180066.59</v>
      </c>
      <c r="I13" s="85">
        <v>61581.14</v>
      </c>
      <c r="J13" s="17">
        <f>H13-C13</f>
        <v>0</v>
      </c>
    </row>
    <row r="14" spans="1:10" ht="14.25" customHeight="1">
      <c r="A14" s="79" t="s">
        <v>173</v>
      </c>
      <c r="B14" s="80" t="s">
        <v>174</v>
      </c>
      <c r="C14" s="81">
        <v>164974.61</v>
      </c>
      <c r="D14" s="81">
        <v>346087.99</v>
      </c>
      <c r="E14" s="82">
        <f>(C14)/C$29</f>
        <v>0.02023725049346255</v>
      </c>
      <c r="F14" s="82">
        <f>(D14)/D$29</f>
        <v>0.060594018259080194</v>
      </c>
      <c r="G14" s="41"/>
      <c r="H14" s="85">
        <v>164974.61</v>
      </c>
      <c r="I14" s="85">
        <v>346087.99</v>
      </c>
      <c r="J14" s="17">
        <f>H14-C14</f>
        <v>0</v>
      </c>
    </row>
    <row r="15" spans="1:10" ht="14.25" customHeight="1">
      <c r="A15" s="79" t="s">
        <v>175</v>
      </c>
      <c r="B15" s="84" t="s">
        <v>176</v>
      </c>
      <c r="C15" s="81">
        <v>153418.83</v>
      </c>
      <c r="D15" s="81">
        <v>225507.89</v>
      </c>
      <c r="E15" s="82">
        <f>(C15)/C$29</f>
        <v>0.01881971591339993</v>
      </c>
      <c r="F15" s="82">
        <f>(D15)/D$29</f>
        <v>0.03948252929616728</v>
      </c>
      <c r="G15" s="41"/>
      <c r="H15" s="83">
        <v>153418.83</v>
      </c>
      <c r="I15" s="83">
        <v>225507.89</v>
      </c>
      <c r="J15" s="17">
        <f>H15-C15</f>
        <v>0</v>
      </c>
    </row>
    <row r="16" spans="1:10" ht="14.25" customHeight="1">
      <c r="A16" s="79" t="s">
        <v>177</v>
      </c>
      <c r="B16" s="84" t="s">
        <v>178</v>
      </c>
      <c r="C16" s="81">
        <v>139043.54</v>
      </c>
      <c r="D16" s="81">
        <v>11754.39</v>
      </c>
      <c r="E16" s="82">
        <f>(C16)/C$29</f>
        <v>0.01705631520194399</v>
      </c>
      <c r="F16" s="82">
        <f>(D16)/D$29</f>
        <v>0.0020579902882048857</v>
      </c>
      <c r="G16" s="41"/>
      <c r="H16" s="85">
        <v>139043.54</v>
      </c>
      <c r="I16" s="85">
        <v>11754.39</v>
      </c>
      <c r="J16" s="17">
        <f>H16-C16</f>
        <v>0</v>
      </c>
    </row>
    <row r="17" spans="1:10" ht="14.25" customHeight="1">
      <c r="A17" s="79" t="s">
        <v>179</v>
      </c>
      <c r="B17" s="84" t="s">
        <v>180</v>
      </c>
      <c r="C17" s="81">
        <v>125798</v>
      </c>
      <c r="D17" s="81">
        <v>69867.62</v>
      </c>
      <c r="E17" s="82">
        <f>(C17)/C$29</f>
        <v>0.015431499656684155</v>
      </c>
      <c r="F17" s="82">
        <f>(D17)/D$29</f>
        <v>0.012232611255878819</v>
      </c>
      <c r="G17" s="41"/>
      <c r="H17" s="85">
        <v>125798</v>
      </c>
      <c r="I17" s="85">
        <v>69867.62</v>
      </c>
      <c r="J17" s="17">
        <f>H17-C17</f>
        <v>0</v>
      </c>
    </row>
    <row r="18" spans="1:10" ht="14.25" customHeight="1">
      <c r="A18" s="79" t="s">
        <v>181</v>
      </c>
      <c r="B18" s="88" t="s">
        <v>182</v>
      </c>
      <c r="C18" s="81">
        <v>123052.92</v>
      </c>
      <c r="D18" s="81">
        <v>17836.86</v>
      </c>
      <c r="E18" s="82">
        <f>(C18)/C$29</f>
        <v>0.015094763769964409</v>
      </c>
      <c r="F18" s="82">
        <f>(D18)/D$29</f>
        <v>0.003122925532679297</v>
      </c>
      <c r="G18" s="41"/>
      <c r="H18" s="83">
        <v>123052.92</v>
      </c>
      <c r="I18" s="83">
        <v>17836.86</v>
      </c>
      <c r="J18" s="17">
        <f>H18-C18</f>
        <v>0</v>
      </c>
    </row>
    <row r="19" spans="1:10" ht="14.25" customHeight="1">
      <c r="A19" s="79" t="s">
        <v>183</v>
      </c>
      <c r="B19" s="84" t="s">
        <v>184</v>
      </c>
      <c r="C19" s="81">
        <v>105825.36</v>
      </c>
      <c r="D19" s="81">
        <v>13225.11</v>
      </c>
      <c r="E19" s="82">
        <f>(C19)/C$29</f>
        <v>0.012981478294634868</v>
      </c>
      <c r="F19" s="82">
        <f>(D19)/D$29</f>
        <v>0.0023154879105118445</v>
      </c>
      <c r="G19" s="41"/>
      <c r="H19" s="85">
        <v>105825.36</v>
      </c>
      <c r="I19" s="85">
        <v>13225.11</v>
      </c>
      <c r="J19" s="17">
        <f>H19-C19</f>
        <v>0</v>
      </c>
    </row>
    <row r="20" spans="1:10" ht="14.25" customHeight="1">
      <c r="A20" s="79" t="s">
        <v>185</v>
      </c>
      <c r="B20" s="84" t="s">
        <v>186</v>
      </c>
      <c r="C20" s="81">
        <v>94513.82</v>
      </c>
      <c r="D20" s="81">
        <v>43953.8</v>
      </c>
      <c r="E20" s="82">
        <f>(C20)/C$29</f>
        <v>0.011593904361610742</v>
      </c>
      <c r="F20" s="82">
        <f>(D20)/D$29</f>
        <v>0.007695549792860363</v>
      </c>
      <c r="G20" s="41"/>
      <c r="H20" s="83">
        <v>94513.82</v>
      </c>
      <c r="I20" s="83">
        <v>43953.8</v>
      </c>
      <c r="J20" s="17">
        <f>H20-C20</f>
        <v>0</v>
      </c>
    </row>
    <row r="21" spans="1:10" ht="14.25" customHeight="1">
      <c r="A21" s="79" t="s">
        <v>187</v>
      </c>
      <c r="B21" s="84" t="s">
        <v>188</v>
      </c>
      <c r="C21" s="81">
        <v>85529</v>
      </c>
      <c r="D21" s="81">
        <v>126858.01</v>
      </c>
      <c r="E21" s="82">
        <f>(C21)/C$29</f>
        <v>0.010491746563033904</v>
      </c>
      <c r="F21" s="82">
        <f>(D21)/D$29</f>
        <v>0.022210642369446504</v>
      </c>
      <c r="G21" s="41"/>
      <c r="H21" s="85">
        <v>85529</v>
      </c>
      <c r="I21" s="85">
        <v>126858.01</v>
      </c>
      <c r="J21" s="17">
        <f>H21-C21</f>
        <v>0</v>
      </c>
    </row>
    <row r="22" spans="1:10" ht="14.25" customHeight="1">
      <c r="A22" s="79" t="s">
        <v>189</v>
      </c>
      <c r="B22" s="84" t="s">
        <v>190</v>
      </c>
      <c r="C22" s="81">
        <v>67242.77</v>
      </c>
      <c r="D22" s="81">
        <v>8205.31</v>
      </c>
      <c r="E22" s="82">
        <f>(C22)/C$29</f>
        <v>0.008248595225436745</v>
      </c>
      <c r="F22" s="82">
        <f>(D22)/D$29</f>
        <v>0.0014366077943398536</v>
      </c>
      <c r="G22" s="41"/>
      <c r="H22" s="85">
        <v>67242.77</v>
      </c>
      <c r="I22" s="85">
        <v>8205.31</v>
      </c>
      <c r="J22" s="17">
        <f>H22-C22</f>
        <v>0</v>
      </c>
    </row>
    <row r="23" spans="1:10" ht="14.25" customHeight="1">
      <c r="A23" s="79" t="s">
        <v>191</v>
      </c>
      <c r="B23" s="84" t="s">
        <v>192</v>
      </c>
      <c r="C23" s="81">
        <v>67032.1</v>
      </c>
      <c r="D23" s="81">
        <v>95088.92</v>
      </c>
      <c r="E23" s="82">
        <f>(C23)/C$29</f>
        <v>0.008222752572670616</v>
      </c>
      <c r="F23" s="82">
        <f>(D23)/D$29</f>
        <v>0.016648424450430122</v>
      </c>
      <c r="G23" s="41"/>
      <c r="H23" s="83">
        <v>67032.1</v>
      </c>
      <c r="I23" s="83">
        <v>95088.92</v>
      </c>
      <c r="J23" s="17">
        <f>H23-C23</f>
        <v>0</v>
      </c>
    </row>
    <row r="24" spans="1:10" ht="14.25" customHeight="1">
      <c r="A24" s="79" t="s">
        <v>193</v>
      </c>
      <c r="B24" s="84" t="s">
        <v>194</v>
      </c>
      <c r="C24" s="81">
        <v>64473.54</v>
      </c>
      <c r="D24" s="81">
        <v>90787.7</v>
      </c>
      <c r="E24" s="82">
        <f>(C24)/C$29</f>
        <v>0.00790889688528603</v>
      </c>
      <c r="F24" s="82">
        <f>(D24)/D$29</f>
        <v>0.015895355257776772</v>
      </c>
      <c r="G24" s="41"/>
      <c r="H24" s="85">
        <v>64473.54</v>
      </c>
      <c r="I24" s="85">
        <v>90787.7</v>
      </c>
      <c r="J24" s="17">
        <f>H24-C24</f>
        <v>0</v>
      </c>
    </row>
    <row r="25" spans="1:10" ht="14.25" customHeight="1">
      <c r="A25" s="79" t="s">
        <v>195</v>
      </c>
      <c r="B25" s="84" t="s">
        <v>196</v>
      </c>
      <c r="C25" s="81">
        <v>56269.67</v>
      </c>
      <c r="D25" s="81">
        <v>33793.19</v>
      </c>
      <c r="E25" s="82">
        <f>(C25)/C$29</f>
        <v>0.006902537347865075</v>
      </c>
      <c r="F25" s="82">
        <f>(D25)/D$29</f>
        <v>0.005916602803502561</v>
      </c>
      <c r="G25" s="41"/>
      <c r="H25" s="83">
        <v>56269.67</v>
      </c>
      <c r="I25" s="83">
        <v>33793.19</v>
      </c>
      <c r="J25" s="17">
        <f>H25-C25</f>
        <v>0</v>
      </c>
    </row>
    <row r="26" spans="1:7" ht="14.25" customHeight="1">
      <c r="A26" s="79"/>
      <c r="B26" s="84"/>
      <c r="C26" s="81"/>
      <c r="D26" s="81"/>
      <c r="E26" s="82"/>
      <c r="F26" s="82"/>
      <c r="G26" s="89"/>
    </row>
    <row r="27" spans="1:6" ht="14.25" customHeight="1">
      <c r="A27" s="79"/>
      <c r="B27" s="90" t="s">
        <v>197</v>
      </c>
      <c r="C27" s="91">
        <f>SUM(C5:C26)</f>
        <v>5797415.109999999</v>
      </c>
      <c r="D27" s="91">
        <f>SUM(D5:D26)</f>
        <v>3530617</v>
      </c>
      <c r="E27" s="92">
        <f>(C27)/C29</f>
        <v>0.7111624133898832</v>
      </c>
      <c r="F27" s="92">
        <f>(D27)/D29</f>
        <v>0.6181499420532303</v>
      </c>
    </row>
    <row r="28" spans="1:6" ht="14.25" customHeight="1">
      <c r="A28" s="79"/>
      <c r="B28" s="80"/>
      <c r="C28" s="91"/>
      <c r="D28" s="91"/>
      <c r="E28" s="82"/>
      <c r="F28" s="82"/>
    </row>
    <row r="29" spans="1:6" ht="14.25" customHeight="1">
      <c r="A29" s="79"/>
      <c r="B29" s="70" t="s">
        <v>143</v>
      </c>
      <c r="C29" s="91">
        <f>'CUADROS 1-2 '!H15</f>
        <v>8152026.88</v>
      </c>
      <c r="D29" s="91">
        <f>'CUADROS 1-2 '!I15</f>
        <v>5711586.720000001</v>
      </c>
      <c r="E29" s="92">
        <v>1</v>
      </c>
      <c r="F29" s="92">
        <v>1</v>
      </c>
    </row>
    <row r="30" spans="1:6" ht="15" customHeight="1">
      <c r="A30" s="79"/>
      <c r="B30" s="70" t="s">
        <v>144</v>
      </c>
      <c r="C30" s="91">
        <f>'CUADRO 5'!D32</f>
        <v>20940051.44</v>
      </c>
      <c r="D30" s="91">
        <v>27636238.39</v>
      </c>
      <c r="E30" s="92">
        <f>C29/C30</f>
        <v>0.38930309714654643</v>
      </c>
      <c r="F30" s="92">
        <f>D29/D30</f>
        <v>0.20667019293286681</v>
      </c>
    </row>
    <row r="31" spans="1:6" ht="14.25" customHeight="1">
      <c r="A31" s="63" t="s">
        <v>86</v>
      </c>
      <c r="B31" s="76"/>
      <c r="C31" s="76"/>
      <c r="D31" s="76"/>
      <c r="E31" s="93"/>
      <c r="F31" s="93"/>
    </row>
    <row r="32" ht="15" customHeight="1">
      <c r="A32" s="17" t="s">
        <v>145</v>
      </c>
    </row>
    <row r="33" ht="15" customHeight="1">
      <c r="A33" s="17" t="s">
        <v>198</v>
      </c>
    </row>
  </sheetData>
  <sheetProtection selectLockedCells="1" selectUnlockedCells="1"/>
  <printOptions horizontalCentered="1"/>
  <pageMargins left="0.4" right="0.3298611111111111" top="0.3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3" zoomScaleNormal="93" workbookViewId="0" topLeftCell="A1">
      <selection activeCell="D29" sqref="D29"/>
    </sheetView>
  </sheetViews>
  <sheetFormatPr defaultColWidth="11.421875" defaultRowHeight="12.75"/>
  <cols>
    <col min="1" max="1" width="13.8515625" style="17" customWidth="1"/>
    <col min="2" max="2" width="89.28125" style="17" customWidth="1"/>
    <col min="3" max="3" width="16.421875" style="17" customWidth="1"/>
    <col min="4" max="4" width="17.421875" style="17" customWidth="1"/>
    <col min="5" max="5" width="13.421875" style="17" customWidth="1"/>
    <col min="6" max="6" width="3.140625" style="17" customWidth="1"/>
    <col min="7" max="247" width="11.421875" style="17" customWidth="1"/>
  </cols>
  <sheetData>
    <row r="1" ht="14.25">
      <c r="A1" s="16" t="s">
        <v>199</v>
      </c>
    </row>
    <row r="2" ht="14.25">
      <c r="A2" s="18"/>
    </row>
    <row r="3" spans="1:3" ht="14.25">
      <c r="A3" s="94" t="s">
        <v>200</v>
      </c>
      <c r="B3" s="6"/>
      <c r="C3" s="6"/>
    </row>
    <row r="4" spans="1:5" ht="66.75" customHeight="1">
      <c r="A4" s="77" t="s">
        <v>149</v>
      </c>
      <c r="B4" s="77" t="s">
        <v>150</v>
      </c>
      <c r="C4" s="95" t="s">
        <v>201</v>
      </c>
      <c r="D4" s="95" t="s">
        <v>202</v>
      </c>
      <c r="E4" s="95" t="s">
        <v>203</v>
      </c>
    </row>
    <row r="5" spans="1:8" ht="15.75">
      <c r="A5" s="96" t="str">
        <f>'CUADRO 6'!A5</f>
        <v>15091090</v>
      </c>
      <c r="B5" s="84" t="str">
        <f>'CUADRO 6'!B5</f>
        <v>Aceite de oliva virgen y sus fracciones, sin modificar químicamente (excepto lampante)</v>
      </c>
      <c r="C5" s="97">
        <f>'CUADRO 6'!C5</f>
        <v>1481885.01</v>
      </c>
      <c r="D5" s="97">
        <v>1970364.63</v>
      </c>
      <c r="E5" s="98">
        <f>(C5*100)/D5</f>
        <v>75.20866886450352</v>
      </c>
      <c r="F5" s="41"/>
      <c r="H5" s="99"/>
    </row>
    <row r="6" spans="1:8" ht="15.75">
      <c r="A6" s="96" t="str">
        <f>'CUADRO 6'!A6</f>
        <v>07020000</v>
      </c>
      <c r="B6" s="84" t="str">
        <f>'CUADRO 6'!B6</f>
        <v>Tomates frescos o refrigerados</v>
      </c>
      <c r="C6" s="97">
        <f>'CUADRO 6'!C6</f>
        <v>531300.21</v>
      </c>
      <c r="D6" s="97">
        <v>727835.34</v>
      </c>
      <c r="E6" s="98">
        <f>(C6*100)/D6</f>
        <v>72.99730870446605</v>
      </c>
      <c r="F6" s="41"/>
      <c r="H6" s="99"/>
    </row>
    <row r="7" spans="1:8" ht="15.75">
      <c r="A7" s="96" t="str">
        <f>'CUADRO 6'!A7</f>
        <v>07096010</v>
      </c>
      <c r="B7" s="84" t="str">
        <f>'CUADRO 6'!B7</f>
        <v>Pimientos dulces frescos o refrigerados</v>
      </c>
      <c r="C7" s="97">
        <f>'CUADRO 6'!C7</f>
        <v>485421.85</v>
      </c>
      <c r="D7" s="97">
        <v>715542.66</v>
      </c>
      <c r="E7" s="98">
        <f>(C7*100)/D7</f>
        <v>67.83967988715027</v>
      </c>
      <c r="F7" s="41"/>
      <c r="H7" s="99"/>
    </row>
    <row r="8" spans="1:8" ht="15.75">
      <c r="A8" s="96" t="str">
        <f>'CUADRO 6'!A8</f>
        <v>08101000</v>
      </c>
      <c r="B8" s="84" t="str">
        <f>'CUADRO 6'!B8</f>
        <v>Fresas Frescas</v>
      </c>
      <c r="C8" s="97">
        <f>'CUADRO 6'!C8</f>
        <v>474460.63</v>
      </c>
      <c r="D8" s="97">
        <v>571983.73</v>
      </c>
      <c r="E8" s="98">
        <f>(C8*100)/D8</f>
        <v>82.95002202247956</v>
      </c>
      <c r="F8" s="41"/>
      <c r="H8" s="99"/>
    </row>
    <row r="9" spans="1:8" ht="15.75">
      <c r="A9" s="96" t="str">
        <f>'CUADRO 6'!A9</f>
        <v>20057000</v>
      </c>
      <c r="B9" s="84" t="str">
        <f>'CUADRO 6'!B9</f>
        <v>Aceitunas preparadas o conservadas (excepto en vinagre o acético), sin congelar</v>
      </c>
      <c r="C9" s="97">
        <f>'CUADRO 6'!C9</f>
        <v>457898.29</v>
      </c>
      <c r="D9" s="97">
        <v>608925.35</v>
      </c>
      <c r="E9" s="98">
        <f>(C9*100)/D9</f>
        <v>75.19777095829564</v>
      </c>
      <c r="F9" s="41"/>
      <c r="H9" s="99"/>
    </row>
    <row r="10" spans="1:8" ht="15.75">
      <c r="A10" s="96" t="str">
        <f>'CUADRO 6'!A10</f>
        <v>15099000</v>
      </c>
      <c r="B10" s="84" t="str">
        <f>'CUADRO 6'!B10</f>
        <v>Aceite de oliva y sus fracciones, incluso refinado, pero sin modificar químicamente (Excepto virgen)</v>
      </c>
      <c r="C10" s="97">
        <f>'CUADRO 6'!C10</f>
        <v>441802.16</v>
      </c>
      <c r="D10" s="97">
        <v>589167.91</v>
      </c>
      <c r="E10" s="98">
        <f>(C10*100)/D10</f>
        <v>74.98747852713159</v>
      </c>
      <c r="F10" s="41"/>
      <c r="H10" s="99"/>
    </row>
    <row r="11" spans="1:8" ht="15.75">
      <c r="A11" s="96" t="str">
        <f>'CUADRO 6'!A11</f>
        <v>07070005</v>
      </c>
      <c r="B11" s="84" t="str">
        <f>'CUADRO 6'!B11</f>
        <v>Pepinos frescos o refrigerados</v>
      </c>
      <c r="C11" s="97">
        <f>'CUADRO 6'!C11</f>
        <v>277224.88</v>
      </c>
      <c r="D11" s="97">
        <v>343348.06</v>
      </c>
      <c r="E11" s="98">
        <f>(C11*100)/D11</f>
        <v>80.74164741166733</v>
      </c>
      <c r="F11" s="41"/>
      <c r="H11" s="99"/>
    </row>
    <row r="12" spans="1:8" ht="15.75">
      <c r="A12" s="96" t="str">
        <f>'CUADRO 6'!A12</f>
        <v>08102010</v>
      </c>
      <c r="B12" s="84" t="str">
        <f>'CUADRO 6'!B12</f>
        <v>Frambuesas frescas</v>
      </c>
      <c r="C12" s="97">
        <f>'CUADRO 6'!C12</f>
        <v>220181.33</v>
      </c>
      <c r="D12" s="97">
        <v>236508.02</v>
      </c>
      <c r="E12" s="98">
        <f>(C12*100)/D12</f>
        <v>93.09677109469692</v>
      </c>
      <c r="F12" s="41"/>
      <c r="H12" s="99"/>
    </row>
    <row r="13" spans="1:8" ht="15.75">
      <c r="A13" s="96" t="str">
        <f>'CUADRO 6'!A13</f>
        <v>08044000</v>
      </c>
      <c r="B13" s="84" t="str">
        <f>'CUADRO 6'!B13</f>
        <v>Aguacates frescos o secos</v>
      </c>
      <c r="C13" s="97">
        <f>'CUADRO 6'!C13</f>
        <v>180066.59</v>
      </c>
      <c r="D13" s="97">
        <v>198948.75</v>
      </c>
      <c r="E13" s="98">
        <f>(C13*100)/D13</f>
        <v>90.50903310525952</v>
      </c>
      <c r="F13" s="41"/>
      <c r="H13" s="99"/>
    </row>
    <row r="14" spans="1:8" ht="15.75">
      <c r="A14" s="96" t="str">
        <f>'CUADRO 6'!A14</f>
        <v>08071100</v>
      </c>
      <c r="B14" s="84" t="str">
        <f>'CUADRO 6'!B14</f>
        <v>Sandías, frescas</v>
      </c>
      <c r="C14" s="97">
        <f>'CUADRO 6'!C14</f>
        <v>164974.61</v>
      </c>
      <c r="D14" s="97">
        <v>330952.65</v>
      </c>
      <c r="E14" s="98">
        <f>(C14*100)/D14</f>
        <v>49.848402785111396</v>
      </c>
      <c r="F14" s="41"/>
      <c r="H14" s="99"/>
    </row>
    <row r="15" spans="1:8" ht="15.75">
      <c r="A15" s="96" t="str">
        <f>'CUADRO 6'!A15</f>
        <v>07099310</v>
      </c>
      <c r="B15" s="84" t="str">
        <f>'CUADRO 6'!B15</f>
        <v>Calabacines frescos o refrigerados</v>
      </c>
      <c r="C15" s="97">
        <f>'CUADRO 6'!C15</f>
        <v>153418.83</v>
      </c>
      <c r="D15" s="97">
        <v>185465.93</v>
      </c>
      <c r="E15" s="98">
        <f>(C15*100)/D15</f>
        <v>82.72076170539785</v>
      </c>
      <c r="F15" s="41"/>
      <c r="H15" s="99"/>
    </row>
    <row r="16" spans="1:8" ht="15.75">
      <c r="A16" s="96" t="str">
        <f>'CUADRO 6'!A16</f>
        <v>21069098</v>
      </c>
      <c r="B16" s="84" t="str">
        <f>'CUADRO 6'!B16</f>
        <v>Preparaciones alimenticias no expresadas ni comprendidas en otras partidas..</v>
      </c>
      <c r="C16" s="97">
        <f>'CUADRO 6'!C16</f>
        <v>139043.54</v>
      </c>
      <c r="D16" s="97">
        <v>397653.45</v>
      </c>
      <c r="E16" s="98">
        <f>(C16*100)/D16</f>
        <v>34.96600871940127</v>
      </c>
      <c r="F16" s="41"/>
      <c r="H16" s="99"/>
    </row>
    <row r="17" spans="1:8" ht="15.75">
      <c r="A17" s="96" t="str">
        <f>'CUADRO 6'!A17</f>
        <v>15100090</v>
      </c>
      <c r="B17" s="84" t="str">
        <f>'CUADRO 6'!B17</f>
        <v>Los demás aceites obtenidos exclusivamente de la aceituna..</v>
      </c>
      <c r="C17" s="97">
        <f>'CUADRO 6'!C17</f>
        <v>125798</v>
      </c>
      <c r="D17" s="97">
        <v>154314.4</v>
      </c>
      <c r="E17" s="98">
        <f>(C17*100)/D17</f>
        <v>81.5205839506877</v>
      </c>
      <c r="F17" s="41"/>
      <c r="H17" s="99"/>
    </row>
    <row r="18" spans="1:8" ht="15.75">
      <c r="A18" s="96" t="str">
        <f>'CUADRO 6'!A18</f>
        <v>08104030</v>
      </c>
      <c r="B18" s="84" t="str">
        <f>'CUADRO 6'!B18</f>
        <v>Frutos del Vaccinium Myrtillus (arándanos o mirtilos), frescos.</v>
      </c>
      <c r="C18" s="97">
        <f>'CUADRO 6'!C18</f>
        <v>123052.92</v>
      </c>
      <c r="D18" s="97">
        <v>129747.84</v>
      </c>
      <c r="E18" s="98">
        <f>(C18*100)/D18</f>
        <v>94.84005282862513</v>
      </c>
      <c r="F18" s="41"/>
      <c r="H18" s="99"/>
    </row>
    <row r="19" spans="1:8" ht="15.75">
      <c r="A19" s="96" t="str">
        <f>'CUADRO 6'!A19</f>
        <v>08104010</v>
      </c>
      <c r="B19" s="84" t="str">
        <f>'CUADRO 6'!B19</f>
        <v>Frutos del Vaccinium vitis  idaea (arándanos rojos), frescos.</v>
      </c>
      <c r="C19" s="97">
        <f>'CUADRO 6'!C19</f>
        <v>105825.36</v>
      </c>
      <c r="D19" s="97">
        <v>113179.26</v>
      </c>
      <c r="E19" s="98">
        <f>(C19*100)/D19</f>
        <v>93.50243145254706</v>
      </c>
      <c r="F19" s="41"/>
      <c r="H19" s="99"/>
    </row>
    <row r="20" spans="1:8" ht="15.75">
      <c r="A20" s="96" t="str">
        <f>'CUADRO 6'!A20</f>
        <v>07032000</v>
      </c>
      <c r="B20" s="84" t="str">
        <f>'CUADRO 6'!B20</f>
        <v>Ajos, frescos o refrigerados</v>
      </c>
      <c r="C20" s="97">
        <f>'CUADRO 6'!C20</f>
        <v>94513.82</v>
      </c>
      <c r="D20" s="97">
        <v>323793.85</v>
      </c>
      <c r="E20" s="98">
        <f>(C20*100)/D20</f>
        <v>29.189504371377037</v>
      </c>
      <c r="F20" s="41"/>
      <c r="H20" s="99"/>
    </row>
    <row r="21" spans="1:8" ht="15.75">
      <c r="A21" s="96" t="str">
        <f>'CUADRO 6'!A21</f>
        <v>08051020</v>
      </c>
      <c r="B21" s="84" t="str">
        <f>'CUADRO 6'!B21</f>
        <v>Naranjas dulces frescas</v>
      </c>
      <c r="C21" s="97">
        <f>'CUADRO 6'!C21</f>
        <v>85529</v>
      </c>
      <c r="D21" s="97">
        <v>771889.12</v>
      </c>
      <c r="E21" s="98">
        <f>(C21*100)/D21</f>
        <v>11.080477465468098</v>
      </c>
      <c r="F21" s="41"/>
      <c r="H21" s="99"/>
    </row>
    <row r="22" spans="1:8" ht="15.75">
      <c r="A22" s="96" t="str">
        <f>'CUADRO 6'!A22</f>
        <v>08021290</v>
      </c>
      <c r="B22" s="84" t="str">
        <f>'CUADRO 6'!B22</f>
        <v>Almendras, sin cáscara, frescas o secas (excepto amargas)</v>
      </c>
      <c r="C22" s="97">
        <f>'CUADRO 6'!C22</f>
        <v>67242.77</v>
      </c>
      <c r="D22" s="97">
        <v>481697.34</v>
      </c>
      <c r="E22" s="98">
        <f>(C22*100)/D22</f>
        <v>13.959547711017045</v>
      </c>
      <c r="F22" s="41"/>
      <c r="H22" s="99"/>
    </row>
    <row r="23" spans="1:8" ht="15.75">
      <c r="A23" s="96" t="str">
        <f>'CUADRO 6'!A23</f>
        <v>07093000</v>
      </c>
      <c r="B23" s="84" t="str">
        <f>'CUADRO 6'!B23</f>
        <v>Berenjenas frescas o refrigeradas</v>
      </c>
      <c r="C23" s="97">
        <f>'CUADRO 6'!C23</f>
        <v>67032.1</v>
      </c>
      <c r="D23" s="97">
        <v>88957.83</v>
      </c>
      <c r="E23" s="98">
        <f>(C23*100)/D23</f>
        <v>75.35266991112532</v>
      </c>
      <c r="F23" s="41"/>
      <c r="H23" s="99"/>
    </row>
    <row r="24" spans="1:8" ht="15.75">
      <c r="A24" s="96" t="str">
        <f>'CUADRO 6'!A24</f>
        <v>08071900</v>
      </c>
      <c r="B24" s="84" t="str">
        <f>'CUADRO 6'!B24</f>
        <v>Melones frescos</v>
      </c>
      <c r="C24" s="97">
        <f>'CUADRO 6'!C24</f>
        <v>64473.54</v>
      </c>
      <c r="D24" s="97">
        <v>296284.96</v>
      </c>
      <c r="E24" s="98">
        <f>(C24*100)/D24</f>
        <v>21.760652312557475</v>
      </c>
      <c r="F24" s="41"/>
      <c r="H24" s="99"/>
    </row>
    <row r="25" spans="1:8" ht="15.75">
      <c r="A25" s="96" t="str">
        <f>'CUADRO 6'!A25</f>
        <v>08093010</v>
      </c>
      <c r="B25" s="84" t="str">
        <f>'CUADRO 6'!B25</f>
        <v>Griñones y nectarinas frescos</v>
      </c>
      <c r="C25" s="97">
        <f>'CUADRO 6'!C25</f>
        <v>56269.67</v>
      </c>
      <c r="D25" s="97">
        <v>411148.58</v>
      </c>
      <c r="E25" s="98">
        <f>(C25*100)/D25</f>
        <v>13.685969680352537</v>
      </c>
      <c r="F25" s="41"/>
      <c r="H25" s="99"/>
    </row>
    <row r="26" spans="1:5" ht="15.75">
      <c r="A26" s="79"/>
      <c r="B26" s="84"/>
      <c r="C26" s="97"/>
      <c r="D26" s="100"/>
      <c r="E26" s="98"/>
    </row>
    <row r="27" spans="1:5" ht="15.75">
      <c r="A27" s="79"/>
      <c r="B27" s="90" t="s">
        <v>197</v>
      </c>
      <c r="C27" s="101">
        <f>'CUADRO 6'!C27</f>
        <v>5797415.109999999</v>
      </c>
      <c r="D27" s="101">
        <f>SUM(D5:D26)</f>
        <v>9647709.66</v>
      </c>
      <c r="E27" s="102">
        <f>(C27*100)/D27</f>
        <v>60.091102596468474</v>
      </c>
    </row>
    <row r="28" spans="1:5" ht="15.75">
      <c r="A28" s="79"/>
      <c r="B28" s="80"/>
      <c r="C28" s="97"/>
      <c r="D28" s="100"/>
      <c r="E28" s="98"/>
    </row>
    <row r="29" spans="1:6" ht="17.25">
      <c r="A29" s="79"/>
      <c r="B29" s="70" t="s">
        <v>143</v>
      </c>
      <c r="C29" s="101">
        <f>'CUADRO 6'!C29</f>
        <v>8152026.88</v>
      </c>
      <c r="D29" s="101">
        <v>35878944.28</v>
      </c>
      <c r="E29" s="102">
        <f>(C29*100)/D29</f>
        <v>22.72092182083569</v>
      </c>
      <c r="F29" s="46"/>
    </row>
    <row r="30" spans="1:5" ht="17.25">
      <c r="A30" s="79"/>
      <c r="B30" s="70" t="s">
        <v>144</v>
      </c>
      <c r="C30" s="101">
        <f>'CUADRO 6'!C30</f>
        <v>20940051.44</v>
      </c>
      <c r="D30" s="101">
        <v>210292042.25</v>
      </c>
      <c r="E30" s="102">
        <f>(C30*100)/D30</f>
        <v>9.957605250276655</v>
      </c>
    </row>
    <row r="31" spans="1:5" ht="15.75">
      <c r="A31" s="63" t="s">
        <v>86</v>
      </c>
      <c r="D31" s="103"/>
      <c r="E31" s="104"/>
    </row>
    <row r="32" ht="14.25">
      <c r="A32" s="17" t="s">
        <v>145</v>
      </c>
    </row>
    <row r="33" ht="14.25">
      <c r="A33" s="17" t="s">
        <v>146</v>
      </c>
    </row>
  </sheetData>
  <sheetProtection selectLockedCells="1" selectUnlockedCells="1"/>
  <printOptions/>
  <pageMargins left="0.7201388888888889" right="0.7479166666666667" top="0.42986111111111114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2016-12-28T11:17:37Z</cp:lastPrinted>
  <dcterms:modified xsi:type="dcterms:W3CDTF">2016-12-28T11:52:34Z</dcterms:modified>
  <cp:category/>
  <cp:version/>
  <cp:contentType/>
  <cp:contentStatus/>
  <cp:revision>19</cp:revision>
</cp:coreProperties>
</file>