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62" i="8" l="1"/>
  <c r="C61" i="8"/>
  <c r="C60" i="8"/>
  <c r="C59" i="8"/>
  <c r="G31" i="8" l="1"/>
  <c r="G32" i="8"/>
  <c r="G33" i="8"/>
  <c r="G34" i="8"/>
  <c r="G35" i="8"/>
  <c r="G36" i="8"/>
  <c r="G37" i="8"/>
  <c r="G38" i="8"/>
  <c r="F31" i="8"/>
  <c r="F32" i="8"/>
  <c r="F33" i="8"/>
  <c r="F34" i="8"/>
  <c r="F35" i="8"/>
  <c r="F36" i="8"/>
  <c r="F37" i="8"/>
  <c r="F38" i="8"/>
  <c r="F30" i="8"/>
  <c r="D31" i="8"/>
  <c r="D32" i="8"/>
  <c r="D33" i="8"/>
  <c r="D34" i="8"/>
  <c r="D35" i="8"/>
  <c r="D36" i="8"/>
  <c r="D37" i="8"/>
  <c r="D38" i="8"/>
  <c r="D30" i="8"/>
  <c r="E48" i="1" l="1"/>
  <c r="C49" i="1"/>
  <c r="F101" i="2" l="1"/>
  <c r="F102" i="2"/>
  <c r="F97" i="2"/>
  <c r="F98" i="2"/>
  <c r="F74" i="2"/>
  <c r="F75" i="2"/>
  <c r="F76" i="2"/>
  <c r="F77" i="2"/>
  <c r="F78" i="2"/>
  <c r="F79" i="2"/>
  <c r="F80" i="2"/>
  <c r="F81" i="2"/>
  <c r="F82" i="2"/>
  <c r="F83" i="2"/>
  <c r="F84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94" i="2"/>
  <c r="F12" i="2"/>
  <c r="F95" i="2"/>
  <c r="F96" i="2"/>
  <c r="F99" i="2"/>
  <c r="F100" i="2"/>
  <c r="F103" i="2"/>
  <c r="F104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E49" i="1"/>
</calcChain>
</file>

<file path=xl/sharedStrings.xml><?xml version="1.0" encoding="utf-8"?>
<sst xmlns="http://schemas.openxmlformats.org/spreadsheetml/2006/main" count="343" uniqueCount="256">
  <si>
    <t>AÑO</t>
  </si>
  <si>
    <t>TOTAL</t>
  </si>
  <si>
    <t>FAO</t>
  </si>
  <si>
    <t>AMB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</si>
  <si>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</si>
  <si>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</si>
  <si>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</si>
  <si>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</si>
  <si>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</si>
  <si>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</si>
  <si>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</si>
  <si>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</si>
  <si>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</si>
  <si>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</si>
  <si>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</si>
  <si>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</si>
  <si>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</si>
  <si>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JOD</t>
  </si>
  <si>
    <t>LBE</t>
  </si>
  <si>
    <t>BOGAVANTE</t>
  </si>
  <si>
    <t>MAS</t>
  </si>
  <si>
    <t>MNZ</t>
  </si>
  <si>
    <t>RAPES</t>
  </si>
  <si>
    <t>OCC</t>
  </si>
  <si>
    <t>PAC</t>
  </si>
  <si>
    <t>RPG</t>
  </si>
  <si>
    <t>PARGO O BOCINEGRO</t>
  </si>
  <si>
    <t>SBA</t>
  </si>
  <si>
    <t>SBG</t>
  </si>
  <si>
    <t>DORADA</t>
  </si>
  <si>
    <t>SBR</t>
  </si>
  <si>
    <t>SBZ</t>
  </si>
  <si>
    <t>SARGO BREADO</t>
  </si>
  <si>
    <t>SCR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</si>
  <si>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</si>
  <si>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</si>
  <si>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</si>
  <si>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</si>
  <si>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</si>
  <si>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</si>
  <si>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</si>
  <si>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</si>
  <si>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</si>
  <si>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CET</t>
  </si>
  <si>
    <t>ACEDIA</t>
  </si>
  <si>
    <t>MGR</t>
  </si>
  <si>
    <t>CORVINA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</si>
  <si>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</si>
  <si>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</si>
  <si>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</si>
  <si>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</si>
  <si>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</si>
  <si>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</si>
  <si>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</si>
  <si>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</si>
  <si>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</si>
  <si>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</si>
  <si>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</si>
  <si>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</si>
  <si>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EPK</t>
  </si>
  <si>
    <t>GBR</t>
  </si>
  <si>
    <t>MUR</t>
  </si>
  <si>
    <t>SALMONETE DE ROCA</t>
  </si>
  <si>
    <t>SFS</t>
  </si>
  <si>
    <t>SWA</t>
  </si>
  <si>
    <t>SARGO</t>
  </si>
  <si>
    <t>SPU</t>
  </si>
  <si>
    <t>BAILA</t>
  </si>
  <si>
    <t>BLT</t>
  </si>
  <si>
    <t>MELVA</t>
  </si>
  <si>
    <t>GRA</t>
  </si>
  <si>
    <t>BURRO LISTADO</t>
  </si>
  <si>
    <t>MMH</t>
  </si>
  <si>
    <t>MORENA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</si>
  <si>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</si>
  <si>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</si>
  <si>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</si>
  <si>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</si>
  <si>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</si>
  <si>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</si>
  <si>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</si>
  <si>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</si>
  <si>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</si>
  <si>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</si>
  <si>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</si>
  <si>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</si>
  <si>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PEZ LIMON O SERVIOLA O LECHA</t>
  </si>
  <si>
    <t>BONITO O BONITO DEL SUR</t>
  </si>
  <si>
    <t>CHOCO O JIBIA O SEPIA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</si>
  <si>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</si>
  <si>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</si>
  <si>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</si>
  <si>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</si>
  <si>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</si>
  <si>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</si>
  <si>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FALSO ABADE</t>
  </si>
  <si>
    <t>RONCADOR O RONCO MESTIZO</t>
  </si>
  <si>
    <t>LENGUADO EUROPEO</t>
  </si>
  <si>
    <t>ZAFIO</t>
  </si>
  <si>
    <t>SABLE</t>
  </si>
  <si>
    <t>POLLO</t>
  </si>
  <si>
    <t>SAVIA</t>
  </si>
  <si>
    <t>PULPO DE ROCA O PULPO ROQUERO</t>
  </si>
  <si>
    <t>CHOVA</t>
  </si>
  <si>
    <t>CABALLA DEL SUR O TONINO</t>
  </si>
  <si>
    <t>GATA</t>
  </si>
  <si>
    <t>GALLOPEDRO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</si>
  <si>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</si>
  <si>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</si>
  <si>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</si>
  <si>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</si>
  <si>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</si>
  <si>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</si>
  <si>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</si>
  <si>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</si>
  <si>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</si>
  <si>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</si>
  <si>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</si>
  <si>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</si>
  <si>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</si>
  <si>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</si>
  <si>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</si>
  <si>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</si>
  <si>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</si>
  <si>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</si>
  <si>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</si>
  <si>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</si>
  <si>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</si>
  <si>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</si>
  <si>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</si>
  <si>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</si>
  <si>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</si>
  <si>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</si>
  <si>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</si>
  <si>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</si>
  <si>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</si>
  <si>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</si>
  <si>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</si>
  <si>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</si>
  <si>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</si>
  <si>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</si>
  <si>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</si>
  <si>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CAZON</t>
  </si>
  <si>
    <t>GAG</t>
  </si>
  <si>
    <t>FANECA O NIÑA</t>
  </si>
  <si>
    <t>BIB</t>
  </si>
  <si>
    <t>FERRON</t>
  </si>
  <si>
    <t>QUB</t>
  </si>
  <si>
    <t>LISAS</t>
  </si>
  <si>
    <t>MUL</t>
  </si>
  <si>
    <t>MARRAJO</t>
  </si>
  <si>
    <t>SMA</t>
  </si>
  <si>
    <t>MOJARRA</t>
  </si>
  <si>
    <t>CTB</t>
  </si>
  <si>
    <t>MUSOLA</t>
  </si>
  <si>
    <t>SMD</t>
  </si>
  <si>
    <t>PALOMETON</t>
  </si>
  <si>
    <t>LEE</t>
  </si>
  <si>
    <t>RAYA DE CLAVOS</t>
  </si>
  <si>
    <t>RJC</t>
  </si>
  <si>
    <t>RAYA MOSAICO</t>
  </si>
  <si>
    <t>RJU</t>
  </si>
  <si>
    <t>RAYA SANTIAGUESA</t>
  </si>
  <si>
    <t>RJN</t>
  </si>
  <si>
    <t>GUX</t>
  </si>
  <si>
    <t>SARGO PICUDO</t>
  </si>
  <si>
    <t>SHR</t>
  </si>
  <si>
    <t>TEMBLADERA</t>
  </si>
  <si>
    <t>TTR</t>
  </si>
  <si>
    <t>VERRUGATO FUSCO</t>
  </si>
  <si>
    <t>UMO</t>
  </si>
  <si>
    <t>VERRUGATO O VERRUGATO DE PIEDRA</t>
  </si>
  <si>
    <t>COB</t>
  </si>
  <si>
    <t>AGUILA MARINA</t>
  </si>
  <si>
    <t>MYL</t>
  </si>
  <si>
    <t>ARAÑA</t>
  </si>
  <si>
    <t>TZA</t>
  </si>
  <si>
    <t>BEJEL O RUBIO</t>
  </si>
  <si>
    <t>GUU</t>
  </si>
  <si>
    <t>BOQUIDULCE</t>
  </si>
  <si>
    <t>HXT</t>
  </si>
  <si>
    <t>CABRILLA</t>
  </si>
  <si>
    <t>CBR</t>
  </si>
  <si>
    <t>CACHUCHO</t>
  </si>
  <si>
    <t>DEL</t>
  </si>
  <si>
    <t>GARAPELLO</t>
  </si>
  <si>
    <t>PAR</t>
  </si>
  <si>
    <t>JURELES</t>
  </si>
  <si>
    <t>JAX</t>
  </si>
  <si>
    <t>LABRIDOS O BODIONES</t>
  </si>
  <si>
    <t>WRA</t>
  </si>
  <si>
    <t>LENGUADO PORTUGUES</t>
  </si>
  <si>
    <t>YNU</t>
  </si>
  <si>
    <t>LLAMPUGA O LIRIO</t>
  </si>
  <si>
    <t>DOL</t>
  </si>
  <si>
    <t>PALOMETAS ROJAS</t>
  </si>
  <si>
    <t>ALF</t>
  </si>
  <si>
    <t>PEZ ANGEL</t>
  </si>
  <si>
    <t>AGN</t>
  </si>
  <si>
    <t>PEZ SAPO</t>
  </si>
  <si>
    <t>BHD</t>
  </si>
  <si>
    <t>RASCACIOS O CABRACHOS</t>
  </si>
  <si>
    <t>SCS</t>
  </si>
  <si>
    <t>RAYA BOCA DE ROSA</t>
  </si>
  <si>
    <t>RJH</t>
  </si>
  <si>
    <t>RODABALLOS</t>
  </si>
  <si>
    <t>LEF</t>
  </si>
  <si>
    <t>RUFO IMPERIAL</t>
  </si>
  <si>
    <t>HDV</t>
  </si>
  <si>
    <t>SUELA</t>
  </si>
  <si>
    <t>KSY</t>
  </si>
  <si>
    <t>VERRUGATO DE CANARIAS</t>
  </si>
  <si>
    <t>UCA</t>
  </si>
  <si>
    <t>CAÑAILLA</t>
  </si>
  <si>
    <t>BOY</t>
  </si>
  <si>
    <t xml:space="preserve">      Tabla 4. Producción comercializada en la lonja de Conil según categoría y especie. Año 2016</t>
  </si>
  <si>
    <t xml:space="preserve">       Gráfico 3. Principales especies comercializadas en la lonja de Conil.  Año 2016</t>
  </si>
  <si>
    <t xml:space="preserve">      Tabla 5. Evolución de las principales especies comercializadas en la Lonja de Conil. Serie 2016-2012</t>
  </si>
  <si>
    <t xml:space="preserve">PULPO DE ROCA </t>
  </si>
  <si>
    <t xml:space="preserve">IPP calculado con la cesta representativa de productos comercializados en esta lonja: </t>
  </si>
  <si>
    <t xml:space="preserve">      Tabla 1. Evolución de la producción comercializada en la lonja de Conil. Serie 1985-2016</t>
  </si>
  <si>
    <t>Gráfico 1. Evolución de la producción comercializada en la lonja de Conil. Serie 2000-2016</t>
  </si>
  <si>
    <t xml:space="preserve">      Tabla 3. Índice de precios percibidos en lonja (Base 2016)</t>
  </si>
  <si>
    <t>Modalidad de pesca</t>
  </si>
  <si>
    <t>Operadores (Nº)</t>
  </si>
  <si>
    <t>Artes menores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</si>
  <si>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</si>
  <si>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</si>
  <si>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</si>
  <si>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</si>
  <si>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</si>
  <si>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</si>
  <si>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</si>
  <si>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</si>
  <si>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</si>
  <si>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</si>
  <si>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</si>
  <si>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</si>
  <si>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</si>
  <si>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</si>
  <si>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</si>
  <si>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</si>
  <si>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</si>
  <si>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</si>
  <si>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</si>
  <si>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</si>
  <si>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</si>
  <si>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</si>
  <si>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</si>
  <si>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</si>
  <si>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>Habituales: Venden más del 50% de los días de venta  / Frecuentes: venden entre el 25% y el 50% de los días de ventas / Ocasionales: venden menos del 25% de los días de venta</t>
  </si>
  <si>
    <t xml:space="preserve">      Tabla 7. Frecuencia de venta de los operadores en lonja.  Año 2016</t>
  </si>
  <si>
    <t xml:space="preserve">      Tabla 8. Compradores en lonja y concentración del volumen.  Año 2016</t>
  </si>
  <si>
    <t xml:space="preserve">      Tabla 6. Distribución de la producción pesquera por modalidad.  Año 2016</t>
  </si>
  <si>
    <t xml:space="preserve">      Tabla 9. Número de compradores según frecuencia de compra.  Año 2016</t>
  </si>
  <si>
    <t xml:space="preserve">      Tabla 10. Principales indicadores. 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</si>
</sst>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47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1" xfId="1" applyNumberFormat="1" applyFill="1" applyBorder="1"/>
    <xf numFmtId="166" fontId="1" fillId="2" borderId="4" xfId="1" applyNumberForma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166" fontId="10" fillId="6" borderId="4" xfId="1" applyNumberFormat="1" applyFont="1" applyFill="1" applyBorder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166" fontId="1" fillId="2" borderId="2" xfId="1" applyNumberFormat="1" applyFill="1" applyBorder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center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3" fontId="16" fillId="2" borderId="0" xfId="0" applyNumberFormat="1" applyFont="1" applyFill="1" applyBorder="1" applyAlignment="1"/>
    <xf numFmtId="10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  <xf numFmtId="166" fontId="2" fillId="2" borderId="3" xfId="1" applyFont="1" applyFill="1" applyBorder="1" applyAlignmen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1281.4452000000008</c:v>
                </c:pt>
                <c:pt idx="1">
                  <c:v>606.67690000000039</c:v>
                </c:pt>
                <c:pt idx="2">
                  <c:v>807.60519999999997</c:v>
                </c:pt>
                <c:pt idx="3">
                  <c:v>800.54358999122621</c:v>
                </c:pt>
                <c:pt idx="4">
                  <c:v>643.76765999999998</c:v>
                </c:pt>
                <c:pt idx="5">
                  <c:v>599.95718000000011</c:v>
                </c:pt>
                <c:pt idx="6">
                  <c:v>558.69752000000005</c:v>
                </c:pt>
                <c:pt idx="7">
                  <c:v>549.79837999999995</c:v>
                </c:pt>
                <c:pt idx="8">
                  <c:v>678.48152000000005</c:v>
                </c:pt>
                <c:pt idx="9">
                  <c:v>678.53481999999997</c:v>
                </c:pt>
                <c:pt idx="10">
                  <c:v>725.24042000000065</c:v>
                </c:pt>
                <c:pt idx="11">
                  <c:v>555.97589999999934</c:v>
                </c:pt>
                <c:pt idx="12">
                  <c:v>1034.0276800000001</c:v>
                </c:pt>
                <c:pt idx="13">
                  <c:v>814.37099999999941</c:v>
                </c:pt>
                <c:pt idx="14">
                  <c:v>709.40114000000005</c:v>
                </c:pt>
                <c:pt idx="15">
                  <c:v>711.82889999999998</c:v>
                </c:pt>
                <c:pt idx="16">
                  <c:v>524.66729999999995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65184"/>
        <c:axId val="146645760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4282.3915690022004</c:v>
                </c:pt>
                <c:pt idx="1">
                  <c:v>3222.6267550000034</c:v>
                </c:pt>
                <c:pt idx="2">
                  <c:v>4666.9567210000005</c:v>
                </c:pt>
                <c:pt idx="3">
                  <c:v>4707.7153946818516</c:v>
                </c:pt>
                <c:pt idx="4">
                  <c:v>4040.9971289999999</c:v>
                </c:pt>
                <c:pt idx="5">
                  <c:v>4101.3835520000002</c:v>
                </c:pt>
                <c:pt idx="6">
                  <c:v>4453.3488740000012</c:v>
                </c:pt>
                <c:pt idx="7">
                  <c:v>3877.4231140000029</c:v>
                </c:pt>
                <c:pt idx="8">
                  <c:v>4273.2667849999998</c:v>
                </c:pt>
                <c:pt idx="9">
                  <c:v>3750.90949</c:v>
                </c:pt>
                <c:pt idx="10">
                  <c:v>4039.3076900000001</c:v>
                </c:pt>
                <c:pt idx="11">
                  <c:v>3977.4440369999998</c:v>
                </c:pt>
                <c:pt idx="12">
                  <c:v>4397.5391380000019</c:v>
                </c:pt>
                <c:pt idx="13">
                  <c:v>4012.7124010000034</c:v>
                </c:pt>
                <c:pt idx="14">
                  <c:v>4030.9808249999992</c:v>
                </c:pt>
                <c:pt idx="15">
                  <c:v>4569.0932579999999</c:v>
                </c:pt>
                <c:pt idx="16">
                  <c:v>3647.883699999999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48064"/>
        <c:axId val="146801792"/>
      </c:lineChart>
      <c:catAx>
        <c:axId val="14396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466457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64576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43965184"/>
        <c:crossesAt val="1"/>
        <c:crossBetween val="midCat"/>
      </c:valAx>
      <c:catAx>
        <c:axId val="146648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801792"/>
        <c:crossesAt val="0"/>
        <c:auto val="1"/>
        <c:lblAlgn val="ctr"/>
        <c:lblOffset val="100"/>
        <c:noMultiLvlLbl val="0"/>
      </c:catAx>
      <c:valAx>
        <c:axId val="146801792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6648064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1154642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361950</xdr:colOff>
      <xdr:row>1</xdr:row>
      <xdr:rowOff>59268</xdr:rowOff>
    </xdr:from>
    <xdr:to>
      <xdr:col>14</xdr:col>
      <xdr:colOff>6350</xdr:colOff>
      <xdr:row>2</xdr:row>
      <xdr:rowOff>144205</xdr:rowOff>
    </xdr:to>
    <xdr:sp macro="" textlink="">
      <xdr:nvSpPr>
        <xdr:cNvPr id="15" name="14 CuadroTexto"/>
        <xdr:cNvSpPr txBox="1"/>
      </xdr:nvSpPr>
      <xdr:spPr>
        <a:xfrm>
          <a:off x="3038475" y="306918"/>
          <a:ext cx="81026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Conil.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381001</xdr:colOff>
      <xdr:row>1</xdr:row>
      <xdr:rowOff>40218</xdr:rowOff>
    </xdr:from>
    <xdr:to>
      <xdr:col>16</xdr:col>
      <xdr:colOff>200026</xdr:colOff>
      <xdr:row>2</xdr:row>
      <xdr:rowOff>125155</xdr:rowOff>
    </xdr:to>
    <xdr:sp macro="" textlink="">
      <xdr:nvSpPr>
        <xdr:cNvPr id="6" name="5 CuadroTexto"/>
        <xdr:cNvSpPr txBox="1"/>
      </xdr:nvSpPr>
      <xdr:spPr>
        <a:xfrm>
          <a:off x="3514726" y="287868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Conil.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419101</xdr:colOff>
      <xdr:row>1</xdr:row>
      <xdr:rowOff>40218</xdr:rowOff>
    </xdr:from>
    <xdr:to>
      <xdr:col>13</xdr:col>
      <xdr:colOff>352425</xdr:colOff>
      <xdr:row>2</xdr:row>
      <xdr:rowOff>125155</xdr:rowOff>
    </xdr:to>
    <xdr:sp macro="" textlink="">
      <xdr:nvSpPr>
        <xdr:cNvPr id="8" name="7 CuadroTexto"/>
        <xdr:cNvSpPr txBox="1"/>
      </xdr:nvSpPr>
      <xdr:spPr>
        <a:xfrm>
          <a:off x="3600451" y="287868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Conil.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12</xdr:col>
      <xdr:colOff>641034</xdr:colOff>
      <xdr:row>29</xdr:row>
      <xdr:rowOff>96301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04234" cy="33348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438149</xdr:colOff>
      <xdr:row>0</xdr:row>
      <xdr:rowOff>0</xdr:rowOff>
    </xdr:from>
    <xdr:to>
      <xdr:col>2</xdr:col>
      <xdr:colOff>133350</xdr:colOff>
      <xdr:row>2</xdr:row>
      <xdr:rowOff>142874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438149" y="0"/>
          <a:ext cx="2790826" cy="59054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10</xdr:col>
      <xdr:colOff>228600</xdr:colOff>
      <xdr:row>2</xdr:row>
      <xdr:rowOff>84937</xdr:rowOff>
    </xdr:to>
    <xdr:sp macro="" textlink="">
      <xdr:nvSpPr>
        <xdr:cNvPr id="3" name="2 CuadroTexto"/>
        <xdr:cNvSpPr txBox="1"/>
      </xdr:nvSpPr>
      <xdr:spPr>
        <a:xfrm>
          <a:off x="4219575" y="247650"/>
          <a:ext cx="73818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Conil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5"/>
  <sheetViews>
    <sheetView zoomScaleNormal="100" workbookViewId="0">
      <selection activeCell="I78" sqref="I78"/>
    </sheetView>
  </sheetViews>
  <sheetFormatPr baseColWidth="10" defaultRowHeight="20.100000000000001" customHeight="1" x14ac:dyDescent="0.25"/>
  <cols>
    <col min="1" max="1" width="3.42578125" style="1" customWidth="1"/>
    <col min="2" max="2" width="18.5703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2.7109375" style="1" bestFit="1" customWidth="1"/>
    <col min="7" max="7" width="15" style="1" customWidth="1"/>
    <col min="8" max="8" width="7.7109375" style="1" customWidth="1"/>
    <col min="9" max="9" width="10.42578125" style="1" customWidth="1"/>
    <col min="10" max="10" width="14" style="1" customWidth="1"/>
    <col min="11" max="11" width="10" style="1" customWidth="1"/>
    <col min="12" max="12" width="10.5703125" style="1" customWidth="1"/>
    <col min="13" max="13" width="11.710937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1"/>
      <c r="M6" s="131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220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</row>
    <row r="16" spans="1:17" s="5" customFormat="1" ht="15.75" x14ac:dyDescent="0.25">
      <c r="B16" s="28" t="s">
        <v>111</v>
      </c>
      <c r="C16" s="29" t="s">
        <v>112</v>
      </c>
      <c r="D16" s="30" t="s">
        <v>113</v>
      </c>
      <c r="E16" s="29" t="s">
        <v>134</v>
      </c>
      <c r="G16" s="4"/>
    </row>
    <row r="17" spans="2:7" ht="20.100000000000001" customHeight="1" x14ac:dyDescent="0.25">
      <c r="B17" s="6">
        <v>1985</v>
      </c>
      <c r="C17" s="15">
        <v>272.375</v>
      </c>
      <c r="D17" s="7">
        <v>736.46896373492962</v>
      </c>
      <c r="E17" s="80">
        <f>D17/C17</f>
        <v>2.7038787103622934</v>
      </c>
      <c r="G17" s="9" t="s">
        <v>221</v>
      </c>
    </row>
    <row r="18" spans="2:7" ht="20.100000000000001" customHeight="1" x14ac:dyDescent="0.25">
      <c r="B18" s="6">
        <v>1986</v>
      </c>
      <c r="C18" s="15">
        <v>265.13799999999998</v>
      </c>
      <c r="D18" s="7">
        <v>940.69851429807795</v>
      </c>
      <c r="E18" s="80">
        <f t="shared" ref="E18:E48" si="0">D18/C18</f>
        <v>3.5479580984169679</v>
      </c>
    </row>
    <row r="19" spans="2:7" ht="20.100000000000001" customHeight="1" x14ac:dyDescent="0.25">
      <c r="B19" s="6">
        <v>1987</v>
      </c>
      <c r="C19" s="15">
        <v>257.89999999999998</v>
      </c>
      <c r="D19" s="7">
        <v>1144.9280588511053</v>
      </c>
      <c r="E19" s="80">
        <f t="shared" si="0"/>
        <v>4.439426362354034</v>
      </c>
    </row>
    <row r="20" spans="2:7" ht="20.100000000000001" customHeight="1" x14ac:dyDescent="0.25">
      <c r="B20" s="6">
        <v>1988</v>
      </c>
      <c r="C20" s="15">
        <v>267.22399999999999</v>
      </c>
      <c r="D20" s="7">
        <v>935.31078936929805</v>
      </c>
      <c r="E20" s="80">
        <f t="shared" si="0"/>
        <v>3.5001002506110908</v>
      </c>
    </row>
    <row r="21" spans="2:7" ht="20.100000000000001" customHeight="1" x14ac:dyDescent="0.25">
      <c r="B21" s="6">
        <v>1989</v>
      </c>
      <c r="C21" s="15">
        <v>516.69200000000001</v>
      </c>
      <c r="D21" s="7">
        <v>2091.0636892527018</v>
      </c>
      <c r="E21" s="80">
        <f t="shared" si="0"/>
        <v>4.0470216091069764</v>
      </c>
    </row>
    <row r="22" spans="2:7" ht="20.100000000000001" customHeight="1" x14ac:dyDescent="0.25">
      <c r="B22" s="6">
        <v>1990</v>
      </c>
      <c r="C22" s="15">
        <v>760.87</v>
      </c>
      <c r="D22" s="7">
        <v>3269.3684865313189</v>
      </c>
      <c r="E22" s="80">
        <f t="shared" si="0"/>
        <v>4.2968818412229668</v>
      </c>
    </row>
    <row r="23" spans="2:7" ht="20.100000000000001" customHeight="1" x14ac:dyDescent="0.25">
      <c r="B23" s="6">
        <v>1991</v>
      </c>
      <c r="C23" s="15">
        <v>478.56299999999999</v>
      </c>
      <c r="D23" s="7">
        <v>1992.8431839217242</v>
      </c>
      <c r="E23" s="80">
        <f t="shared" si="0"/>
        <v>4.1642232766045941</v>
      </c>
    </row>
    <row r="24" spans="2:7" ht="20.100000000000001" customHeight="1" x14ac:dyDescent="0.25">
      <c r="B24" s="6">
        <v>1992</v>
      </c>
      <c r="C24" s="15">
        <v>961.21699999999998</v>
      </c>
      <c r="D24" s="7">
        <v>3016.9201495318116</v>
      </c>
      <c r="E24" s="80">
        <f t="shared" si="0"/>
        <v>3.1386462677333129</v>
      </c>
    </row>
    <row r="25" spans="2:7" ht="20.100000000000001" customHeight="1" x14ac:dyDescent="0.25">
      <c r="B25" s="6">
        <v>1993</v>
      </c>
      <c r="C25" s="15">
        <v>830.45500000000004</v>
      </c>
      <c r="D25" s="7">
        <v>2085.0775546019495</v>
      </c>
      <c r="E25" s="80">
        <f t="shared" si="0"/>
        <v>2.5107652486913192</v>
      </c>
    </row>
    <row r="26" spans="2:7" ht="20.100000000000001" customHeight="1" x14ac:dyDescent="0.25">
      <c r="B26" s="6">
        <v>1994</v>
      </c>
      <c r="C26" s="15">
        <v>1018.03</v>
      </c>
      <c r="D26" s="7">
        <v>3373.4452237568066</v>
      </c>
      <c r="E26" s="80">
        <f t="shared" si="0"/>
        <v>3.3136992266994163</v>
      </c>
    </row>
    <row r="27" spans="2:7" ht="20.100000000000001" customHeight="1" x14ac:dyDescent="0.25">
      <c r="B27" s="6">
        <v>1995</v>
      </c>
      <c r="C27" s="15">
        <v>805.73500000000001</v>
      </c>
      <c r="D27" s="7">
        <v>3609.910136670153</v>
      </c>
      <c r="E27" s="80">
        <f t="shared" si="0"/>
        <v>4.4802697371594293</v>
      </c>
    </row>
    <row r="28" spans="2:7" ht="20.100000000000001" customHeight="1" x14ac:dyDescent="0.25">
      <c r="B28" s="6">
        <v>1996</v>
      </c>
      <c r="C28" s="15">
        <v>727.024</v>
      </c>
      <c r="D28" s="7">
        <v>3149.5106078636427</v>
      </c>
      <c r="E28" s="80">
        <f t="shared" si="0"/>
        <v>4.3320586498707643</v>
      </c>
    </row>
    <row r="29" spans="2:7" ht="20.100000000000001" customHeight="1" x14ac:dyDescent="0.25">
      <c r="B29" s="6">
        <v>1997</v>
      </c>
      <c r="C29" s="15">
        <v>617.71900000000005</v>
      </c>
      <c r="D29" s="7">
        <v>2784.1290733595374</v>
      </c>
      <c r="E29" s="80">
        <f t="shared" si="0"/>
        <v>4.5071125760411084</v>
      </c>
    </row>
    <row r="30" spans="2:7" ht="20.100000000000001" customHeight="1" x14ac:dyDescent="0.25">
      <c r="B30" s="6">
        <v>1998</v>
      </c>
      <c r="C30" s="15">
        <v>539.44799999999998</v>
      </c>
      <c r="D30" s="7">
        <v>2400.7085932710684</v>
      </c>
      <c r="E30" s="80">
        <f t="shared" si="0"/>
        <v>4.4503058557471125</v>
      </c>
    </row>
    <row r="31" spans="2:7" ht="20.100000000000001" customHeight="1" x14ac:dyDescent="0.25">
      <c r="B31" s="6">
        <v>1999</v>
      </c>
      <c r="C31" s="15">
        <v>986.36300000000006</v>
      </c>
      <c r="D31" s="7">
        <v>2765.5896109047635</v>
      </c>
      <c r="E31" s="80">
        <f t="shared" si="0"/>
        <v>2.8038253775788053</v>
      </c>
    </row>
    <row r="32" spans="2:7" ht="20.100000000000001" customHeight="1" x14ac:dyDescent="0.25">
      <c r="B32" s="6">
        <v>2000</v>
      </c>
      <c r="C32" s="15">
        <v>1281.4452000000008</v>
      </c>
      <c r="D32" s="7">
        <v>4282.3915690022004</v>
      </c>
      <c r="E32" s="80">
        <f t="shared" si="0"/>
        <v>3.341845261117836</v>
      </c>
    </row>
    <row r="33" spans="2:14" ht="20.100000000000001" customHeight="1" x14ac:dyDescent="0.25">
      <c r="B33" s="6">
        <v>2001</v>
      </c>
      <c r="C33" s="15">
        <v>606.67690000000039</v>
      </c>
      <c r="D33" s="7">
        <v>3222.6267550000034</v>
      </c>
      <c r="E33" s="80">
        <f t="shared" si="0"/>
        <v>5.3119325212481332</v>
      </c>
    </row>
    <row r="34" spans="2:14" ht="20.100000000000001" customHeight="1" x14ac:dyDescent="0.25">
      <c r="B34" s="6">
        <v>2002</v>
      </c>
      <c r="C34" s="15">
        <v>807.60519999999997</v>
      </c>
      <c r="D34" s="7">
        <v>4666.9567210000005</v>
      </c>
      <c r="E34" s="80">
        <f t="shared" si="0"/>
        <v>5.7787601181864616</v>
      </c>
    </row>
    <row r="35" spans="2:14" ht="20.100000000000001" customHeight="1" x14ac:dyDescent="0.25">
      <c r="B35" s="6">
        <v>2003</v>
      </c>
      <c r="C35" s="15">
        <v>800.54358999122621</v>
      </c>
      <c r="D35" s="7">
        <v>4707.7153946818516</v>
      </c>
      <c r="E35" s="80">
        <f t="shared" si="0"/>
        <v>5.8806484163260206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643.76765999999998</v>
      </c>
      <c r="D36" s="7">
        <v>4040.9971289999999</v>
      </c>
      <c r="E36" s="80">
        <f t="shared" si="0"/>
        <v>6.2771048937127407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599.95718000000011</v>
      </c>
      <c r="D37" s="7">
        <v>4101.3835520000002</v>
      </c>
      <c r="E37" s="80">
        <f t="shared" si="0"/>
        <v>6.8361271249391491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558.69752000000005</v>
      </c>
      <c r="D38" s="7">
        <v>4453.3488740000012</v>
      </c>
      <c r="E38" s="80">
        <f t="shared" si="0"/>
        <v>7.9709479898890558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549.79837999999995</v>
      </c>
      <c r="D39" s="7">
        <v>3877.4231140000029</v>
      </c>
      <c r="E39" s="80">
        <f t="shared" si="0"/>
        <v>7.0524455055687927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678.48152000000005</v>
      </c>
      <c r="D40" s="7">
        <v>4273.2667849999998</v>
      </c>
      <c r="E40" s="80">
        <f t="shared" si="0"/>
        <v>6.2982802906702595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678.53481999999997</v>
      </c>
      <c r="D41" s="7">
        <v>3750.90949</v>
      </c>
      <c r="E41" s="80">
        <f t="shared" si="0"/>
        <v>5.5279543207524711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725.24042000000065</v>
      </c>
      <c r="D42" s="7">
        <v>4039.3076900000001</v>
      </c>
      <c r="E42" s="80">
        <f t="shared" si="0"/>
        <v>5.5696119226228404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555.97589999999934</v>
      </c>
      <c r="D43" s="7">
        <v>3977.4440369999998</v>
      </c>
      <c r="E43" s="80">
        <f t="shared" si="0"/>
        <v>7.1539864173968768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1034.0276800000001</v>
      </c>
      <c r="D44" s="7">
        <v>4397.5391380000019</v>
      </c>
      <c r="E44" s="80">
        <f t="shared" si="0"/>
        <v>4.2528253576345278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814.37099999999941</v>
      </c>
      <c r="D45" s="7">
        <v>4012.7124010000034</v>
      </c>
      <c r="E45" s="80">
        <f t="shared" si="0"/>
        <v>4.9273763444425285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709.40114000000005</v>
      </c>
      <c r="D46" s="7">
        <v>4030.9808249999992</v>
      </c>
      <c r="E46" s="80">
        <f t="shared" si="0"/>
        <v>5.6822305430746827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711.82889999999998</v>
      </c>
      <c r="D47" s="7">
        <v>4569.0932579999999</v>
      </c>
      <c r="E47" s="80">
        <f t="shared" si="0"/>
        <v>6.4188083091315908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524.66729999999995</v>
      </c>
      <c r="D48" s="7">
        <v>3647.883699999999</v>
      </c>
      <c r="E48" s="80">
        <f t="shared" si="0"/>
        <v>6.9527559655423525</v>
      </c>
      <c r="F48" s="88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114</v>
      </c>
      <c r="C49" s="33">
        <f>+(C48-C47)/C47</f>
        <v>-0.26293060031701443</v>
      </c>
      <c r="D49" s="33">
        <f>+(D48-D47)/D47</f>
        <v>-0.20161758711907668</v>
      </c>
      <c r="E49" s="33">
        <f>+(E48-E47)/E47</f>
        <v>8.3184857795356129E-2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89"/>
      <c r="C50" s="90"/>
      <c r="D50" s="90"/>
      <c r="E50" s="90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135</v>
      </c>
    </row>
    <row r="52" spans="2:17" ht="3.75" customHeight="1" x14ac:dyDescent="0.25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33" t="s">
        <v>115</v>
      </c>
      <c r="C54" s="128" t="s">
        <v>116</v>
      </c>
      <c r="D54" s="129"/>
      <c r="E54" s="130"/>
      <c r="F54" s="128" t="s">
        <v>117</v>
      </c>
      <c r="G54" s="129"/>
      <c r="H54" s="130"/>
      <c r="I54" s="128" t="s">
        <v>118</v>
      </c>
      <c r="J54" s="129"/>
      <c r="K54" s="130"/>
      <c r="L54" s="128" t="s">
        <v>133</v>
      </c>
      <c r="M54" s="129"/>
      <c r="N54" s="130"/>
    </row>
    <row r="55" spans="2:17" ht="15.75" x14ac:dyDescent="0.25">
      <c r="B55" s="134"/>
      <c r="C55" s="35" t="s">
        <v>112</v>
      </c>
      <c r="D55" s="36" t="s">
        <v>113</v>
      </c>
      <c r="E55" s="35" t="s">
        <v>132</v>
      </c>
      <c r="F55" s="35" t="s">
        <v>112</v>
      </c>
      <c r="G55" s="36" t="s">
        <v>113</v>
      </c>
      <c r="H55" s="35" t="s">
        <v>132</v>
      </c>
      <c r="I55" s="35" t="s">
        <v>112</v>
      </c>
      <c r="J55" s="36" t="s">
        <v>113</v>
      </c>
      <c r="K55" s="35" t="s">
        <v>132</v>
      </c>
      <c r="L55" s="35" t="s">
        <v>112</v>
      </c>
      <c r="M55" s="36" t="s">
        <v>113</v>
      </c>
      <c r="N55" s="35" t="s">
        <v>132</v>
      </c>
    </row>
    <row r="56" spans="2:17" ht="20.100000000000001" customHeight="1" x14ac:dyDescent="0.25">
      <c r="B56" s="14" t="s">
        <v>120</v>
      </c>
      <c r="C56" s="15">
        <v>25448.6</v>
      </c>
      <c r="D56" s="7">
        <v>181242.38000000003</v>
      </c>
      <c r="E56" s="8">
        <f>D56/C56</f>
        <v>7.1218998294601681</v>
      </c>
      <c r="F56" s="97">
        <v>17301.8</v>
      </c>
      <c r="G56" s="101">
        <v>98841.22</v>
      </c>
      <c r="H56" s="8">
        <f>G56/F56</f>
        <v>5.7127709255684387</v>
      </c>
      <c r="I56" s="14">
        <v>132.1</v>
      </c>
      <c r="J56" s="101">
        <v>1211.92</v>
      </c>
      <c r="K56" s="91">
        <f t="shared" ref="K56:K68" si="1">J56/I56</f>
        <v>9.1742619227857691</v>
      </c>
      <c r="L56" s="41">
        <v>42882.499999999993</v>
      </c>
      <c r="M56" s="42">
        <v>281295.52</v>
      </c>
      <c r="N56" s="42">
        <f>M56/L56</f>
        <v>6.5596809887483252</v>
      </c>
    </row>
    <row r="57" spans="2:17" ht="20.100000000000001" customHeight="1" x14ac:dyDescent="0.25">
      <c r="B57" s="15" t="s">
        <v>121</v>
      </c>
      <c r="C57" s="15">
        <v>28343.800000000007</v>
      </c>
      <c r="D57" s="7">
        <v>187087.90999999997</v>
      </c>
      <c r="E57" s="7">
        <f t="shared" ref="E57:E68" si="2">D57/C57</f>
        <v>6.6006643428192389</v>
      </c>
      <c r="F57" s="98">
        <v>9518.6999999999989</v>
      </c>
      <c r="G57" s="91">
        <v>57072.36</v>
      </c>
      <c r="H57" s="7">
        <f t="shared" ref="H57:H68" si="3">G57/F57</f>
        <v>5.9958145545084944</v>
      </c>
      <c r="I57" s="93">
        <v>201.9</v>
      </c>
      <c r="J57" s="91">
        <v>1721.22</v>
      </c>
      <c r="K57" s="91">
        <f t="shared" si="1"/>
        <v>8.5251114413075779</v>
      </c>
      <c r="L57" s="43">
        <v>38064.400000000009</v>
      </c>
      <c r="M57" s="44">
        <v>245881.48999999996</v>
      </c>
      <c r="N57" s="44">
        <f t="shared" ref="N57:N68" si="4">M57/L57</f>
        <v>6.459618173411374</v>
      </c>
    </row>
    <row r="58" spans="2:17" ht="20.100000000000001" customHeight="1" x14ac:dyDescent="0.25">
      <c r="B58" s="39" t="s">
        <v>122</v>
      </c>
      <c r="C58" s="39">
        <v>53921.799999999974</v>
      </c>
      <c r="D58" s="40">
        <v>348650.27999999985</v>
      </c>
      <c r="E58" s="40">
        <f t="shared" si="2"/>
        <v>6.4658501756247011</v>
      </c>
      <c r="F58" s="99">
        <v>3498.9</v>
      </c>
      <c r="G58" s="92">
        <v>21107.45</v>
      </c>
      <c r="H58" s="40">
        <f t="shared" si="3"/>
        <v>6.0325959587298863</v>
      </c>
      <c r="I58" s="94">
        <v>292</v>
      </c>
      <c r="J58" s="92">
        <v>3360.5</v>
      </c>
      <c r="K58" s="92">
        <f t="shared" si="1"/>
        <v>11.508561643835616</v>
      </c>
      <c r="L58" s="45">
        <v>57712.699999999975</v>
      </c>
      <c r="M58" s="46">
        <v>373118.22999999986</v>
      </c>
      <c r="N58" s="46">
        <f t="shared" si="4"/>
        <v>6.465097456885573</v>
      </c>
    </row>
    <row r="59" spans="2:17" ht="20.100000000000001" customHeight="1" x14ac:dyDescent="0.25">
      <c r="B59" s="15" t="s">
        <v>123</v>
      </c>
      <c r="C59" s="15">
        <v>41296.100000000013</v>
      </c>
      <c r="D59" s="7">
        <v>246642.81999999998</v>
      </c>
      <c r="E59" s="7">
        <f t="shared" si="2"/>
        <v>5.9725451071650806</v>
      </c>
      <c r="F59" s="98">
        <v>4140.5999999999995</v>
      </c>
      <c r="G59" s="91">
        <v>26750.54</v>
      </c>
      <c r="H59" s="7">
        <f t="shared" si="3"/>
        <v>6.4605467806598087</v>
      </c>
      <c r="I59" s="93">
        <v>166.6</v>
      </c>
      <c r="J59" s="91">
        <v>1669.17</v>
      </c>
      <c r="K59" s="91">
        <f t="shared" si="1"/>
        <v>10.019027611044418</v>
      </c>
      <c r="L59" s="43">
        <v>45603.30000000001</v>
      </c>
      <c r="M59" s="44">
        <v>275062.52999999997</v>
      </c>
      <c r="N59" s="44">
        <f t="shared" si="4"/>
        <v>6.0316365263040153</v>
      </c>
    </row>
    <row r="60" spans="2:17" ht="20.100000000000001" customHeight="1" x14ac:dyDescent="0.25">
      <c r="B60" s="15" t="s">
        <v>124</v>
      </c>
      <c r="C60" s="15">
        <v>48927.399999999994</v>
      </c>
      <c r="D60" s="7">
        <v>290871.22000000003</v>
      </c>
      <c r="E60" s="7">
        <f t="shared" si="2"/>
        <v>5.9449555872578568</v>
      </c>
      <c r="F60" s="98">
        <v>2791.7999999999997</v>
      </c>
      <c r="G60" s="91">
        <v>18536.5</v>
      </c>
      <c r="H60" s="7">
        <f t="shared" si="3"/>
        <v>6.6396231821763747</v>
      </c>
      <c r="I60" s="93">
        <v>65.900000000000006</v>
      </c>
      <c r="J60" s="91">
        <v>1252.22</v>
      </c>
      <c r="K60" s="91">
        <f t="shared" si="1"/>
        <v>19.001820940819421</v>
      </c>
      <c r="L60" s="43">
        <v>51785.1</v>
      </c>
      <c r="M60" s="44">
        <v>310659.94</v>
      </c>
      <c r="N60" s="44">
        <f t="shared" si="4"/>
        <v>5.999021726326685</v>
      </c>
    </row>
    <row r="61" spans="2:17" ht="20.100000000000001" customHeight="1" x14ac:dyDescent="0.25">
      <c r="B61" s="39" t="s">
        <v>125</v>
      </c>
      <c r="C61" s="39">
        <v>37054.300000000003</v>
      </c>
      <c r="D61" s="40">
        <v>263384.74000000005</v>
      </c>
      <c r="E61" s="40">
        <f t="shared" si="2"/>
        <v>7.1080749062861805</v>
      </c>
      <c r="F61" s="99">
        <v>1446.1</v>
      </c>
      <c r="G61" s="92">
        <v>8342.58</v>
      </c>
      <c r="H61" s="40">
        <f t="shared" si="3"/>
        <v>5.7690201230896898</v>
      </c>
      <c r="I61" s="94">
        <v>52.7</v>
      </c>
      <c r="J61" s="92">
        <v>1384.7399999999998</v>
      </c>
      <c r="K61" s="92">
        <f t="shared" si="1"/>
        <v>26.275901328273239</v>
      </c>
      <c r="L61" s="45">
        <v>38553.1</v>
      </c>
      <c r="M61" s="46">
        <v>273112.06000000006</v>
      </c>
      <c r="N61" s="46">
        <f t="shared" si="4"/>
        <v>7.0840492723023587</v>
      </c>
    </row>
    <row r="62" spans="2:17" ht="20.100000000000001" customHeight="1" x14ac:dyDescent="0.25">
      <c r="B62" s="14" t="s">
        <v>126</v>
      </c>
      <c r="C62" s="15">
        <v>50328.299999999988</v>
      </c>
      <c r="D62" s="7">
        <v>414929.65999999992</v>
      </c>
      <c r="E62" s="7">
        <f t="shared" si="2"/>
        <v>8.2444600751465877</v>
      </c>
      <c r="F62" s="98">
        <v>6130.2</v>
      </c>
      <c r="G62" s="91">
        <v>34638.480000000003</v>
      </c>
      <c r="H62" s="7">
        <f t="shared" si="3"/>
        <v>5.6504649114221399</v>
      </c>
      <c r="I62" s="93">
        <v>88.2</v>
      </c>
      <c r="J62" s="91">
        <v>1914.95</v>
      </c>
      <c r="K62" s="91">
        <f t="shared" si="1"/>
        <v>21.711451247165531</v>
      </c>
      <c r="L62" s="43">
        <v>56546.699999999983</v>
      </c>
      <c r="M62" s="44">
        <v>451483.08999999991</v>
      </c>
      <c r="N62" s="44">
        <f t="shared" si="4"/>
        <v>7.9842517777341566</v>
      </c>
    </row>
    <row r="63" spans="2:17" ht="20.100000000000001" customHeight="1" x14ac:dyDescent="0.25">
      <c r="B63" s="15" t="s">
        <v>127</v>
      </c>
      <c r="C63" s="15">
        <v>44169.1</v>
      </c>
      <c r="D63" s="7">
        <v>353906.81</v>
      </c>
      <c r="E63" s="7">
        <f t="shared" si="2"/>
        <v>8.0125429315969772</v>
      </c>
      <c r="F63" s="98">
        <v>8264.6</v>
      </c>
      <c r="G63" s="91">
        <v>49252.43</v>
      </c>
      <c r="H63" s="7">
        <f t="shared" si="3"/>
        <v>5.9594451032112863</v>
      </c>
      <c r="I63" s="93">
        <v>124.89999999999999</v>
      </c>
      <c r="J63" s="91">
        <v>1751.64</v>
      </c>
      <c r="K63" s="91">
        <f t="shared" si="1"/>
        <v>14.024339471577264</v>
      </c>
      <c r="L63" s="43">
        <v>52558.6</v>
      </c>
      <c r="M63" s="44">
        <v>404910.88</v>
      </c>
      <c r="N63" s="44">
        <f t="shared" si="4"/>
        <v>7.7039890712461903</v>
      </c>
    </row>
    <row r="64" spans="2:17" ht="20.100000000000001" customHeight="1" x14ac:dyDescent="0.25">
      <c r="B64" s="39" t="s">
        <v>128</v>
      </c>
      <c r="C64" s="39">
        <v>34263.4</v>
      </c>
      <c r="D64" s="40">
        <v>266342.51999999996</v>
      </c>
      <c r="E64" s="40">
        <f t="shared" si="2"/>
        <v>7.7733826765586587</v>
      </c>
      <c r="F64" s="99">
        <v>1222.9000000000001</v>
      </c>
      <c r="G64" s="92">
        <v>7230.04</v>
      </c>
      <c r="H64" s="40">
        <f t="shared" si="3"/>
        <v>5.9122086842750834</v>
      </c>
      <c r="I64" s="94">
        <v>89.1</v>
      </c>
      <c r="J64" s="92">
        <v>1554.23</v>
      </c>
      <c r="K64" s="92">
        <f t="shared" si="1"/>
        <v>17.443658810325477</v>
      </c>
      <c r="L64" s="45">
        <v>35575.4</v>
      </c>
      <c r="M64" s="46">
        <v>275126.78999999992</v>
      </c>
      <c r="N64" s="46">
        <f t="shared" si="4"/>
        <v>7.7336246394980774</v>
      </c>
    </row>
    <row r="65" spans="2:17" ht="20.100000000000001" customHeight="1" x14ac:dyDescent="0.25">
      <c r="B65" s="14" t="s">
        <v>129</v>
      </c>
      <c r="C65" s="15">
        <v>33593.900000000009</v>
      </c>
      <c r="D65" s="7">
        <v>234900.31999999995</v>
      </c>
      <c r="E65" s="7">
        <f t="shared" si="2"/>
        <v>6.9923503969470611</v>
      </c>
      <c r="F65" s="98">
        <v>30.5</v>
      </c>
      <c r="G65" s="91">
        <v>255.8</v>
      </c>
      <c r="H65" s="7">
        <f t="shared" si="3"/>
        <v>8.3868852459016399</v>
      </c>
      <c r="I65" s="93">
        <v>110.1</v>
      </c>
      <c r="J65" s="91">
        <v>1597.44</v>
      </c>
      <c r="K65" s="91">
        <f t="shared" si="1"/>
        <v>14.50899182561308</v>
      </c>
      <c r="L65" s="43">
        <v>33734.500000000007</v>
      </c>
      <c r="M65" s="44">
        <v>236753.55999999994</v>
      </c>
      <c r="N65" s="44">
        <f t="shared" si="4"/>
        <v>7.0181434436556014</v>
      </c>
    </row>
    <row r="66" spans="2:17" s="9" customFormat="1" ht="20.100000000000001" customHeight="1" x14ac:dyDescent="0.25">
      <c r="B66" s="15" t="s">
        <v>130</v>
      </c>
      <c r="C66" s="15">
        <v>35365.600000000006</v>
      </c>
      <c r="D66" s="7">
        <v>220711.19999999998</v>
      </c>
      <c r="E66" s="7">
        <f t="shared" si="2"/>
        <v>6.2408442101929547</v>
      </c>
      <c r="F66" s="98">
        <v>398.70000000000005</v>
      </c>
      <c r="G66" s="91">
        <v>2560.0299999999997</v>
      </c>
      <c r="H66" s="7">
        <f t="shared" si="3"/>
        <v>6.4209430649611221</v>
      </c>
      <c r="I66" s="93">
        <v>131.5</v>
      </c>
      <c r="J66" s="91">
        <v>842.71</v>
      </c>
      <c r="K66" s="91">
        <f t="shared" si="1"/>
        <v>6.4084410646387839</v>
      </c>
      <c r="L66" s="43">
        <v>35895.800000000003</v>
      </c>
      <c r="M66" s="44">
        <v>224113.93999999997</v>
      </c>
      <c r="N66" s="44">
        <f t="shared" si="4"/>
        <v>6.2434585661832287</v>
      </c>
    </row>
    <row r="67" spans="2:17" ht="20.100000000000001" customHeight="1" x14ac:dyDescent="0.25">
      <c r="B67" s="15" t="s">
        <v>131</v>
      </c>
      <c r="C67" s="15">
        <v>35507.999999999993</v>
      </c>
      <c r="D67" s="7">
        <v>294569.47999999992</v>
      </c>
      <c r="E67" s="7">
        <f t="shared" si="2"/>
        <v>8.2958623408809284</v>
      </c>
      <c r="F67" s="98">
        <v>38.299999999999997</v>
      </c>
      <c r="G67" s="91">
        <v>216.24</v>
      </c>
      <c r="H67" s="7">
        <f t="shared" si="3"/>
        <v>5.645953002610967</v>
      </c>
      <c r="I67" s="93">
        <v>208.9</v>
      </c>
      <c r="J67" s="91">
        <v>1579.95</v>
      </c>
      <c r="K67" s="91">
        <f t="shared" si="1"/>
        <v>7.5631881282910483</v>
      </c>
      <c r="L67" s="43">
        <v>35755.199999999997</v>
      </c>
      <c r="M67" s="44">
        <v>296365.66999999993</v>
      </c>
      <c r="N67" s="44">
        <f t="shared" si="4"/>
        <v>8.2887431758177819</v>
      </c>
    </row>
    <row r="68" spans="2:17" ht="15.75" x14ac:dyDescent="0.25">
      <c r="B68" s="37" t="s">
        <v>119</v>
      </c>
      <c r="C68" s="37">
        <v>468220.30000000005</v>
      </c>
      <c r="D68" s="38">
        <v>3303239.34</v>
      </c>
      <c r="E68" s="38">
        <f t="shared" si="2"/>
        <v>7.0548827976915982</v>
      </c>
      <c r="F68" s="100">
        <v>54783.1</v>
      </c>
      <c r="G68" s="96">
        <v>324803.67</v>
      </c>
      <c r="H68" s="38">
        <f t="shared" si="3"/>
        <v>5.9289027090471329</v>
      </c>
      <c r="I68" s="95">
        <v>1663.9</v>
      </c>
      <c r="J68" s="96">
        <v>19840.689999999999</v>
      </c>
      <c r="K68" s="96">
        <f t="shared" si="1"/>
        <v>11.924208185588075</v>
      </c>
      <c r="L68" s="37">
        <v>524667.29999999993</v>
      </c>
      <c r="M68" s="38">
        <v>3647883.6999999997</v>
      </c>
      <c r="N68" s="38">
        <f t="shared" si="4"/>
        <v>6.9527559655423543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/>
    </row>
    <row r="72" spans="2:17" ht="20.100000000000001" customHeight="1" x14ac:dyDescent="0.25">
      <c r="B72" s="9" t="s">
        <v>222</v>
      </c>
    </row>
    <row r="73" spans="2:17" ht="3.75" customHeight="1" x14ac:dyDescent="0.25"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80">
        <v>83.66663692561815</v>
      </c>
      <c r="E76" s="1"/>
    </row>
    <row r="77" spans="2:17" ht="20.100000000000001" customHeight="1" x14ac:dyDescent="0.25">
      <c r="B77" s="6">
        <v>2013</v>
      </c>
      <c r="C77" s="80">
        <v>78.233967577444375</v>
      </c>
      <c r="E77" s="1"/>
    </row>
    <row r="78" spans="2:17" ht="20.100000000000001" customHeight="1" x14ac:dyDescent="0.25">
      <c r="B78" s="6">
        <v>2014</v>
      </c>
      <c r="C78" s="80">
        <v>86.063761864330573</v>
      </c>
      <c r="E78" s="1"/>
    </row>
    <row r="79" spans="2:17" ht="20.100000000000001" customHeight="1" x14ac:dyDescent="0.25">
      <c r="B79" s="6">
        <v>2015</v>
      </c>
      <c r="C79" s="80">
        <v>93.674812638935393</v>
      </c>
      <c r="E79" s="1"/>
    </row>
    <row r="80" spans="2:17" ht="20.100000000000001" customHeight="1" x14ac:dyDescent="0.25">
      <c r="B80" s="87">
        <v>2016</v>
      </c>
      <c r="C80" s="102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219</v>
      </c>
    </row>
    <row r="83" spans="2:5" ht="20.100000000000001" customHeight="1" x14ac:dyDescent="0.25">
      <c r="B83" s="2"/>
    </row>
    <row r="84" spans="2:5" ht="9.9499999999999993" customHeight="1" x14ac:dyDescent="0.25">
      <c r="B84" s="103" t="s">
        <v>99</v>
      </c>
      <c r="C84" s="103" t="s">
        <v>63</v>
      </c>
      <c r="E84" s="1"/>
    </row>
    <row r="85" spans="2:5" ht="9.9499999999999993" customHeight="1" x14ac:dyDescent="0.25">
      <c r="B85" s="103" t="s">
        <v>93</v>
      </c>
      <c r="C85" s="103" t="s">
        <v>60</v>
      </c>
      <c r="E85" s="1"/>
    </row>
    <row r="86" spans="2:5" ht="9.9499999999999993" customHeight="1" x14ac:dyDescent="0.25">
      <c r="B86" s="103" t="s">
        <v>218</v>
      </c>
      <c r="C86" s="103" t="s">
        <v>23</v>
      </c>
      <c r="E86" s="1"/>
    </row>
    <row r="87" spans="2:5" ht="9.9499999999999993" customHeight="1" x14ac:dyDescent="0.25">
      <c r="B87" s="103" t="s">
        <v>26</v>
      </c>
      <c r="C87" s="103" t="s">
        <v>25</v>
      </c>
      <c r="E87" s="1"/>
    </row>
    <row r="88" spans="2:5" ht="9.9499999999999993" customHeight="1" x14ac:dyDescent="0.25">
      <c r="B88" s="103" t="s">
        <v>98</v>
      </c>
      <c r="C88" s="103" t="s">
        <v>8</v>
      </c>
    </row>
    <row r="89" spans="2:5" ht="9.9499999999999993" customHeight="1" x14ac:dyDescent="0.25">
      <c r="B89" s="103" t="s">
        <v>73</v>
      </c>
      <c r="C89" s="103" t="s">
        <v>72</v>
      </c>
    </row>
    <row r="90" spans="2:5" ht="9.9499999999999993" customHeight="1" x14ac:dyDescent="0.25">
      <c r="B90" s="103" t="s">
        <v>46</v>
      </c>
      <c r="C90" s="103" t="s">
        <v>45</v>
      </c>
    </row>
    <row r="91" spans="2:5" ht="9.9499999999999993" customHeight="1" x14ac:dyDescent="0.25">
      <c r="B91" s="103" t="s">
        <v>57</v>
      </c>
      <c r="C91" s="103" t="s">
        <v>56</v>
      </c>
    </row>
    <row r="92" spans="2:5" ht="9.9499999999999993" customHeight="1" x14ac:dyDescent="0.25">
      <c r="B92" s="103" t="s">
        <v>89</v>
      </c>
      <c r="C92" s="103" t="s">
        <v>24</v>
      </c>
    </row>
    <row r="93" spans="2:5" ht="9.9499999999999993" customHeight="1" x14ac:dyDescent="0.25">
      <c r="B93" s="103" t="s">
        <v>48</v>
      </c>
      <c r="C93" s="103" t="s">
        <v>47</v>
      </c>
    </row>
    <row r="94" spans="2:5" ht="20.100000000000001" customHeight="1" x14ac:dyDescent="0.25">
      <c r="B94" s="2"/>
    </row>
    <row r="95" spans="2:5" ht="20.100000000000001" customHeight="1" x14ac:dyDescent="0.25">
      <c r="B95" s="32" t="s">
        <v>110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06"/>
  <sheetViews>
    <sheetView topLeftCell="A88" workbookViewId="0">
      <selection activeCell="A109" sqref="A109"/>
    </sheetView>
  </sheetViews>
  <sheetFormatPr baseColWidth="10" defaultRowHeight="20.100000000000001" customHeight="1" x14ac:dyDescent="0.25"/>
  <cols>
    <col min="1" max="1" width="3.7109375" style="1" customWidth="1"/>
    <col min="2" max="2" width="38.8554687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215</v>
      </c>
      <c r="C7" s="60"/>
      <c r="E7" s="1"/>
      <c r="M7" s="2"/>
    </row>
    <row r="8" spans="1:56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136</v>
      </c>
      <c r="C11" s="29" t="s">
        <v>2</v>
      </c>
      <c r="D11" s="29" t="s">
        <v>137</v>
      </c>
      <c r="E11" s="30" t="s">
        <v>138</v>
      </c>
      <c r="F11" s="29" t="s">
        <v>134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44</v>
      </c>
      <c r="C12" s="62" t="s">
        <v>43</v>
      </c>
      <c r="D12" s="51">
        <v>19</v>
      </c>
      <c r="E12" s="52">
        <v>268.14</v>
      </c>
      <c r="F12" s="52">
        <f>E12/D12</f>
        <v>14.112631578947367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173</v>
      </c>
      <c r="C13" s="62" t="s">
        <v>174</v>
      </c>
      <c r="D13" s="51">
        <v>116.5</v>
      </c>
      <c r="E13" s="52">
        <v>11.649999999999999</v>
      </c>
      <c r="F13" s="52">
        <f t="shared" ref="F13:F87" si="0">E13/D13</f>
        <v>9.9999999999999992E-2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90</v>
      </c>
      <c r="C14" s="62" t="s">
        <v>27</v>
      </c>
      <c r="D14" s="51">
        <v>2011.7</v>
      </c>
      <c r="E14" s="52">
        <v>8320.92</v>
      </c>
      <c r="F14" s="52">
        <f t="shared" si="0"/>
        <v>4.1362628622558031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175</v>
      </c>
      <c r="C15" s="62" t="s">
        <v>176</v>
      </c>
      <c r="D15" s="51">
        <v>493.4</v>
      </c>
      <c r="E15" s="52">
        <v>3364.9699999999993</v>
      </c>
      <c r="F15" s="52">
        <f t="shared" si="0"/>
        <v>6.8199635184434522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53</v>
      </c>
      <c r="C16" s="62" t="s">
        <v>52</v>
      </c>
      <c r="D16" s="51">
        <v>154.70000000000002</v>
      </c>
      <c r="E16" s="52">
        <v>433.74</v>
      </c>
      <c r="F16" s="52">
        <f t="shared" si="0"/>
        <v>2.8037491919844859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67</v>
      </c>
      <c r="C17" s="62" t="s">
        <v>66</v>
      </c>
      <c r="D17" s="51">
        <v>127.1</v>
      </c>
      <c r="E17" s="52">
        <v>450.28</v>
      </c>
      <c r="F17" s="52">
        <f t="shared" si="0"/>
        <v>3.5427222659323365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177</v>
      </c>
      <c r="C18" s="62" t="s">
        <v>178</v>
      </c>
      <c r="D18" s="51">
        <v>140.1</v>
      </c>
      <c r="E18" s="52">
        <v>1914.2000000000003</v>
      </c>
      <c r="F18" s="52">
        <f t="shared" si="0"/>
        <v>13.663097787294792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94</v>
      </c>
      <c r="C19" s="62" t="s">
        <v>30</v>
      </c>
      <c r="D19" s="51">
        <v>6508.8</v>
      </c>
      <c r="E19" s="52">
        <v>126668.41</v>
      </c>
      <c r="F19" s="52">
        <f t="shared" si="0"/>
        <v>19.461100356440511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87</v>
      </c>
      <c r="C20" s="62" t="s">
        <v>4</v>
      </c>
      <c r="D20" s="51">
        <v>436.4</v>
      </c>
      <c r="E20" s="52">
        <v>1415.77</v>
      </c>
      <c r="F20" s="52">
        <f t="shared" si="0"/>
        <v>3.2442025664527958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179</v>
      </c>
      <c r="C21" s="62" t="s">
        <v>180</v>
      </c>
      <c r="D21" s="51">
        <v>156.70000000000002</v>
      </c>
      <c r="E21" s="52">
        <v>40.03</v>
      </c>
      <c r="F21" s="52">
        <f t="shared" si="0"/>
        <v>0.25545628589661773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89</v>
      </c>
      <c r="C22" s="62" t="s">
        <v>24</v>
      </c>
      <c r="D22" s="51">
        <v>15574.199999999999</v>
      </c>
      <c r="E22" s="52">
        <v>136885.83000000002</v>
      </c>
      <c r="F22" s="52">
        <f t="shared" si="0"/>
        <v>8.7892687906923008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12</v>
      </c>
      <c r="C23" s="62" t="s">
        <v>11</v>
      </c>
      <c r="D23" s="51">
        <v>12688.799999999997</v>
      </c>
      <c r="E23" s="52">
        <v>81769.040000000008</v>
      </c>
      <c r="F23" s="52">
        <f t="shared" si="0"/>
        <v>6.4441901519450244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71</v>
      </c>
      <c r="C24" s="62" t="s">
        <v>70</v>
      </c>
      <c r="D24" s="51">
        <v>3338.8</v>
      </c>
      <c r="E24" s="52">
        <v>1250.27</v>
      </c>
      <c r="F24" s="52">
        <f t="shared" si="0"/>
        <v>0.37446687432610515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93</v>
      </c>
      <c r="C25" s="62" t="s">
        <v>60</v>
      </c>
      <c r="D25" s="51">
        <v>74592.600000000006</v>
      </c>
      <c r="E25" s="52">
        <v>309691.37</v>
      </c>
      <c r="F25" s="52">
        <f t="shared" si="0"/>
        <v>4.1517706850277367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104</v>
      </c>
      <c r="C26" s="62" t="s">
        <v>20</v>
      </c>
      <c r="D26" s="51">
        <v>122.09999999999998</v>
      </c>
      <c r="E26" s="52">
        <v>247.09000000000003</v>
      </c>
      <c r="F26" s="52">
        <f t="shared" si="0"/>
        <v>2.0236691236691242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181</v>
      </c>
      <c r="C27" s="62" t="s">
        <v>182</v>
      </c>
      <c r="D27" s="51">
        <v>1.2</v>
      </c>
      <c r="E27" s="52">
        <v>3.5999999999999996</v>
      </c>
      <c r="F27" s="52">
        <f t="shared" si="0"/>
        <v>3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183</v>
      </c>
      <c r="C28" s="62" t="s">
        <v>184</v>
      </c>
      <c r="D28" s="51">
        <v>229.89999999999998</v>
      </c>
      <c r="E28" s="52">
        <v>1499.3300000000002</v>
      </c>
      <c r="F28" s="52">
        <f t="shared" si="0"/>
        <v>6.521661591996522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142</v>
      </c>
      <c r="C29" s="62" t="s">
        <v>143</v>
      </c>
      <c r="D29" s="51">
        <v>7952.9</v>
      </c>
      <c r="E29" s="52">
        <v>34957.369999999995</v>
      </c>
      <c r="F29" s="52">
        <f t="shared" si="0"/>
        <v>4.3955500509248191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80</v>
      </c>
      <c r="C30" s="62" t="s">
        <v>79</v>
      </c>
      <c r="D30" s="51">
        <v>8955.2000000000007</v>
      </c>
      <c r="E30" s="52">
        <v>76717.8</v>
      </c>
      <c r="F30" s="52">
        <f t="shared" si="0"/>
        <v>8.5668438449169191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55</v>
      </c>
      <c r="C31" s="62" t="s">
        <v>54</v>
      </c>
      <c r="D31" s="51">
        <v>1918.1000000000001</v>
      </c>
      <c r="E31" s="52">
        <v>44616.26</v>
      </c>
      <c r="F31" s="52">
        <f t="shared" si="0"/>
        <v>23.260653771961838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6</v>
      </c>
      <c r="C32" s="62" t="s">
        <v>5</v>
      </c>
      <c r="D32" s="51">
        <v>83.1</v>
      </c>
      <c r="E32" s="52">
        <v>55.85</v>
      </c>
      <c r="F32" s="52">
        <f t="shared" si="0"/>
        <v>0.67208182912154035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103</v>
      </c>
      <c r="C33" s="62" t="s">
        <v>58</v>
      </c>
      <c r="D33" s="51">
        <v>459.60000000000008</v>
      </c>
      <c r="E33" s="52">
        <v>1622.5800000000002</v>
      </c>
      <c r="F33" s="52">
        <f t="shared" si="0"/>
        <v>3.5304177545691902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75</v>
      </c>
      <c r="C34" s="62" t="s">
        <v>74</v>
      </c>
      <c r="D34" s="51">
        <v>49.8</v>
      </c>
      <c r="E34" s="52">
        <v>4.9800000000000004</v>
      </c>
      <c r="F34" s="52">
        <f t="shared" si="0"/>
        <v>0.10000000000000002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46</v>
      </c>
      <c r="C35" s="62" t="s">
        <v>45</v>
      </c>
      <c r="D35" s="51">
        <v>21478.1</v>
      </c>
      <c r="E35" s="52">
        <v>205390.48000000004</v>
      </c>
      <c r="F35" s="52">
        <f t="shared" si="0"/>
        <v>9.5627862799782122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29</v>
      </c>
      <c r="C36" s="62" t="s">
        <v>28</v>
      </c>
      <c r="D36" s="51">
        <v>8167.2</v>
      </c>
      <c r="E36" s="52">
        <v>160386.44</v>
      </c>
      <c r="F36" s="52">
        <f t="shared" si="0"/>
        <v>19.63787344499951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42</v>
      </c>
      <c r="C37" s="62" t="s">
        <v>41</v>
      </c>
      <c r="D37" s="51">
        <v>3.5</v>
      </c>
      <c r="E37" s="52">
        <v>0.35</v>
      </c>
      <c r="F37" s="52">
        <f t="shared" si="0"/>
        <v>9.9999999999999992E-2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95</v>
      </c>
      <c r="C38" s="62" t="s">
        <v>59</v>
      </c>
      <c r="D38" s="51">
        <v>105</v>
      </c>
      <c r="E38" s="52">
        <v>1208.79</v>
      </c>
      <c r="F38" s="52">
        <f t="shared" si="0"/>
        <v>11.512285714285714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144</v>
      </c>
      <c r="C39" s="62" t="s">
        <v>145</v>
      </c>
      <c r="D39" s="51">
        <v>73.2</v>
      </c>
      <c r="E39" s="52">
        <v>196.45</v>
      </c>
      <c r="F39" s="52">
        <f t="shared" si="0"/>
        <v>2.6837431693989067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146</v>
      </c>
      <c r="C40" s="62" t="s">
        <v>147</v>
      </c>
      <c r="D40" s="51">
        <v>3950.7000000000003</v>
      </c>
      <c r="E40" s="52">
        <v>9621.81</v>
      </c>
      <c r="F40" s="52">
        <f t="shared" si="0"/>
        <v>2.4354696636039179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106</v>
      </c>
      <c r="C41" s="62" t="s">
        <v>17</v>
      </c>
      <c r="D41" s="51">
        <v>153.39999999999998</v>
      </c>
      <c r="E41" s="52">
        <v>2464.52</v>
      </c>
      <c r="F41" s="52">
        <f t="shared" si="0"/>
        <v>16.065971316818775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185</v>
      </c>
      <c r="C42" s="62" t="s">
        <v>186</v>
      </c>
      <c r="D42" s="51">
        <v>3</v>
      </c>
      <c r="E42" s="52">
        <v>8.6999999999999993</v>
      </c>
      <c r="F42" s="52">
        <f t="shared" si="0"/>
        <v>2.9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105</v>
      </c>
      <c r="C43" s="62" t="s">
        <v>38</v>
      </c>
      <c r="D43" s="51">
        <v>1414.3</v>
      </c>
      <c r="E43" s="52">
        <v>356.78</v>
      </c>
      <c r="F43" s="52">
        <f t="shared" si="0"/>
        <v>0.25226613872587145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37</v>
      </c>
      <c r="C44" s="62" t="s">
        <v>36</v>
      </c>
      <c r="D44" s="51">
        <v>310.7</v>
      </c>
      <c r="E44" s="52">
        <v>2610.2800000000002</v>
      </c>
      <c r="F44" s="52">
        <f t="shared" si="0"/>
        <v>8.401287415513357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48</v>
      </c>
      <c r="C45" s="62" t="s">
        <v>47</v>
      </c>
      <c r="D45" s="51">
        <v>13006</v>
      </c>
      <c r="E45" s="52">
        <v>238644.13999999998</v>
      </c>
      <c r="F45" s="52">
        <f t="shared" si="0"/>
        <v>18.348772874058128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187</v>
      </c>
      <c r="C46" s="62" t="s">
        <v>188</v>
      </c>
      <c r="D46" s="51">
        <v>5253</v>
      </c>
      <c r="E46" s="52">
        <v>8526.1899999999987</v>
      </c>
      <c r="F46" s="52">
        <f t="shared" si="0"/>
        <v>1.6231086997905957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189</v>
      </c>
      <c r="C47" s="62" t="s">
        <v>190</v>
      </c>
      <c r="D47" s="51">
        <v>363.3</v>
      </c>
      <c r="E47" s="52">
        <v>1100.75</v>
      </c>
      <c r="F47" s="52">
        <f t="shared" si="0"/>
        <v>3.0298651252408475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85</v>
      </c>
      <c r="C48" s="62" t="s">
        <v>84</v>
      </c>
      <c r="D48" s="51">
        <v>112.2</v>
      </c>
      <c r="E48" s="52">
        <v>900.66</v>
      </c>
      <c r="F48" s="52">
        <f t="shared" si="0"/>
        <v>8.0272727272727273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97</v>
      </c>
      <c r="C49" s="62" t="s">
        <v>83</v>
      </c>
      <c r="D49" s="51">
        <v>391.00000000000006</v>
      </c>
      <c r="E49" s="52">
        <v>6518.42</v>
      </c>
      <c r="F49" s="52">
        <f t="shared" si="0"/>
        <v>16.671150895140663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191</v>
      </c>
      <c r="C50" s="62" t="s">
        <v>192</v>
      </c>
      <c r="D50" s="51">
        <v>75.7</v>
      </c>
      <c r="E50" s="52">
        <v>634.51999999999987</v>
      </c>
      <c r="F50" s="52">
        <f t="shared" si="0"/>
        <v>8.3820343461030369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82</v>
      </c>
      <c r="C51" s="62" t="s">
        <v>81</v>
      </c>
      <c r="D51" s="51">
        <v>926.79999999999984</v>
      </c>
      <c r="E51" s="52">
        <v>14615.109999999999</v>
      </c>
      <c r="F51" s="52">
        <f t="shared" si="0"/>
        <v>15.769432455761763</v>
      </c>
    </row>
    <row r="52" spans="1:56" ht="20.100000000000001" customHeight="1" x14ac:dyDescent="0.25">
      <c r="B52" s="50" t="s">
        <v>148</v>
      </c>
      <c r="C52" s="62" t="s">
        <v>149</v>
      </c>
      <c r="D52" s="51">
        <v>5.3</v>
      </c>
      <c r="E52" s="52">
        <v>1.6700000000000002</v>
      </c>
      <c r="F52" s="52">
        <f t="shared" si="0"/>
        <v>0.31509433962264155</v>
      </c>
    </row>
    <row r="53" spans="1:56" ht="20.100000000000001" customHeight="1" x14ac:dyDescent="0.25">
      <c r="B53" s="50" t="s">
        <v>193</v>
      </c>
      <c r="C53" s="62" t="s">
        <v>194</v>
      </c>
      <c r="D53" s="51">
        <v>23.7</v>
      </c>
      <c r="E53" s="52">
        <v>77.239999999999995</v>
      </c>
      <c r="F53" s="52">
        <f t="shared" si="0"/>
        <v>3.2590717299578058</v>
      </c>
    </row>
    <row r="54" spans="1:56" ht="20.100000000000001" customHeight="1" x14ac:dyDescent="0.25">
      <c r="B54" s="50" t="s">
        <v>92</v>
      </c>
      <c r="C54" s="62" t="s">
        <v>51</v>
      </c>
      <c r="D54" s="51">
        <v>748.60000000000014</v>
      </c>
      <c r="E54" s="52">
        <v>14176.420000000002</v>
      </c>
      <c r="F54" s="52">
        <f t="shared" si="0"/>
        <v>18.937242853326207</v>
      </c>
    </row>
    <row r="55" spans="1:56" ht="20.100000000000001" customHeight="1" x14ac:dyDescent="0.25">
      <c r="B55" s="50" t="s">
        <v>150</v>
      </c>
      <c r="C55" s="62" t="s">
        <v>151</v>
      </c>
      <c r="D55" s="51">
        <v>70</v>
      </c>
      <c r="E55" s="52">
        <v>210</v>
      </c>
      <c r="F55" s="52">
        <f t="shared" si="0"/>
        <v>3</v>
      </c>
    </row>
    <row r="56" spans="1:56" ht="20.100000000000001" customHeight="1" x14ac:dyDescent="0.25">
      <c r="B56" s="50" t="s">
        <v>69</v>
      </c>
      <c r="C56" s="62" t="s">
        <v>68</v>
      </c>
      <c r="D56" s="51">
        <v>79.800000000000011</v>
      </c>
      <c r="E56" s="52">
        <v>166.2</v>
      </c>
      <c r="F56" s="52">
        <f t="shared" si="0"/>
        <v>2.0827067669172927</v>
      </c>
    </row>
    <row r="57" spans="1:56" ht="20.100000000000001" customHeight="1" x14ac:dyDescent="0.25">
      <c r="B57" s="50" t="s">
        <v>107</v>
      </c>
      <c r="C57" s="62" t="s">
        <v>16</v>
      </c>
      <c r="D57" s="51">
        <v>38.6</v>
      </c>
      <c r="E57" s="52">
        <v>262.70999999999998</v>
      </c>
      <c r="F57" s="52">
        <f t="shared" si="0"/>
        <v>6.8059585492227974</v>
      </c>
    </row>
    <row r="58" spans="1:56" ht="20.100000000000001" customHeight="1" x14ac:dyDescent="0.25">
      <c r="B58" s="50" t="s">
        <v>14</v>
      </c>
      <c r="C58" s="62" t="s">
        <v>13</v>
      </c>
      <c r="D58" s="51">
        <v>1623.8999999999999</v>
      </c>
      <c r="E58" s="52">
        <v>25828.85</v>
      </c>
      <c r="F58" s="52">
        <f t="shared" si="0"/>
        <v>15.905443684955971</v>
      </c>
    </row>
    <row r="59" spans="1:56" ht="20.100000000000001" customHeight="1" x14ac:dyDescent="0.25">
      <c r="B59" s="50" t="s">
        <v>152</v>
      </c>
      <c r="C59" s="62" t="s">
        <v>153</v>
      </c>
      <c r="D59" s="51">
        <v>5445.5999999999985</v>
      </c>
      <c r="E59" s="52">
        <v>15113.000000000002</v>
      </c>
      <c r="F59" s="52">
        <f t="shared" si="0"/>
        <v>2.7752681063611</v>
      </c>
    </row>
    <row r="60" spans="1:56" ht="20.100000000000001" customHeight="1" x14ac:dyDescent="0.25">
      <c r="B60" s="50" t="s">
        <v>73</v>
      </c>
      <c r="C60" s="62" t="s">
        <v>72</v>
      </c>
      <c r="D60" s="51">
        <v>23798.499999999996</v>
      </c>
      <c r="E60" s="52">
        <v>50658.319999999992</v>
      </c>
      <c r="F60" s="52">
        <f t="shared" si="0"/>
        <v>2.1286349980040757</v>
      </c>
    </row>
    <row r="61" spans="1:56" ht="20.100000000000001" customHeight="1" x14ac:dyDescent="0.25">
      <c r="B61" s="50" t="s">
        <v>154</v>
      </c>
      <c r="C61" s="62" t="s">
        <v>155</v>
      </c>
      <c r="D61" s="51">
        <v>10990.900000000001</v>
      </c>
      <c r="E61" s="52">
        <v>62754.020000000004</v>
      </c>
      <c r="F61" s="52">
        <f t="shared" si="0"/>
        <v>5.7096343338580091</v>
      </c>
    </row>
    <row r="62" spans="1:56" ht="20.100000000000001" customHeight="1" x14ac:dyDescent="0.25">
      <c r="B62" s="50" t="s">
        <v>195</v>
      </c>
      <c r="C62" s="62" t="s">
        <v>196</v>
      </c>
      <c r="D62" s="51">
        <v>73.8</v>
      </c>
      <c r="E62" s="52">
        <v>2053.89</v>
      </c>
      <c r="F62" s="52">
        <f t="shared" si="0"/>
        <v>27.830487804878047</v>
      </c>
    </row>
    <row r="63" spans="1:56" ht="20.100000000000001" customHeight="1" x14ac:dyDescent="0.25">
      <c r="B63" s="50" t="s">
        <v>156</v>
      </c>
      <c r="C63" s="62" t="s">
        <v>157</v>
      </c>
      <c r="D63" s="51">
        <v>136.39999999999998</v>
      </c>
      <c r="E63" s="52">
        <v>621.93000000000006</v>
      </c>
      <c r="F63" s="52">
        <f t="shared" si="0"/>
        <v>4.5596041055718484</v>
      </c>
    </row>
    <row r="64" spans="1:56" ht="20.100000000000001" customHeight="1" x14ac:dyDescent="0.25">
      <c r="B64" s="50" t="s">
        <v>26</v>
      </c>
      <c r="C64" s="62" t="s">
        <v>25</v>
      </c>
      <c r="D64" s="51">
        <v>32560.299999999996</v>
      </c>
      <c r="E64" s="52">
        <v>580443.04</v>
      </c>
      <c r="F64" s="52">
        <f t="shared" si="0"/>
        <v>17.826710441857113</v>
      </c>
    </row>
    <row r="65" spans="2:6" ht="20.100000000000001" customHeight="1" x14ac:dyDescent="0.25">
      <c r="B65" s="50" t="s">
        <v>197</v>
      </c>
      <c r="C65" s="62" t="s">
        <v>198</v>
      </c>
      <c r="D65" s="51">
        <v>53.6</v>
      </c>
      <c r="E65" s="52">
        <v>323.73</v>
      </c>
      <c r="F65" s="52">
        <f t="shared" si="0"/>
        <v>6.0397388059701491</v>
      </c>
    </row>
    <row r="66" spans="2:6" ht="20.100000000000001" customHeight="1" x14ac:dyDescent="0.25">
      <c r="B66" s="50" t="s">
        <v>40</v>
      </c>
      <c r="C66" s="62" t="s">
        <v>39</v>
      </c>
      <c r="D66" s="51">
        <v>1903.5</v>
      </c>
      <c r="E66" s="52">
        <v>10201.65</v>
      </c>
      <c r="F66" s="52">
        <f t="shared" si="0"/>
        <v>5.3594168636721831</v>
      </c>
    </row>
    <row r="67" spans="2:6" ht="20.100000000000001" customHeight="1" x14ac:dyDescent="0.25">
      <c r="B67" s="50" t="s">
        <v>86</v>
      </c>
      <c r="C67" s="62" t="s">
        <v>3</v>
      </c>
      <c r="D67" s="51">
        <v>1344.8</v>
      </c>
      <c r="E67" s="52">
        <v>14333.91</v>
      </c>
      <c r="F67" s="52">
        <f t="shared" si="0"/>
        <v>10.658767102914933</v>
      </c>
    </row>
    <row r="68" spans="2:6" ht="20.100000000000001" customHeight="1" x14ac:dyDescent="0.25">
      <c r="B68" s="50" t="s">
        <v>199</v>
      </c>
      <c r="C68" s="62" t="s">
        <v>200</v>
      </c>
      <c r="D68" s="51">
        <v>2</v>
      </c>
      <c r="E68" s="52">
        <v>0.59</v>
      </c>
      <c r="F68" s="52">
        <f t="shared" si="0"/>
        <v>0.29499999999999998</v>
      </c>
    </row>
    <row r="69" spans="2:6" ht="20.100000000000001" customHeight="1" x14ac:dyDescent="0.25">
      <c r="B69" s="50" t="s">
        <v>100</v>
      </c>
      <c r="C69" s="62" t="s">
        <v>7</v>
      </c>
      <c r="D69" s="51">
        <v>1144.3000000000002</v>
      </c>
      <c r="E69" s="52">
        <v>5526.630000000001</v>
      </c>
      <c r="F69" s="52">
        <f t="shared" si="0"/>
        <v>4.8297037490168666</v>
      </c>
    </row>
    <row r="70" spans="2:6" ht="20.100000000000001" customHeight="1" x14ac:dyDescent="0.25">
      <c r="B70" s="50" t="s">
        <v>22</v>
      </c>
      <c r="C70" s="62" t="s">
        <v>21</v>
      </c>
      <c r="D70" s="51">
        <v>63.199999999999996</v>
      </c>
      <c r="E70" s="52">
        <v>309.65999999999997</v>
      </c>
      <c r="F70" s="52">
        <f t="shared" si="0"/>
        <v>4.8996835443037972</v>
      </c>
    </row>
    <row r="71" spans="2:6" ht="20.100000000000001" customHeight="1" x14ac:dyDescent="0.25">
      <c r="B71" s="50" t="s">
        <v>201</v>
      </c>
      <c r="C71" s="62" t="s">
        <v>202</v>
      </c>
      <c r="D71" s="51">
        <v>1767.3999999999999</v>
      </c>
      <c r="E71" s="52">
        <v>39198.410000000003</v>
      </c>
      <c r="F71" s="52">
        <f t="shared" si="0"/>
        <v>22.178573045151072</v>
      </c>
    </row>
    <row r="72" spans="2:6" ht="20.100000000000001" customHeight="1" x14ac:dyDescent="0.25">
      <c r="B72" s="50" t="s">
        <v>203</v>
      </c>
      <c r="C72" s="62" t="s">
        <v>204</v>
      </c>
      <c r="D72" s="51">
        <v>5.4</v>
      </c>
      <c r="E72" s="52">
        <v>14.58</v>
      </c>
      <c r="F72" s="52">
        <f t="shared" si="0"/>
        <v>2.6999999999999997</v>
      </c>
    </row>
    <row r="73" spans="2:6" ht="20.100000000000001" customHeight="1" x14ac:dyDescent="0.25">
      <c r="B73" s="50" t="s">
        <v>158</v>
      </c>
      <c r="C73" s="62" t="s">
        <v>159</v>
      </c>
      <c r="D73" s="51">
        <v>3786.9</v>
      </c>
      <c r="E73" s="52">
        <v>7516.79</v>
      </c>
      <c r="F73" s="52">
        <f t="shared" si="0"/>
        <v>1.9849454699094244</v>
      </c>
    </row>
    <row r="74" spans="2:6" ht="20.100000000000001" customHeight="1" x14ac:dyDescent="0.25">
      <c r="B74" s="50" t="s">
        <v>160</v>
      </c>
      <c r="C74" s="62" t="s">
        <v>161</v>
      </c>
      <c r="D74" s="51">
        <v>1336.4</v>
      </c>
      <c r="E74" s="52">
        <v>2665.84</v>
      </c>
      <c r="F74" s="52">
        <f t="shared" si="0"/>
        <v>1.994791978449566</v>
      </c>
    </row>
    <row r="75" spans="2:6" ht="20.100000000000001" customHeight="1" x14ac:dyDescent="0.25">
      <c r="B75" s="50" t="s">
        <v>162</v>
      </c>
      <c r="C75" s="62" t="s">
        <v>163</v>
      </c>
      <c r="D75" s="51">
        <v>13.1</v>
      </c>
      <c r="E75" s="52">
        <v>12.8</v>
      </c>
      <c r="F75" s="52">
        <f t="shared" si="0"/>
        <v>0.97709923664122145</v>
      </c>
    </row>
    <row r="76" spans="2:6" ht="20.100000000000001" customHeight="1" x14ac:dyDescent="0.25">
      <c r="B76" s="50" t="s">
        <v>205</v>
      </c>
      <c r="C76" s="62" t="s">
        <v>206</v>
      </c>
      <c r="D76" s="51">
        <v>66.600000000000009</v>
      </c>
      <c r="E76" s="52">
        <v>1125.9100000000001</v>
      </c>
      <c r="F76" s="52">
        <f t="shared" si="0"/>
        <v>16.905555555555555</v>
      </c>
    </row>
    <row r="77" spans="2:6" ht="20.100000000000001" customHeight="1" x14ac:dyDescent="0.25">
      <c r="B77" s="50" t="s">
        <v>96</v>
      </c>
      <c r="C77" s="62" t="s">
        <v>76</v>
      </c>
      <c r="D77" s="51">
        <v>2210.6</v>
      </c>
      <c r="E77" s="52">
        <v>4741.8999999999996</v>
      </c>
      <c r="F77" s="52">
        <f t="shared" si="0"/>
        <v>2.1450737356373835</v>
      </c>
    </row>
    <row r="78" spans="2:6" ht="20.100000000000001" customHeight="1" x14ac:dyDescent="0.25">
      <c r="B78" s="50" t="s">
        <v>15</v>
      </c>
      <c r="C78" s="62" t="s">
        <v>164</v>
      </c>
      <c r="D78" s="51">
        <v>188.2</v>
      </c>
      <c r="E78" s="52">
        <v>2611.1099999999997</v>
      </c>
      <c r="F78" s="52">
        <f t="shared" si="0"/>
        <v>13.874123273113709</v>
      </c>
    </row>
    <row r="79" spans="2:6" ht="20.100000000000001" customHeight="1" x14ac:dyDescent="0.25">
      <c r="B79" s="50" t="s">
        <v>207</v>
      </c>
      <c r="C79" s="62" t="s">
        <v>208</v>
      </c>
      <c r="D79" s="51">
        <v>261.39999999999998</v>
      </c>
      <c r="E79" s="52">
        <v>2624.7400000000002</v>
      </c>
      <c r="F79" s="52">
        <f t="shared" si="0"/>
        <v>10.041086457536345</v>
      </c>
    </row>
    <row r="80" spans="2:6" ht="20.100000000000001" customHeight="1" x14ac:dyDescent="0.25">
      <c r="B80" s="50" t="s">
        <v>99</v>
      </c>
      <c r="C80" s="62" t="s">
        <v>63</v>
      </c>
      <c r="D80" s="51">
        <v>107730.2</v>
      </c>
      <c r="E80" s="52">
        <v>447913.29000000004</v>
      </c>
      <c r="F80" s="52">
        <f t="shared" si="0"/>
        <v>4.1577319080443553</v>
      </c>
    </row>
    <row r="81" spans="2:6" ht="20.100000000000001" customHeight="1" x14ac:dyDescent="0.25">
      <c r="B81" s="50" t="s">
        <v>50</v>
      </c>
      <c r="C81" s="62" t="s">
        <v>49</v>
      </c>
      <c r="D81" s="51">
        <v>0.5</v>
      </c>
      <c r="E81" s="52">
        <v>0.05</v>
      </c>
      <c r="F81" s="52">
        <f t="shared" si="0"/>
        <v>0.1</v>
      </c>
    </row>
    <row r="82" spans="2:6" ht="20.100000000000001" customHeight="1" x14ac:dyDescent="0.25">
      <c r="B82" s="50" t="s">
        <v>62</v>
      </c>
      <c r="C82" s="62" t="s">
        <v>61</v>
      </c>
      <c r="D82" s="51">
        <v>7491.1</v>
      </c>
      <c r="E82" s="52">
        <v>123313.73</v>
      </c>
      <c r="F82" s="52">
        <f t="shared" si="0"/>
        <v>16.461364819585906</v>
      </c>
    </row>
    <row r="83" spans="2:6" ht="20.100000000000001" customHeight="1" x14ac:dyDescent="0.25">
      <c r="B83" s="50" t="s">
        <v>57</v>
      </c>
      <c r="C83" s="62" t="s">
        <v>56</v>
      </c>
      <c r="D83" s="51">
        <v>16282</v>
      </c>
      <c r="E83" s="52">
        <v>135501.59999999998</v>
      </c>
      <c r="F83" s="52">
        <f t="shared" si="0"/>
        <v>8.3221717233755061</v>
      </c>
    </row>
    <row r="84" spans="2:6" ht="20.100000000000001" customHeight="1" x14ac:dyDescent="0.25">
      <c r="B84" s="50" t="s">
        <v>65</v>
      </c>
      <c r="C84" s="62" t="s">
        <v>64</v>
      </c>
      <c r="D84" s="51">
        <v>7588.6</v>
      </c>
      <c r="E84" s="52">
        <v>59992.67</v>
      </c>
      <c r="F84" s="52">
        <f t="shared" si="0"/>
        <v>7.9056308146430165</v>
      </c>
    </row>
    <row r="85" spans="2:6" ht="20.100000000000001" customHeight="1" x14ac:dyDescent="0.25">
      <c r="B85" s="50" t="s">
        <v>32</v>
      </c>
      <c r="C85" s="62" t="s">
        <v>31</v>
      </c>
      <c r="D85" s="51">
        <v>2945.7000000000003</v>
      </c>
      <c r="E85" s="52">
        <v>26298.29</v>
      </c>
      <c r="F85" s="52">
        <f t="shared" si="0"/>
        <v>8.9276878161387785</v>
      </c>
    </row>
    <row r="86" spans="2:6" ht="20.100000000000001" customHeight="1" x14ac:dyDescent="0.25">
      <c r="B86" s="50" t="s">
        <v>165</v>
      </c>
      <c r="C86" s="62" t="s">
        <v>166</v>
      </c>
      <c r="D86" s="51">
        <v>567.30000000000007</v>
      </c>
      <c r="E86" s="52">
        <v>2313.2199999999998</v>
      </c>
      <c r="F86" s="52">
        <f t="shared" si="0"/>
        <v>4.0775956284152999</v>
      </c>
    </row>
    <row r="87" spans="2:6" ht="20.100000000000001" customHeight="1" x14ac:dyDescent="0.25">
      <c r="B87" s="50" t="s">
        <v>101</v>
      </c>
      <c r="C87" s="62" t="s">
        <v>10</v>
      </c>
      <c r="D87" s="51">
        <v>4460.9999999999991</v>
      </c>
      <c r="E87" s="52">
        <v>78508.92</v>
      </c>
      <c r="F87" s="52">
        <f t="shared" si="0"/>
        <v>17.598950907868193</v>
      </c>
    </row>
    <row r="88" spans="2:6" ht="20.100000000000001" customHeight="1" x14ac:dyDescent="0.25">
      <c r="B88" s="50" t="s">
        <v>78</v>
      </c>
      <c r="C88" s="62" t="s">
        <v>77</v>
      </c>
      <c r="D88" s="51">
        <v>1665.6</v>
      </c>
      <c r="E88" s="52">
        <v>28754.139999999992</v>
      </c>
      <c r="F88" s="52">
        <f t="shared" ref="F88:F94" si="1">E88/D88</f>
        <v>17.263532660902975</v>
      </c>
    </row>
    <row r="89" spans="2:6" ht="20.100000000000001" customHeight="1" x14ac:dyDescent="0.25">
      <c r="B89" s="50" t="s">
        <v>209</v>
      </c>
      <c r="C89" s="62" t="s">
        <v>210</v>
      </c>
      <c r="D89" s="51">
        <v>2</v>
      </c>
      <c r="E89" s="52">
        <v>30.9</v>
      </c>
      <c r="F89" s="52">
        <f t="shared" si="1"/>
        <v>15.45</v>
      </c>
    </row>
    <row r="90" spans="2:6" ht="20.100000000000001" customHeight="1" x14ac:dyDescent="0.25">
      <c r="B90" s="50" t="s">
        <v>167</v>
      </c>
      <c r="C90" s="62" t="s">
        <v>168</v>
      </c>
      <c r="D90" s="51">
        <v>2888.6</v>
      </c>
      <c r="E90" s="52">
        <v>928.75</v>
      </c>
      <c r="F90" s="52">
        <f t="shared" si="1"/>
        <v>0.32152253686907151</v>
      </c>
    </row>
    <row r="91" spans="2:6" ht="20.100000000000001" customHeight="1" x14ac:dyDescent="0.25">
      <c r="B91" s="50" t="s">
        <v>211</v>
      </c>
      <c r="C91" s="62" t="s">
        <v>212</v>
      </c>
      <c r="D91" s="51">
        <v>4715.2</v>
      </c>
      <c r="E91" s="52">
        <v>10219.499999999998</v>
      </c>
      <c r="F91" s="52">
        <f t="shared" si="1"/>
        <v>2.1673523922633184</v>
      </c>
    </row>
    <row r="92" spans="2:6" ht="20.100000000000001" customHeight="1" x14ac:dyDescent="0.25">
      <c r="B92" s="50" t="s">
        <v>169</v>
      </c>
      <c r="C92" s="62" t="s">
        <v>170</v>
      </c>
      <c r="D92" s="51">
        <v>3984.2000000000003</v>
      </c>
      <c r="E92" s="52">
        <v>23874.999999999996</v>
      </c>
      <c r="F92" s="52">
        <f t="shared" si="1"/>
        <v>5.9924200592339725</v>
      </c>
    </row>
    <row r="93" spans="2:6" ht="20.100000000000001" customHeight="1" x14ac:dyDescent="0.25">
      <c r="B93" s="50" t="s">
        <v>171</v>
      </c>
      <c r="C93" s="62" t="s">
        <v>172</v>
      </c>
      <c r="D93" s="51">
        <v>16</v>
      </c>
      <c r="E93" s="52">
        <v>78.050000000000011</v>
      </c>
      <c r="F93" s="52">
        <f t="shared" si="1"/>
        <v>4.8781250000000007</v>
      </c>
    </row>
    <row r="94" spans="2:6" ht="20.100000000000001" customHeight="1" x14ac:dyDescent="0.25">
      <c r="B94" s="50" t="s">
        <v>98</v>
      </c>
      <c r="C94" s="62" t="s">
        <v>8</v>
      </c>
      <c r="D94" s="51">
        <v>26221.7</v>
      </c>
      <c r="E94" s="52">
        <v>36541.82</v>
      </c>
      <c r="F94" s="52">
        <f t="shared" si="1"/>
        <v>1.3935717363862754</v>
      </c>
    </row>
    <row r="95" spans="2:6" ht="20.100000000000001" customHeight="1" x14ac:dyDescent="0.25">
      <c r="B95" s="54" t="s">
        <v>109</v>
      </c>
      <c r="C95" s="63"/>
      <c r="D95" s="57">
        <v>468220.3</v>
      </c>
      <c r="E95" s="58">
        <v>3303239.3399999994</v>
      </c>
      <c r="F95" s="58">
        <f t="shared" ref="F95:F102" si="2">+E95/D95</f>
        <v>7.0548827976915982</v>
      </c>
    </row>
    <row r="96" spans="2:6" ht="20.100000000000001" customHeight="1" x14ac:dyDescent="0.25">
      <c r="B96" s="50" t="s">
        <v>213</v>
      </c>
      <c r="C96" s="62" t="s">
        <v>214</v>
      </c>
      <c r="D96" s="51">
        <v>23.1</v>
      </c>
      <c r="E96" s="52">
        <v>352.62</v>
      </c>
      <c r="F96" s="52">
        <f t="shared" si="2"/>
        <v>15.264935064935065</v>
      </c>
    </row>
    <row r="97" spans="2:6" ht="20.100000000000001" customHeight="1" x14ac:dyDescent="0.25">
      <c r="B97" s="50" t="s">
        <v>88</v>
      </c>
      <c r="C97" s="62" t="s">
        <v>9</v>
      </c>
      <c r="D97" s="51">
        <v>3624.2</v>
      </c>
      <c r="E97" s="52">
        <v>20892.980000000003</v>
      </c>
      <c r="F97" s="52">
        <f t="shared" si="2"/>
        <v>5.7648529330610909</v>
      </c>
    </row>
    <row r="98" spans="2:6" ht="20.100000000000001" customHeight="1" x14ac:dyDescent="0.25">
      <c r="B98" s="50" t="s">
        <v>102</v>
      </c>
      <c r="C98" s="62" t="s">
        <v>23</v>
      </c>
      <c r="D98" s="51">
        <v>51135.799999999996</v>
      </c>
      <c r="E98" s="52">
        <v>303558.07</v>
      </c>
      <c r="F98" s="52">
        <f t="shared" si="2"/>
        <v>5.9363121335737397</v>
      </c>
    </row>
    <row r="99" spans="2:6" ht="20.100000000000001" customHeight="1" x14ac:dyDescent="0.25">
      <c r="B99" s="54" t="s">
        <v>108</v>
      </c>
      <c r="C99" s="63"/>
      <c r="D99" s="57">
        <v>54783.1</v>
      </c>
      <c r="E99" s="58">
        <v>324803.67</v>
      </c>
      <c r="F99" s="58">
        <f t="shared" si="2"/>
        <v>5.9289027090471329</v>
      </c>
    </row>
    <row r="100" spans="2:6" ht="20.100000000000001" customHeight="1" x14ac:dyDescent="0.25">
      <c r="B100" s="50" t="s">
        <v>19</v>
      </c>
      <c r="C100" s="62" t="s">
        <v>18</v>
      </c>
      <c r="D100" s="51">
        <v>241.70000000000002</v>
      </c>
      <c r="E100" s="52">
        <v>5480.880000000001</v>
      </c>
      <c r="F100" s="52">
        <f t="shared" si="2"/>
        <v>22.676375672321061</v>
      </c>
    </row>
    <row r="101" spans="2:6" ht="20.100000000000001" customHeight="1" x14ac:dyDescent="0.25">
      <c r="B101" s="50" t="s">
        <v>91</v>
      </c>
      <c r="C101" s="62" t="s">
        <v>33</v>
      </c>
      <c r="D101" s="51">
        <v>1014.8</v>
      </c>
      <c r="E101" s="52">
        <v>2750.08</v>
      </c>
      <c r="F101" s="52">
        <f t="shared" si="2"/>
        <v>2.7099724083563266</v>
      </c>
    </row>
    <row r="102" spans="2:6" ht="20.100000000000001" customHeight="1" x14ac:dyDescent="0.25">
      <c r="B102" s="50" t="s">
        <v>35</v>
      </c>
      <c r="C102" s="62" t="s">
        <v>34</v>
      </c>
      <c r="D102" s="51">
        <v>407.4</v>
      </c>
      <c r="E102" s="52">
        <v>11609.730000000001</v>
      </c>
      <c r="F102" s="52">
        <f t="shared" si="2"/>
        <v>28.497128129602363</v>
      </c>
    </row>
    <row r="103" spans="2:6" ht="20.100000000000001" customHeight="1" x14ac:dyDescent="0.25">
      <c r="B103" s="54" t="s">
        <v>139</v>
      </c>
      <c r="C103" s="64"/>
      <c r="D103" s="57">
        <v>1663.9</v>
      </c>
      <c r="E103" s="58">
        <v>19840.690000000002</v>
      </c>
      <c r="F103" s="58">
        <f>+E103/D103</f>
        <v>11.924208185588077</v>
      </c>
    </row>
    <row r="104" spans="2:6" ht="20.100000000000001" customHeight="1" x14ac:dyDescent="0.25">
      <c r="B104" s="66" t="s">
        <v>1</v>
      </c>
      <c r="C104" s="65"/>
      <c r="D104" s="55">
        <v>524667.29999999993</v>
      </c>
      <c r="E104" s="56">
        <v>3647883.6999999988</v>
      </c>
      <c r="F104" s="56">
        <f>+E104/D104</f>
        <v>6.9527559655423525</v>
      </c>
    </row>
    <row r="106" spans="2:6" ht="20.100000000000001" customHeight="1" x14ac:dyDescent="0.25">
      <c r="B106" s="32" t="s">
        <v>110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19" workbookViewId="0">
      <selection activeCell="I7" sqref="I7"/>
    </sheetView>
  </sheetViews>
  <sheetFormatPr baseColWidth="10" defaultRowHeight="12.75" x14ac:dyDescent="0.2"/>
  <cols>
    <col min="1" max="1" width="4" style="72" customWidth="1"/>
    <col min="2" max="2" width="37.140625" style="72" customWidth="1"/>
    <col min="3" max="3" width="6.5703125" style="72" customWidth="1"/>
    <col min="4" max="4" width="11.42578125" style="72"/>
    <col min="5" max="5" width="13.7109375" style="72" bestFit="1" customWidth="1"/>
    <col min="6" max="6" width="11.42578125" style="72"/>
    <col min="7" max="7" width="13.42578125" style="72" customWidth="1"/>
    <col min="8" max="8" width="11.42578125" style="72"/>
    <col min="9" max="9" width="13.7109375" style="72" bestFit="1" customWidth="1"/>
    <col min="10" max="10" width="11.42578125" style="72"/>
    <col min="11" max="11" width="13.7109375" style="72" bestFit="1" customWidth="1"/>
    <col min="12" max="12" width="11.42578125" style="72"/>
    <col min="13" max="13" width="13.710937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216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4" s="1" customFormat="1" ht="20.25" customHeight="1" x14ac:dyDescent="0.25">
      <c r="B32" s="9" t="s">
        <v>217</v>
      </c>
      <c r="C32" s="60"/>
      <c r="D32" s="2"/>
      <c r="M32" s="2"/>
      <c r="N32" s="18"/>
    </row>
    <row r="33" spans="2:14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6" spans="2:14" ht="15.75" x14ac:dyDescent="0.25">
      <c r="B36" s="137" t="s">
        <v>136</v>
      </c>
      <c r="C36" s="138" t="s">
        <v>2</v>
      </c>
      <c r="D36" s="135">
        <v>2016</v>
      </c>
      <c r="E36" s="136"/>
      <c r="F36" s="144">
        <v>2015</v>
      </c>
      <c r="G36" s="145"/>
      <c r="H36" s="135">
        <v>2014</v>
      </c>
      <c r="I36" s="136"/>
      <c r="J36" s="144">
        <v>2013</v>
      </c>
      <c r="K36" s="145"/>
      <c r="L36" s="135">
        <v>2012</v>
      </c>
      <c r="M36" s="136"/>
    </row>
    <row r="37" spans="2:14" ht="15.75" x14ac:dyDescent="0.25">
      <c r="B37" s="137"/>
      <c r="C37" s="139"/>
      <c r="D37" s="29" t="s">
        <v>137</v>
      </c>
      <c r="E37" s="30" t="s">
        <v>138</v>
      </c>
      <c r="F37" s="35" t="s">
        <v>137</v>
      </c>
      <c r="G37" s="36" t="s">
        <v>138</v>
      </c>
      <c r="H37" s="29" t="s">
        <v>137</v>
      </c>
      <c r="I37" s="30" t="s">
        <v>138</v>
      </c>
      <c r="J37" s="35" t="s">
        <v>137</v>
      </c>
      <c r="K37" s="36" t="s">
        <v>138</v>
      </c>
      <c r="L37" s="29" t="s">
        <v>137</v>
      </c>
      <c r="M37" s="30" t="s">
        <v>138</v>
      </c>
    </row>
    <row r="38" spans="2:14" ht="15.75" x14ac:dyDescent="0.25">
      <c r="B38" s="67" t="s">
        <v>99</v>
      </c>
      <c r="C38" s="67" t="s">
        <v>63</v>
      </c>
      <c r="D38" s="68">
        <v>107730.2</v>
      </c>
      <c r="E38" s="104">
        <v>447913.29000000004</v>
      </c>
      <c r="F38" s="68">
        <v>137653.6</v>
      </c>
      <c r="G38" s="104">
        <v>499754.69000000006</v>
      </c>
      <c r="H38" s="68">
        <v>228616.44</v>
      </c>
      <c r="I38" s="104">
        <v>588831.94500000007</v>
      </c>
      <c r="J38" s="68">
        <v>65336.13</v>
      </c>
      <c r="K38" s="104">
        <v>221848.89800000004</v>
      </c>
      <c r="L38" s="68">
        <v>27104.2</v>
      </c>
      <c r="M38" s="7">
        <v>130879.12999999999</v>
      </c>
    </row>
    <row r="39" spans="2:14" s="74" customFormat="1" ht="15.75" x14ac:dyDescent="0.25">
      <c r="B39" s="69" t="s">
        <v>93</v>
      </c>
      <c r="C39" s="69" t="s">
        <v>60</v>
      </c>
      <c r="D39" s="68">
        <v>74592.600000000006</v>
      </c>
      <c r="E39" s="104">
        <v>309691.37</v>
      </c>
      <c r="F39" s="68">
        <v>86553.499999999985</v>
      </c>
      <c r="G39" s="104">
        <v>323342.4599999999</v>
      </c>
      <c r="H39" s="68">
        <v>106513.20000000001</v>
      </c>
      <c r="I39" s="104">
        <v>371728.58000000007</v>
      </c>
      <c r="J39" s="68">
        <v>101137.19999999998</v>
      </c>
      <c r="K39" s="104">
        <v>308564.93000000005</v>
      </c>
      <c r="L39" s="68">
        <v>95915.1</v>
      </c>
      <c r="M39" s="7">
        <v>234483.94</v>
      </c>
    </row>
    <row r="40" spans="2:14" s="74" customFormat="1" ht="15.75" x14ac:dyDescent="0.25">
      <c r="B40" s="69" t="s">
        <v>218</v>
      </c>
      <c r="C40" s="69" t="s">
        <v>23</v>
      </c>
      <c r="D40" s="68">
        <v>51135.799999999996</v>
      </c>
      <c r="E40" s="104">
        <v>303558.07</v>
      </c>
      <c r="F40" s="68">
        <v>121773.26000000001</v>
      </c>
      <c r="G40" s="104">
        <v>683722.85999999987</v>
      </c>
      <c r="H40" s="68">
        <v>2512.8999999999992</v>
      </c>
      <c r="I40" s="104">
        <v>14580.830000000002</v>
      </c>
      <c r="J40" s="68">
        <v>351951.97</v>
      </c>
      <c r="K40" s="104">
        <v>1090036.0630000001</v>
      </c>
      <c r="L40" s="68">
        <v>664114.49</v>
      </c>
      <c r="M40" s="7">
        <v>2249075.3489999999</v>
      </c>
    </row>
    <row r="41" spans="2:14" s="74" customFormat="1" ht="15.75" x14ac:dyDescent="0.25">
      <c r="B41" s="69" t="s">
        <v>26</v>
      </c>
      <c r="C41" s="69" t="s">
        <v>25</v>
      </c>
      <c r="D41" s="68">
        <v>32560.299999999996</v>
      </c>
      <c r="E41" s="104">
        <v>580443.04</v>
      </c>
      <c r="F41" s="68">
        <v>39550.199999999997</v>
      </c>
      <c r="G41" s="104">
        <v>704234.07000000007</v>
      </c>
      <c r="H41" s="68">
        <v>30251.200000000001</v>
      </c>
      <c r="I41" s="104">
        <v>531970.77</v>
      </c>
      <c r="J41" s="68">
        <v>32624.899999999998</v>
      </c>
      <c r="K41" s="104">
        <v>493772.37</v>
      </c>
      <c r="L41" s="68">
        <v>11157.400000000001</v>
      </c>
      <c r="M41" s="7">
        <v>185263.59999999998</v>
      </c>
    </row>
    <row r="42" spans="2:14" s="74" customFormat="1" ht="15.75" x14ac:dyDescent="0.25">
      <c r="B42" s="69" t="s">
        <v>98</v>
      </c>
      <c r="C42" s="69" t="s">
        <v>8</v>
      </c>
      <c r="D42" s="68">
        <v>26221.7</v>
      </c>
      <c r="E42" s="104">
        <v>36541.82</v>
      </c>
      <c r="F42" s="68">
        <v>33390.200000000004</v>
      </c>
      <c r="G42" s="104">
        <v>57949.2</v>
      </c>
      <c r="H42" s="68">
        <v>31992.400000000001</v>
      </c>
      <c r="I42" s="104">
        <v>49368.319999999992</v>
      </c>
      <c r="J42" s="68">
        <v>21098.300000000003</v>
      </c>
      <c r="K42" s="104">
        <v>32556.45</v>
      </c>
      <c r="L42" s="68">
        <v>12649.9</v>
      </c>
      <c r="M42" s="7">
        <v>18312.02</v>
      </c>
    </row>
    <row r="43" spans="2:14" s="74" customFormat="1" ht="15.75" x14ac:dyDescent="0.25">
      <c r="B43" s="69" t="s">
        <v>73</v>
      </c>
      <c r="C43" s="69" t="s">
        <v>72</v>
      </c>
      <c r="D43" s="68">
        <v>23798.499999999996</v>
      </c>
      <c r="E43" s="104">
        <v>50658.319999999992</v>
      </c>
      <c r="F43" s="68">
        <v>23019.200000000001</v>
      </c>
      <c r="G43" s="104">
        <v>35681.26</v>
      </c>
      <c r="H43" s="68">
        <v>18192.2</v>
      </c>
      <c r="I43" s="104">
        <v>18117.52</v>
      </c>
      <c r="J43" s="68">
        <v>6821.7999999999993</v>
      </c>
      <c r="K43" s="104">
        <v>9557.8500000000022</v>
      </c>
      <c r="L43" s="68">
        <v>11766.19</v>
      </c>
      <c r="M43" s="7">
        <v>12776.638999999999</v>
      </c>
    </row>
    <row r="44" spans="2:14" s="74" customFormat="1" ht="15.75" x14ac:dyDescent="0.25">
      <c r="B44" s="69" t="s">
        <v>46</v>
      </c>
      <c r="C44" s="69" t="s">
        <v>45</v>
      </c>
      <c r="D44" s="68">
        <v>21478.1</v>
      </c>
      <c r="E44" s="104">
        <v>205390.48000000004</v>
      </c>
      <c r="F44" s="68">
        <v>34319.599999999999</v>
      </c>
      <c r="G44" s="104">
        <v>304376.02999999997</v>
      </c>
      <c r="H44" s="68">
        <v>33294.400000000001</v>
      </c>
      <c r="I44" s="104">
        <v>260384.33000000002</v>
      </c>
      <c r="J44" s="68">
        <v>34089.000000000007</v>
      </c>
      <c r="K44" s="104">
        <v>262437.19000000006</v>
      </c>
      <c r="L44" s="68">
        <v>16470.3</v>
      </c>
      <c r="M44" s="7">
        <v>109770.98999999999</v>
      </c>
    </row>
    <row r="45" spans="2:14" s="74" customFormat="1" ht="15.75" x14ac:dyDescent="0.25">
      <c r="B45" s="69" t="s">
        <v>57</v>
      </c>
      <c r="C45" s="69" t="s">
        <v>56</v>
      </c>
      <c r="D45" s="68">
        <v>16282</v>
      </c>
      <c r="E45" s="104">
        <v>135501.59999999998</v>
      </c>
      <c r="F45" s="68">
        <v>25158.600000000002</v>
      </c>
      <c r="G45" s="104">
        <v>218516.3</v>
      </c>
      <c r="H45" s="68">
        <v>21324.7</v>
      </c>
      <c r="I45" s="104">
        <v>186207.75</v>
      </c>
      <c r="J45" s="68">
        <v>12955.199999999999</v>
      </c>
      <c r="K45" s="104">
        <v>104404.70999999999</v>
      </c>
      <c r="L45" s="68">
        <v>17362.900000000001</v>
      </c>
      <c r="M45" s="7">
        <v>128247.79000000001</v>
      </c>
    </row>
    <row r="46" spans="2:14" ht="15.75" x14ac:dyDescent="0.25">
      <c r="B46" s="69" t="s">
        <v>89</v>
      </c>
      <c r="C46" s="69" t="s">
        <v>24</v>
      </c>
      <c r="D46" s="68">
        <v>15574.199999999999</v>
      </c>
      <c r="E46" s="104">
        <v>136885.83000000002</v>
      </c>
      <c r="F46" s="68">
        <v>22855.9</v>
      </c>
      <c r="G46" s="104">
        <v>162578.96999999994</v>
      </c>
      <c r="H46" s="68">
        <v>17278.599999999999</v>
      </c>
      <c r="I46" s="104">
        <v>137367.02000000002</v>
      </c>
      <c r="J46" s="68">
        <v>18372.400000000001</v>
      </c>
      <c r="K46" s="104">
        <v>136902.12</v>
      </c>
      <c r="L46" s="68">
        <v>36666.799999999996</v>
      </c>
      <c r="M46" s="7">
        <v>262120.13999999996</v>
      </c>
    </row>
    <row r="47" spans="2:14" ht="15.75" x14ac:dyDescent="0.25">
      <c r="B47" s="70" t="s">
        <v>48</v>
      </c>
      <c r="C47" s="70" t="s">
        <v>47</v>
      </c>
      <c r="D47" s="71">
        <v>13006</v>
      </c>
      <c r="E47" s="105">
        <v>238644.13999999998</v>
      </c>
      <c r="F47" s="68">
        <v>14357.200000000003</v>
      </c>
      <c r="G47" s="104">
        <v>252588.83000000002</v>
      </c>
      <c r="H47" s="68">
        <v>19251.399999999994</v>
      </c>
      <c r="I47" s="104">
        <v>294913.80999999994</v>
      </c>
      <c r="J47" s="68">
        <v>14389.5</v>
      </c>
      <c r="K47" s="104">
        <v>201394.26</v>
      </c>
      <c r="L47" s="68">
        <v>7150.5999999999995</v>
      </c>
      <c r="M47" s="7">
        <v>104961.22000000003</v>
      </c>
    </row>
    <row r="48" spans="2:14" ht="15.75" x14ac:dyDescent="0.25">
      <c r="B48" s="140" t="s">
        <v>140</v>
      </c>
      <c r="C48" s="141"/>
      <c r="D48" s="75">
        <v>0.72880356751792996</v>
      </c>
      <c r="E48" s="75">
        <v>0.67031412213059349</v>
      </c>
      <c r="F48" s="75">
        <v>0.7566864171994141</v>
      </c>
      <c r="G48" s="75">
        <v>0.70971295329161777</v>
      </c>
      <c r="H48" s="75">
        <v>0.71782720845359782</v>
      </c>
      <c r="I48" s="75">
        <v>0.6086535713054404</v>
      </c>
      <c r="J48" s="75">
        <v>0.80893892341451257</v>
      </c>
      <c r="K48" s="75">
        <v>0.71310239933639352</v>
      </c>
      <c r="L48" s="75">
        <v>0.87072899247726154</v>
      </c>
      <c r="M48" s="75">
        <v>0.7813212594993848</v>
      </c>
    </row>
    <row r="49" spans="2:13" ht="15.75" x14ac:dyDescent="0.25">
      <c r="B49" s="142" t="s">
        <v>141</v>
      </c>
      <c r="C49" s="143"/>
      <c r="D49" s="55">
        <v>524667.29999999993</v>
      </c>
      <c r="E49" s="56">
        <v>3647883.6999999988</v>
      </c>
      <c r="F49" s="55">
        <v>711828.9</v>
      </c>
      <c r="G49" s="56">
        <v>4569093.2579999994</v>
      </c>
      <c r="H49" s="55">
        <v>709401.14000000013</v>
      </c>
      <c r="I49" s="56">
        <v>4030980.8249999997</v>
      </c>
      <c r="J49" s="55">
        <v>814371</v>
      </c>
      <c r="K49" s="56">
        <v>4012712.4010000005</v>
      </c>
      <c r="L49" s="55">
        <v>1034027.6799999999</v>
      </c>
      <c r="M49" s="56">
        <v>4397539.1380000012</v>
      </c>
    </row>
    <row r="51" spans="2:13" ht="15.75" x14ac:dyDescent="0.25">
      <c r="B51" s="32" t="s">
        <v>110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workbookViewId="0">
      <selection activeCell="C60" sqref="C60"/>
    </sheetView>
  </sheetViews>
  <sheetFormatPr baseColWidth="10" defaultRowHeight="12.75" x14ac:dyDescent="0.2"/>
  <cols>
    <col min="1" max="1" width="6.5703125" style="72" customWidth="1"/>
    <col min="2" max="2" width="39.85546875" style="72" customWidth="1"/>
    <col min="3" max="3" width="16.85546875" style="72" bestFit="1" customWidth="1"/>
    <col min="4" max="4" width="15.28515625" style="72" bestFit="1" customWidth="1"/>
    <col min="5" max="5" width="18.140625" style="72" customWidth="1"/>
    <col min="6" max="6" width="11.42578125" style="72"/>
    <col min="7" max="7" width="22.42578125" style="72" customWidth="1"/>
    <col min="8" max="8" width="11.42578125" style="72"/>
    <col min="9" max="9" width="19.85546875" style="72" customWidth="1"/>
    <col min="10" max="256" width="11.42578125" style="72"/>
    <col min="257" max="257" width="6.5703125" style="72" customWidth="1"/>
    <col min="258" max="258" width="39.85546875" style="72" customWidth="1"/>
    <col min="259" max="259" width="16.85546875" style="72" bestFit="1" customWidth="1"/>
    <col min="260" max="260" width="15.28515625" style="72" bestFit="1" customWidth="1"/>
    <col min="261" max="261" width="15.42578125" style="72" customWidth="1"/>
    <col min="262" max="262" width="11.42578125" style="72"/>
    <col min="263" max="263" width="22.42578125" style="72" customWidth="1"/>
    <col min="264" max="264" width="11.42578125" style="72"/>
    <col min="265" max="265" width="19.85546875" style="72" customWidth="1"/>
    <col min="266" max="512" width="11.42578125" style="72"/>
    <col min="513" max="513" width="6.5703125" style="72" customWidth="1"/>
    <col min="514" max="514" width="39.85546875" style="72" customWidth="1"/>
    <col min="515" max="515" width="16.85546875" style="72" bestFit="1" customWidth="1"/>
    <col min="516" max="516" width="15.28515625" style="72" bestFit="1" customWidth="1"/>
    <col min="517" max="517" width="15.42578125" style="72" customWidth="1"/>
    <col min="518" max="518" width="11.42578125" style="72"/>
    <col min="519" max="519" width="22.42578125" style="72" customWidth="1"/>
    <col min="520" max="520" width="11.42578125" style="72"/>
    <col min="521" max="521" width="19.85546875" style="72" customWidth="1"/>
    <col min="522" max="768" width="11.42578125" style="72"/>
    <col min="769" max="769" width="6.5703125" style="72" customWidth="1"/>
    <col min="770" max="770" width="39.85546875" style="72" customWidth="1"/>
    <col min="771" max="771" width="16.85546875" style="72" bestFit="1" customWidth="1"/>
    <col min="772" max="772" width="15.28515625" style="72" bestFit="1" customWidth="1"/>
    <col min="773" max="773" width="15.42578125" style="72" customWidth="1"/>
    <col min="774" max="774" width="11.42578125" style="72"/>
    <col min="775" max="775" width="22.42578125" style="72" customWidth="1"/>
    <col min="776" max="776" width="11.42578125" style="72"/>
    <col min="777" max="777" width="19.85546875" style="72" customWidth="1"/>
    <col min="778" max="1024" width="11.42578125" style="72"/>
    <col min="1025" max="1025" width="6.5703125" style="72" customWidth="1"/>
    <col min="1026" max="1026" width="39.85546875" style="72" customWidth="1"/>
    <col min="1027" max="1027" width="16.85546875" style="72" bestFit="1" customWidth="1"/>
    <col min="1028" max="1028" width="15.28515625" style="72" bestFit="1" customWidth="1"/>
    <col min="1029" max="1029" width="15.42578125" style="72" customWidth="1"/>
    <col min="1030" max="1030" width="11.42578125" style="72"/>
    <col min="1031" max="1031" width="22.42578125" style="72" customWidth="1"/>
    <col min="1032" max="1032" width="11.42578125" style="72"/>
    <col min="1033" max="1033" width="19.85546875" style="72" customWidth="1"/>
    <col min="1034" max="1280" width="11.42578125" style="72"/>
    <col min="1281" max="1281" width="6.5703125" style="72" customWidth="1"/>
    <col min="1282" max="1282" width="39.85546875" style="72" customWidth="1"/>
    <col min="1283" max="1283" width="16.85546875" style="72" bestFit="1" customWidth="1"/>
    <col min="1284" max="1284" width="15.28515625" style="72" bestFit="1" customWidth="1"/>
    <col min="1285" max="1285" width="15.42578125" style="72" customWidth="1"/>
    <col min="1286" max="1286" width="11.42578125" style="72"/>
    <col min="1287" max="1287" width="22.42578125" style="72" customWidth="1"/>
    <col min="1288" max="1288" width="11.42578125" style="72"/>
    <col min="1289" max="1289" width="19.85546875" style="72" customWidth="1"/>
    <col min="1290" max="1536" width="11.42578125" style="72"/>
    <col min="1537" max="1537" width="6.5703125" style="72" customWidth="1"/>
    <col min="1538" max="1538" width="39.85546875" style="72" customWidth="1"/>
    <col min="1539" max="1539" width="16.85546875" style="72" bestFit="1" customWidth="1"/>
    <col min="1540" max="1540" width="15.28515625" style="72" bestFit="1" customWidth="1"/>
    <col min="1541" max="1541" width="15.42578125" style="72" customWidth="1"/>
    <col min="1542" max="1542" width="11.42578125" style="72"/>
    <col min="1543" max="1543" width="22.42578125" style="72" customWidth="1"/>
    <col min="1544" max="1544" width="11.42578125" style="72"/>
    <col min="1545" max="1545" width="19.85546875" style="72" customWidth="1"/>
    <col min="1546" max="1792" width="11.42578125" style="72"/>
    <col min="1793" max="1793" width="6.5703125" style="72" customWidth="1"/>
    <col min="1794" max="1794" width="39.85546875" style="72" customWidth="1"/>
    <col min="1795" max="1795" width="16.85546875" style="72" bestFit="1" customWidth="1"/>
    <col min="1796" max="1796" width="15.28515625" style="72" bestFit="1" customWidth="1"/>
    <col min="1797" max="1797" width="15.42578125" style="72" customWidth="1"/>
    <col min="1798" max="1798" width="11.42578125" style="72"/>
    <col min="1799" max="1799" width="22.42578125" style="72" customWidth="1"/>
    <col min="1800" max="1800" width="11.42578125" style="72"/>
    <col min="1801" max="1801" width="19.85546875" style="72" customWidth="1"/>
    <col min="1802" max="2048" width="11.42578125" style="72"/>
    <col min="2049" max="2049" width="6.5703125" style="72" customWidth="1"/>
    <col min="2050" max="2050" width="39.85546875" style="72" customWidth="1"/>
    <col min="2051" max="2051" width="16.85546875" style="72" bestFit="1" customWidth="1"/>
    <col min="2052" max="2052" width="15.28515625" style="72" bestFit="1" customWidth="1"/>
    <col min="2053" max="2053" width="15.42578125" style="72" customWidth="1"/>
    <col min="2054" max="2054" width="11.42578125" style="72"/>
    <col min="2055" max="2055" width="22.42578125" style="72" customWidth="1"/>
    <col min="2056" max="2056" width="11.42578125" style="72"/>
    <col min="2057" max="2057" width="19.85546875" style="72" customWidth="1"/>
    <col min="2058" max="2304" width="11.42578125" style="72"/>
    <col min="2305" max="2305" width="6.5703125" style="72" customWidth="1"/>
    <col min="2306" max="2306" width="39.85546875" style="72" customWidth="1"/>
    <col min="2307" max="2307" width="16.85546875" style="72" bestFit="1" customWidth="1"/>
    <col min="2308" max="2308" width="15.28515625" style="72" bestFit="1" customWidth="1"/>
    <col min="2309" max="2309" width="15.42578125" style="72" customWidth="1"/>
    <col min="2310" max="2310" width="11.42578125" style="72"/>
    <col min="2311" max="2311" width="22.42578125" style="72" customWidth="1"/>
    <col min="2312" max="2312" width="11.42578125" style="72"/>
    <col min="2313" max="2313" width="19.85546875" style="72" customWidth="1"/>
    <col min="2314" max="2560" width="11.42578125" style="72"/>
    <col min="2561" max="2561" width="6.5703125" style="72" customWidth="1"/>
    <col min="2562" max="2562" width="39.85546875" style="72" customWidth="1"/>
    <col min="2563" max="2563" width="16.85546875" style="72" bestFit="1" customWidth="1"/>
    <col min="2564" max="2564" width="15.28515625" style="72" bestFit="1" customWidth="1"/>
    <col min="2565" max="2565" width="15.42578125" style="72" customWidth="1"/>
    <col min="2566" max="2566" width="11.42578125" style="72"/>
    <col min="2567" max="2567" width="22.42578125" style="72" customWidth="1"/>
    <col min="2568" max="2568" width="11.42578125" style="72"/>
    <col min="2569" max="2569" width="19.85546875" style="72" customWidth="1"/>
    <col min="2570" max="2816" width="11.42578125" style="72"/>
    <col min="2817" max="2817" width="6.5703125" style="72" customWidth="1"/>
    <col min="2818" max="2818" width="39.85546875" style="72" customWidth="1"/>
    <col min="2819" max="2819" width="16.85546875" style="72" bestFit="1" customWidth="1"/>
    <col min="2820" max="2820" width="15.28515625" style="72" bestFit="1" customWidth="1"/>
    <col min="2821" max="2821" width="15.42578125" style="72" customWidth="1"/>
    <col min="2822" max="2822" width="11.42578125" style="72"/>
    <col min="2823" max="2823" width="22.42578125" style="72" customWidth="1"/>
    <col min="2824" max="2824" width="11.42578125" style="72"/>
    <col min="2825" max="2825" width="19.85546875" style="72" customWidth="1"/>
    <col min="2826" max="3072" width="11.42578125" style="72"/>
    <col min="3073" max="3073" width="6.5703125" style="72" customWidth="1"/>
    <col min="3074" max="3074" width="39.85546875" style="72" customWidth="1"/>
    <col min="3075" max="3075" width="16.85546875" style="72" bestFit="1" customWidth="1"/>
    <col min="3076" max="3076" width="15.28515625" style="72" bestFit="1" customWidth="1"/>
    <col min="3077" max="3077" width="15.42578125" style="72" customWidth="1"/>
    <col min="3078" max="3078" width="11.42578125" style="72"/>
    <col min="3079" max="3079" width="22.42578125" style="72" customWidth="1"/>
    <col min="3080" max="3080" width="11.42578125" style="72"/>
    <col min="3081" max="3081" width="19.85546875" style="72" customWidth="1"/>
    <col min="3082" max="3328" width="11.42578125" style="72"/>
    <col min="3329" max="3329" width="6.5703125" style="72" customWidth="1"/>
    <col min="3330" max="3330" width="39.85546875" style="72" customWidth="1"/>
    <col min="3331" max="3331" width="16.85546875" style="72" bestFit="1" customWidth="1"/>
    <col min="3332" max="3332" width="15.28515625" style="72" bestFit="1" customWidth="1"/>
    <col min="3333" max="3333" width="15.42578125" style="72" customWidth="1"/>
    <col min="3334" max="3334" width="11.42578125" style="72"/>
    <col min="3335" max="3335" width="22.42578125" style="72" customWidth="1"/>
    <col min="3336" max="3336" width="11.42578125" style="72"/>
    <col min="3337" max="3337" width="19.85546875" style="72" customWidth="1"/>
    <col min="3338" max="3584" width="11.42578125" style="72"/>
    <col min="3585" max="3585" width="6.5703125" style="72" customWidth="1"/>
    <col min="3586" max="3586" width="39.85546875" style="72" customWidth="1"/>
    <col min="3587" max="3587" width="16.85546875" style="72" bestFit="1" customWidth="1"/>
    <col min="3588" max="3588" width="15.28515625" style="72" bestFit="1" customWidth="1"/>
    <col min="3589" max="3589" width="15.42578125" style="72" customWidth="1"/>
    <col min="3590" max="3590" width="11.42578125" style="72"/>
    <col min="3591" max="3591" width="22.42578125" style="72" customWidth="1"/>
    <col min="3592" max="3592" width="11.42578125" style="72"/>
    <col min="3593" max="3593" width="19.85546875" style="72" customWidth="1"/>
    <col min="3594" max="3840" width="11.42578125" style="72"/>
    <col min="3841" max="3841" width="6.5703125" style="72" customWidth="1"/>
    <col min="3842" max="3842" width="39.85546875" style="72" customWidth="1"/>
    <col min="3843" max="3843" width="16.85546875" style="72" bestFit="1" customWidth="1"/>
    <col min="3844" max="3844" width="15.28515625" style="72" bestFit="1" customWidth="1"/>
    <col min="3845" max="3845" width="15.42578125" style="72" customWidth="1"/>
    <col min="3846" max="3846" width="11.42578125" style="72"/>
    <col min="3847" max="3847" width="22.42578125" style="72" customWidth="1"/>
    <col min="3848" max="3848" width="11.42578125" style="72"/>
    <col min="3849" max="3849" width="19.85546875" style="72" customWidth="1"/>
    <col min="3850" max="4096" width="11.42578125" style="72"/>
    <col min="4097" max="4097" width="6.5703125" style="72" customWidth="1"/>
    <col min="4098" max="4098" width="39.85546875" style="72" customWidth="1"/>
    <col min="4099" max="4099" width="16.85546875" style="72" bestFit="1" customWidth="1"/>
    <col min="4100" max="4100" width="15.28515625" style="72" bestFit="1" customWidth="1"/>
    <col min="4101" max="4101" width="15.42578125" style="72" customWidth="1"/>
    <col min="4102" max="4102" width="11.42578125" style="72"/>
    <col min="4103" max="4103" width="22.42578125" style="72" customWidth="1"/>
    <col min="4104" max="4104" width="11.42578125" style="72"/>
    <col min="4105" max="4105" width="19.85546875" style="72" customWidth="1"/>
    <col min="4106" max="4352" width="11.42578125" style="72"/>
    <col min="4353" max="4353" width="6.5703125" style="72" customWidth="1"/>
    <col min="4354" max="4354" width="39.85546875" style="72" customWidth="1"/>
    <col min="4355" max="4355" width="16.85546875" style="72" bestFit="1" customWidth="1"/>
    <col min="4356" max="4356" width="15.28515625" style="72" bestFit="1" customWidth="1"/>
    <col min="4357" max="4357" width="15.42578125" style="72" customWidth="1"/>
    <col min="4358" max="4358" width="11.42578125" style="72"/>
    <col min="4359" max="4359" width="22.42578125" style="72" customWidth="1"/>
    <col min="4360" max="4360" width="11.42578125" style="72"/>
    <col min="4361" max="4361" width="19.85546875" style="72" customWidth="1"/>
    <col min="4362" max="4608" width="11.42578125" style="72"/>
    <col min="4609" max="4609" width="6.5703125" style="72" customWidth="1"/>
    <col min="4610" max="4610" width="39.85546875" style="72" customWidth="1"/>
    <col min="4611" max="4611" width="16.85546875" style="72" bestFit="1" customWidth="1"/>
    <col min="4612" max="4612" width="15.28515625" style="72" bestFit="1" customWidth="1"/>
    <col min="4613" max="4613" width="15.42578125" style="72" customWidth="1"/>
    <col min="4614" max="4614" width="11.42578125" style="72"/>
    <col min="4615" max="4615" width="22.42578125" style="72" customWidth="1"/>
    <col min="4616" max="4616" width="11.42578125" style="72"/>
    <col min="4617" max="4617" width="19.85546875" style="72" customWidth="1"/>
    <col min="4618" max="4864" width="11.42578125" style="72"/>
    <col min="4865" max="4865" width="6.5703125" style="72" customWidth="1"/>
    <col min="4866" max="4866" width="39.85546875" style="72" customWidth="1"/>
    <col min="4867" max="4867" width="16.85546875" style="72" bestFit="1" customWidth="1"/>
    <col min="4868" max="4868" width="15.28515625" style="72" bestFit="1" customWidth="1"/>
    <col min="4869" max="4869" width="15.42578125" style="72" customWidth="1"/>
    <col min="4870" max="4870" width="11.42578125" style="72"/>
    <col min="4871" max="4871" width="22.42578125" style="72" customWidth="1"/>
    <col min="4872" max="4872" width="11.42578125" style="72"/>
    <col min="4873" max="4873" width="19.85546875" style="72" customWidth="1"/>
    <col min="4874" max="5120" width="11.42578125" style="72"/>
    <col min="5121" max="5121" width="6.5703125" style="72" customWidth="1"/>
    <col min="5122" max="5122" width="39.85546875" style="72" customWidth="1"/>
    <col min="5123" max="5123" width="16.85546875" style="72" bestFit="1" customWidth="1"/>
    <col min="5124" max="5124" width="15.28515625" style="72" bestFit="1" customWidth="1"/>
    <col min="5125" max="5125" width="15.42578125" style="72" customWidth="1"/>
    <col min="5126" max="5126" width="11.42578125" style="72"/>
    <col min="5127" max="5127" width="22.42578125" style="72" customWidth="1"/>
    <col min="5128" max="5128" width="11.42578125" style="72"/>
    <col min="5129" max="5129" width="19.85546875" style="72" customWidth="1"/>
    <col min="5130" max="5376" width="11.42578125" style="72"/>
    <col min="5377" max="5377" width="6.5703125" style="72" customWidth="1"/>
    <col min="5378" max="5378" width="39.85546875" style="72" customWidth="1"/>
    <col min="5379" max="5379" width="16.85546875" style="72" bestFit="1" customWidth="1"/>
    <col min="5380" max="5380" width="15.28515625" style="72" bestFit="1" customWidth="1"/>
    <col min="5381" max="5381" width="15.42578125" style="72" customWidth="1"/>
    <col min="5382" max="5382" width="11.42578125" style="72"/>
    <col min="5383" max="5383" width="22.42578125" style="72" customWidth="1"/>
    <col min="5384" max="5384" width="11.42578125" style="72"/>
    <col min="5385" max="5385" width="19.85546875" style="72" customWidth="1"/>
    <col min="5386" max="5632" width="11.42578125" style="72"/>
    <col min="5633" max="5633" width="6.5703125" style="72" customWidth="1"/>
    <col min="5634" max="5634" width="39.85546875" style="72" customWidth="1"/>
    <col min="5635" max="5635" width="16.85546875" style="72" bestFit="1" customWidth="1"/>
    <col min="5636" max="5636" width="15.28515625" style="72" bestFit="1" customWidth="1"/>
    <col min="5637" max="5637" width="15.42578125" style="72" customWidth="1"/>
    <col min="5638" max="5638" width="11.42578125" style="72"/>
    <col min="5639" max="5639" width="22.42578125" style="72" customWidth="1"/>
    <col min="5640" max="5640" width="11.42578125" style="72"/>
    <col min="5641" max="5641" width="19.85546875" style="72" customWidth="1"/>
    <col min="5642" max="5888" width="11.42578125" style="72"/>
    <col min="5889" max="5889" width="6.5703125" style="72" customWidth="1"/>
    <col min="5890" max="5890" width="39.85546875" style="72" customWidth="1"/>
    <col min="5891" max="5891" width="16.85546875" style="72" bestFit="1" customWidth="1"/>
    <col min="5892" max="5892" width="15.28515625" style="72" bestFit="1" customWidth="1"/>
    <col min="5893" max="5893" width="15.42578125" style="72" customWidth="1"/>
    <col min="5894" max="5894" width="11.42578125" style="72"/>
    <col min="5895" max="5895" width="22.42578125" style="72" customWidth="1"/>
    <col min="5896" max="5896" width="11.42578125" style="72"/>
    <col min="5897" max="5897" width="19.85546875" style="72" customWidth="1"/>
    <col min="5898" max="6144" width="11.42578125" style="72"/>
    <col min="6145" max="6145" width="6.5703125" style="72" customWidth="1"/>
    <col min="6146" max="6146" width="39.85546875" style="72" customWidth="1"/>
    <col min="6147" max="6147" width="16.85546875" style="72" bestFit="1" customWidth="1"/>
    <col min="6148" max="6148" width="15.28515625" style="72" bestFit="1" customWidth="1"/>
    <col min="6149" max="6149" width="15.42578125" style="72" customWidth="1"/>
    <col min="6150" max="6150" width="11.42578125" style="72"/>
    <col min="6151" max="6151" width="22.42578125" style="72" customWidth="1"/>
    <col min="6152" max="6152" width="11.42578125" style="72"/>
    <col min="6153" max="6153" width="19.85546875" style="72" customWidth="1"/>
    <col min="6154" max="6400" width="11.42578125" style="72"/>
    <col min="6401" max="6401" width="6.5703125" style="72" customWidth="1"/>
    <col min="6402" max="6402" width="39.85546875" style="72" customWidth="1"/>
    <col min="6403" max="6403" width="16.85546875" style="72" bestFit="1" customWidth="1"/>
    <col min="6404" max="6404" width="15.28515625" style="72" bestFit="1" customWidth="1"/>
    <col min="6405" max="6405" width="15.42578125" style="72" customWidth="1"/>
    <col min="6406" max="6406" width="11.42578125" style="72"/>
    <col min="6407" max="6407" width="22.42578125" style="72" customWidth="1"/>
    <col min="6408" max="6408" width="11.42578125" style="72"/>
    <col min="6409" max="6409" width="19.85546875" style="72" customWidth="1"/>
    <col min="6410" max="6656" width="11.42578125" style="72"/>
    <col min="6657" max="6657" width="6.5703125" style="72" customWidth="1"/>
    <col min="6658" max="6658" width="39.85546875" style="72" customWidth="1"/>
    <col min="6659" max="6659" width="16.85546875" style="72" bestFit="1" customWidth="1"/>
    <col min="6660" max="6660" width="15.28515625" style="72" bestFit="1" customWidth="1"/>
    <col min="6661" max="6661" width="15.42578125" style="72" customWidth="1"/>
    <col min="6662" max="6662" width="11.42578125" style="72"/>
    <col min="6663" max="6663" width="22.42578125" style="72" customWidth="1"/>
    <col min="6664" max="6664" width="11.42578125" style="72"/>
    <col min="6665" max="6665" width="19.85546875" style="72" customWidth="1"/>
    <col min="6666" max="6912" width="11.42578125" style="72"/>
    <col min="6913" max="6913" width="6.5703125" style="72" customWidth="1"/>
    <col min="6914" max="6914" width="39.85546875" style="72" customWidth="1"/>
    <col min="6915" max="6915" width="16.85546875" style="72" bestFit="1" customWidth="1"/>
    <col min="6916" max="6916" width="15.28515625" style="72" bestFit="1" customWidth="1"/>
    <col min="6917" max="6917" width="15.42578125" style="72" customWidth="1"/>
    <col min="6918" max="6918" width="11.42578125" style="72"/>
    <col min="6919" max="6919" width="22.42578125" style="72" customWidth="1"/>
    <col min="6920" max="6920" width="11.42578125" style="72"/>
    <col min="6921" max="6921" width="19.85546875" style="72" customWidth="1"/>
    <col min="6922" max="7168" width="11.42578125" style="72"/>
    <col min="7169" max="7169" width="6.5703125" style="72" customWidth="1"/>
    <col min="7170" max="7170" width="39.85546875" style="72" customWidth="1"/>
    <col min="7171" max="7171" width="16.85546875" style="72" bestFit="1" customWidth="1"/>
    <col min="7172" max="7172" width="15.28515625" style="72" bestFit="1" customWidth="1"/>
    <col min="7173" max="7173" width="15.42578125" style="72" customWidth="1"/>
    <col min="7174" max="7174" width="11.42578125" style="72"/>
    <col min="7175" max="7175" width="22.42578125" style="72" customWidth="1"/>
    <col min="7176" max="7176" width="11.42578125" style="72"/>
    <col min="7177" max="7177" width="19.85546875" style="72" customWidth="1"/>
    <col min="7178" max="7424" width="11.42578125" style="72"/>
    <col min="7425" max="7425" width="6.5703125" style="72" customWidth="1"/>
    <col min="7426" max="7426" width="39.85546875" style="72" customWidth="1"/>
    <col min="7427" max="7427" width="16.85546875" style="72" bestFit="1" customWidth="1"/>
    <col min="7428" max="7428" width="15.28515625" style="72" bestFit="1" customWidth="1"/>
    <col min="7429" max="7429" width="15.42578125" style="72" customWidth="1"/>
    <col min="7430" max="7430" width="11.42578125" style="72"/>
    <col min="7431" max="7431" width="22.42578125" style="72" customWidth="1"/>
    <col min="7432" max="7432" width="11.42578125" style="72"/>
    <col min="7433" max="7433" width="19.85546875" style="72" customWidth="1"/>
    <col min="7434" max="7680" width="11.42578125" style="72"/>
    <col min="7681" max="7681" width="6.5703125" style="72" customWidth="1"/>
    <col min="7682" max="7682" width="39.85546875" style="72" customWidth="1"/>
    <col min="7683" max="7683" width="16.85546875" style="72" bestFit="1" customWidth="1"/>
    <col min="7684" max="7684" width="15.28515625" style="72" bestFit="1" customWidth="1"/>
    <col min="7685" max="7685" width="15.42578125" style="72" customWidth="1"/>
    <col min="7686" max="7686" width="11.42578125" style="72"/>
    <col min="7687" max="7687" width="22.42578125" style="72" customWidth="1"/>
    <col min="7688" max="7688" width="11.42578125" style="72"/>
    <col min="7689" max="7689" width="19.85546875" style="72" customWidth="1"/>
    <col min="7690" max="7936" width="11.42578125" style="72"/>
    <col min="7937" max="7937" width="6.5703125" style="72" customWidth="1"/>
    <col min="7938" max="7938" width="39.85546875" style="72" customWidth="1"/>
    <col min="7939" max="7939" width="16.85546875" style="72" bestFit="1" customWidth="1"/>
    <col min="7940" max="7940" width="15.28515625" style="72" bestFit="1" customWidth="1"/>
    <col min="7941" max="7941" width="15.42578125" style="72" customWidth="1"/>
    <col min="7942" max="7942" width="11.42578125" style="72"/>
    <col min="7943" max="7943" width="22.42578125" style="72" customWidth="1"/>
    <col min="7944" max="7944" width="11.42578125" style="72"/>
    <col min="7945" max="7945" width="19.85546875" style="72" customWidth="1"/>
    <col min="7946" max="8192" width="11.42578125" style="72"/>
    <col min="8193" max="8193" width="6.5703125" style="72" customWidth="1"/>
    <col min="8194" max="8194" width="39.85546875" style="72" customWidth="1"/>
    <col min="8195" max="8195" width="16.85546875" style="72" bestFit="1" customWidth="1"/>
    <col min="8196" max="8196" width="15.28515625" style="72" bestFit="1" customWidth="1"/>
    <col min="8197" max="8197" width="15.42578125" style="72" customWidth="1"/>
    <col min="8198" max="8198" width="11.42578125" style="72"/>
    <col min="8199" max="8199" width="22.42578125" style="72" customWidth="1"/>
    <col min="8200" max="8200" width="11.42578125" style="72"/>
    <col min="8201" max="8201" width="19.85546875" style="72" customWidth="1"/>
    <col min="8202" max="8448" width="11.42578125" style="72"/>
    <col min="8449" max="8449" width="6.5703125" style="72" customWidth="1"/>
    <col min="8450" max="8450" width="39.85546875" style="72" customWidth="1"/>
    <col min="8451" max="8451" width="16.85546875" style="72" bestFit="1" customWidth="1"/>
    <col min="8452" max="8452" width="15.28515625" style="72" bestFit="1" customWidth="1"/>
    <col min="8453" max="8453" width="15.42578125" style="72" customWidth="1"/>
    <col min="8454" max="8454" width="11.42578125" style="72"/>
    <col min="8455" max="8455" width="22.42578125" style="72" customWidth="1"/>
    <col min="8456" max="8456" width="11.42578125" style="72"/>
    <col min="8457" max="8457" width="19.85546875" style="72" customWidth="1"/>
    <col min="8458" max="8704" width="11.42578125" style="72"/>
    <col min="8705" max="8705" width="6.5703125" style="72" customWidth="1"/>
    <col min="8706" max="8706" width="39.85546875" style="72" customWidth="1"/>
    <col min="8707" max="8707" width="16.85546875" style="72" bestFit="1" customWidth="1"/>
    <col min="8708" max="8708" width="15.28515625" style="72" bestFit="1" customWidth="1"/>
    <col min="8709" max="8709" width="15.42578125" style="72" customWidth="1"/>
    <col min="8710" max="8710" width="11.42578125" style="72"/>
    <col min="8711" max="8711" width="22.42578125" style="72" customWidth="1"/>
    <col min="8712" max="8712" width="11.42578125" style="72"/>
    <col min="8713" max="8713" width="19.85546875" style="72" customWidth="1"/>
    <col min="8714" max="8960" width="11.42578125" style="72"/>
    <col min="8961" max="8961" width="6.5703125" style="72" customWidth="1"/>
    <col min="8962" max="8962" width="39.85546875" style="72" customWidth="1"/>
    <col min="8963" max="8963" width="16.85546875" style="72" bestFit="1" customWidth="1"/>
    <col min="8964" max="8964" width="15.28515625" style="72" bestFit="1" customWidth="1"/>
    <col min="8965" max="8965" width="15.42578125" style="72" customWidth="1"/>
    <col min="8966" max="8966" width="11.42578125" style="72"/>
    <col min="8967" max="8967" width="22.42578125" style="72" customWidth="1"/>
    <col min="8968" max="8968" width="11.42578125" style="72"/>
    <col min="8969" max="8969" width="19.85546875" style="72" customWidth="1"/>
    <col min="8970" max="9216" width="11.42578125" style="72"/>
    <col min="9217" max="9217" width="6.5703125" style="72" customWidth="1"/>
    <col min="9218" max="9218" width="39.85546875" style="72" customWidth="1"/>
    <col min="9219" max="9219" width="16.85546875" style="72" bestFit="1" customWidth="1"/>
    <col min="9220" max="9220" width="15.28515625" style="72" bestFit="1" customWidth="1"/>
    <col min="9221" max="9221" width="15.42578125" style="72" customWidth="1"/>
    <col min="9222" max="9222" width="11.42578125" style="72"/>
    <col min="9223" max="9223" width="22.42578125" style="72" customWidth="1"/>
    <col min="9224" max="9224" width="11.42578125" style="72"/>
    <col min="9225" max="9225" width="19.85546875" style="72" customWidth="1"/>
    <col min="9226" max="9472" width="11.42578125" style="72"/>
    <col min="9473" max="9473" width="6.5703125" style="72" customWidth="1"/>
    <col min="9474" max="9474" width="39.85546875" style="72" customWidth="1"/>
    <col min="9475" max="9475" width="16.85546875" style="72" bestFit="1" customWidth="1"/>
    <col min="9476" max="9476" width="15.28515625" style="72" bestFit="1" customWidth="1"/>
    <col min="9477" max="9477" width="15.42578125" style="72" customWidth="1"/>
    <col min="9478" max="9478" width="11.42578125" style="72"/>
    <col min="9479" max="9479" width="22.42578125" style="72" customWidth="1"/>
    <col min="9480" max="9480" width="11.42578125" style="72"/>
    <col min="9481" max="9481" width="19.85546875" style="72" customWidth="1"/>
    <col min="9482" max="9728" width="11.42578125" style="72"/>
    <col min="9729" max="9729" width="6.5703125" style="72" customWidth="1"/>
    <col min="9730" max="9730" width="39.85546875" style="72" customWidth="1"/>
    <col min="9731" max="9731" width="16.85546875" style="72" bestFit="1" customWidth="1"/>
    <col min="9732" max="9732" width="15.28515625" style="72" bestFit="1" customWidth="1"/>
    <col min="9733" max="9733" width="15.42578125" style="72" customWidth="1"/>
    <col min="9734" max="9734" width="11.42578125" style="72"/>
    <col min="9735" max="9735" width="22.42578125" style="72" customWidth="1"/>
    <col min="9736" max="9736" width="11.42578125" style="72"/>
    <col min="9737" max="9737" width="19.85546875" style="72" customWidth="1"/>
    <col min="9738" max="9984" width="11.42578125" style="72"/>
    <col min="9985" max="9985" width="6.5703125" style="72" customWidth="1"/>
    <col min="9986" max="9986" width="39.85546875" style="72" customWidth="1"/>
    <col min="9987" max="9987" width="16.85546875" style="72" bestFit="1" customWidth="1"/>
    <col min="9988" max="9988" width="15.28515625" style="72" bestFit="1" customWidth="1"/>
    <col min="9989" max="9989" width="15.42578125" style="72" customWidth="1"/>
    <col min="9990" max="9990" width="11.42578125" style="72"/>
    <col min="9991" max="9991" width="22.42578125" style="72" customWidth="1"/>
    <col min="9992" max="9992" width="11.42578125" style="72"/>
    <col min="9993" max="9993" width="19.85546875" style="72" customWidth="1"/>
    <col min="9994" max="10240" width="11.42578125" style="72"/>
    <col min="10241" max="10241" width="6.5703125" style="72" customWidth="1"/>
    <col min="10242" max="10242" width="39.85546875" style="72" customWidth="1"/>
    <col min="10243" max="10243" width="16.85546875" style="72" bestFit="1" customWidth="1"/>
    <col min="10244" max="10244" width="15.28515625" style="72" bestFit="1" customWidth="1"/>
    <col min="10245" max="10245" width="15.42578125" style="72" customWidth="1"/>
    <col min="10246" max="10246" width="11.42578125" style="72"/>
    <col min="10247" max="10247" width="22.42578125" style="72" customWidth="1"/>
    <col min="10248" max="10248" width="11.42578125" style="72"/>
    <col min="10249" max="10249" width="19.85546875" style="72" customWidth="1"/>
    <col min="10250" max="10496" width="11.42578125" style="72"/>
    <col min="10497" max="10497" width="6.5703125" style="72" customWidth="1"/>
    <col min="10498" max="10498" width="39.85546875" style="72" customWidth="1"/>
    <col min="10499" max="10499" width="16.85546875" style="72" bestFit="1" customWidth="1"/>
    <col min="10500" max="10500" width="15.28515625" style="72" bestFit="1" customWidth="1"/>
    <col min="10501" max="10501" width="15.42578125" style="72" customWidth="1"/>
    <col min="10502" max="10502" width="11.42578125" style="72"/>
    <col min="10503" max="10503" width="22.42578125" style="72" customWidth="1"/>
    <col min="10504" max="10504" width="11.42578125" style="72"/>
    <col min="10505" max="10505" width="19.85546875" style="72" customWidth="1"/>
    <col min="10506" max="10752" width="11.42578125" style="72"/>
    <col min="10753" max="10753" width="6.5703125" style="72" customWidth="1"/>
    <col min="10754" max="10754" width="39.85546875" style="72" customWidth="1"/>
    <col min="10755" max="10755" width="16.85546875" style="72" bestFit="1" customWidth="1"/>
    <col min="10756" max="10756" width="15.28515625" style="72" bestFit="1" customWidth="1"/>
    <col min="10757" max="10757" width="15.42578125" style="72" customWidth="1"/>
    <col min="10758" max="10758" width="11.42578125" style="72"/>
    <col min="10759" max="10759" width="22.42578125" style="72" customWidth="1"/>
    <col min="10760" max="10760" width="11.42578125" style="72"/>
    <col min="10761" max="10761" width="19.85546875" style="72" customWidth="1"/>
    <col min="10762" max="11008" width="11.42578125" style="72"/>
    <col min="11009" max="11009" width="6.5703125" style="72" customWidth="1"/>
    <col min="11010" max="11010" width="39.85546875" style="72" customWidth="1"/>
    <col min="11011" max="11011" width="16.85546875" style="72" bestFit="1" customWidth="1"/>
    <col min="11012" max="11012" width="15.28515625" style="72" bestFit="1" customWidth="1"/>
    <col min="11013" max="11013" width="15.42578125" style="72" customWidth="1"/>
    <col min="11014" max="11014" width="11.42578125" style="72"/>
    <col min="11015" max="11015" width="22.42578125" style="72" customWidth="1"/>
    <col min="11016" max="11016" width="11.42578125" style="72"/>
    <col min="11017" max="11017" width="19.85546875" style="72" customWidth="1"/>
    <col min="11018" max="11264" width="11.42578125" style="72"/>
    <col min="11265" max="11265" width="6.5703125" style="72" customWidth="1"/>
    <col min="11266" max="11266" width="39.85546875" style="72" customWidth="1"/>
    <col min="11267" max="11267" width="16.85546875" style="72" bestFit="1" customWidth="1"/>
    <col min="11268" max="11268" width="15.28515625" style="72" bestFit="1" customWidth="1"/>
    <col min="11269" max="11269" width="15.42578125" style="72" customWidth="1"/>
    <col min="11270" max="11270" width="11.42578125" style="72"/>
    <col min="11271" max="11271" width="22.42578125" style="72" customWidth="1"/>
    <col min="11272" max="11272" width="11.42578125" style="72"/>
    <col min="11273" max="11273" width="19.85546875" style="72" customWidth="1"/>
    <col min="11274" max="11520" width="11.42578125" style="72"/>
    <col min="11521" max="11521" width="6.5703125" style="72" customWidth="1"/>
    <col min="11522" max="11522" width="39.85546875" style="72" customWidth="1"/>
    <col min="11523" max="11523" width="16.85546875" style="72" bestFit="1" customWidth="1"/>
    <col min="11524" max="11524" width="15.28515625" style="72" bestFit="1" customWidth="1"/>
    <col min="11525" max="11525" width="15.42578125" style="72" customWidth="1"/>
    <col min="11526" max="11526" width="11.42578125" style="72"/>
    <col min="11527" max="11527" width="22.42578125" style="72" customWidth="1"/>
    <col min="11528" max="11528" width="11.42578125" style="72"/>
    <col min="11529" max="11529" width="19.85546875" style="72" customWidth="1"/>
    <col min="11530" max="11776" width="11.42578125" style="72"/>
    <col min="11777" max="11777" width="6.5703125" style="72" customWidth="1"/>
    <col min="11778" max="11778" width="39.85546875" style="72" customWidth="1"/>
    <col min="11779" max="11779" width="16.85546875" style="72" bestFit="1" customWidth="1"/>
    <col min="11780" max="11780" width="15.28515625" style="72" bestFit="1" customWidth="1"/>
    <col min="11781" max="11781" width="15.42578125" style="72" customWidth="1"/>
    <col min="11782" max="11782" width="11.42578125" style="72"/>
    <col min="11783" max="11783" width="22.42578125" style="72" customWidth="1"/>
    <col min="11784" max="11784" width="11.42578125" style="72"/>
    <col min="11785" max="11785" width="19.85546875" style="72" customWidth="1"/>
    <col min="11786" max="12032" width="11.42578125" style="72"/>
    <col min="12033" max="12033" width="6.5703125" style="72" customWidth="1"/>
    <col min="12034" max="12034" width="39.85546875" style="72" customWidth="1"/>
    <col min="12035" max="12035" width="16.85546875" style="72" bestFit="1" customWidth="1"/>
    <col min="12036" max="12036" width="15.28515625" style="72" bestFit="1" customWidth="1"/>
    <col min="12037" max="12037" width="15.42578125" style="72" customWidth="1"/>
    <col min="12038" max="12038" width="11.42578125" style="72"/>
    <col min="12039" max="12039" width="22.42578125" style="72" customWidth="1"/>
    <col min="12040" max="12040" width="11.42578125" style="72"/>
    <col min="12041" max="12041" width="19.85546875" style="72" customWidth="1"/>
    <col min="12042" max="12288" width="11.42578125" style="72"/>
    <col min="12289" max="12289" width="6.5703125" style="72" customWidth="1"/>
    <col min="12290" max="12290" width="39.85546875" style="72" customWidth="1"/>
    <col min="12291" max="12291" width="16.85546875" style="72" bestFit="1" customWidth="1"/>
    <col min="12292" max="12292" width="15.28515625" style="72" bestFit="1" customWidth="1"/>
    <col min="12293" max="12293" width="15.42578125" style="72" customWidth="1"/>
    <col min="12294" max="12294" width="11.42578125" style="72"/>
    <col min="12295" max="12295" width="22.42578125" style="72" customWidth="1"/>
    <col min="12296" max="12296" width="11.42578125" style="72"/>
    <col min="12297" max="12297" width="19.85546875" style="72" customWidth="1"/>
    <col min="12298" max="12544" width="11.42578125" style="72"/>
    <col min="12545" max="12545" width="6.5703125" style="72" customWidth="1"/>
    <col min="12546" max="12546" width="39.85546875" style="72" customWidth="1"/>
    <col min="12547" max="12547" width="16.85546875" style="72" bestFit="1" customWidth="1"/>
    <col min="12548" max="12548" width="15.28515625" style="72" bestFit="1" customWidth="1"/>
    <col min="12549" max="12549" width="15.42578125" style="72" customWidth="1"/>
    <col min="12550" max="12550" width="11.42578125" style="72"/>
    <col min="12551" max="12551" width="22.42578125" style="72" customWidth="1"/>
    <col min="12552" max="12552" width="11.42578125" style="72"/>
    <col min="12553" max="12553" width="19.85546875" style="72" customWidth="1"/>
    <col min="12554" max="12800" width="11.42578125" style="72"/>
    <col min="12801" max="12801" width="6.5703125" style="72" customWidth="1"/>
    <col min="12802" max="12802" width="39.85546875" style="72" customWidth="1"/>
    <col min="12803" max="12803" width="16.85546875" style="72" bestFit="1" customWidth="1"/>
    <col min="12804" max="12804" width="15.28515625" style="72" bestFit="1" customWidth="1"/>
    <col min="12805" max="12805" width="15.42578125" style="72" customWidth="1"/>
    <col min="12806" max="12806" width="11.42578125" style="72"/>
    <col min="12807" max="12807" width="22.42578125" style="72" customWidth="1"/>
    <col min="12808" max="12808" width="11.42578125" style="72"/>
    <col min="12809" max="12809" width="19.85546875" style="72" customWidth="1"/>
    <col min="12810" max="13056" width="11.42578125" style="72"/>
    <col min="13057" max="13057" width="6.5703125" style="72" customWidth="1"/>
    <col min="13058" max="13058" width="39.85546875" style="72" customWidth="1"/>
    <col min="13059" max="13059" width="16.85546875" style="72" bestFit="1" customWidth="1"/>
    <col min="13060" max="13060" width="15.28515625" style="72" bestFit="1" customWidth="1"/>
    <col min="13061" max="13061" width="15.42578125" style="72" customWidth="1"/>
    <col min="13062" max="13062" width="11.42578125" style="72"/>
    <col min="13063" max="13063" width="22.42578125" style="72" customWidth="1"/>
    <col min="13064" max="13064" width="11.42578125" style="72"/>
    <col min="13065" max="13065" width="19.85546875" style="72" customWidth="1"/>
    <col min="13066" max="13312" width="11.42578125" style="72"/>
    <col min="13313" max="13313" width="6.5703125" style="72" customWidth="1"/>
    <col min="13314" max="13314" width="39.85546875" style="72" customWidth="1"/>
    <col min="13315" max="13315" width="16.85546875" style="72" bestFit="1" customWidth="1"/>
    <col min="13316" max="13316" width="15.28515625" style="72" bestFit="1" customWidth="1"/>
    <col min="13317" max="13317" width="15.42578125" style="72" customWidth="1"/>
    <col min="13318" max="13318" width="11.42578125" style="72"/>
    <col min="13319" max="13319" width="22.42578125" style="72" customWidth="1"/>
    <col min="13320" max="13320" width="11.42578125" style="72"/>
    <col min="13321" max="13321" width="19.85546875" style="72" customWidth="1"/>
    <col min="13322" max="13568" width="11.42578125" style="72"/>
    <col min="13569" max="13569" width="6.5703125" style="72" customWidth="1"/>
    <col min="13570" max="13570" width="39.85546875" style="72" customWidth="1"/>
    <col min="13571" max="13571" width="16.85546875" style="72" bestFit="1" customWidth="1"/>
    <col min="13572" max="13572" width="15.28515625" style="72" bestFit="1" customWidth="1"/>
    <col min="13573" max="13573" width="15.42578125" style="72" customWidth="1"/>
    <col min="13574" max="13574" width="11.42578125" style="72"/>
    <col min="13575" max="13575" width="22.42578125" style="72" customWidth="1"/>
    <col min="13576" max="13576" width="11.42578125" style="72"/>
    <col min="13577" max="13577" width="19.85546875" style="72" customWidth="1"/>
    <col min="13578" max="13824" width="11.42578125" style="72"/>
    <col min="13825" max="13825" width="6.5703125" style="72" customWidth="1"/>
    <col min="13826" max="13826" width="39.85546875" style="72" customWidth="1"/>
    <col min="13827" max="13827" width="16.85546875" style="72" bestFit="1" customWidth="1"/>
    <col min="13828" max="13828" width="15.28515625" style="72" bestFit="1" customWidth="1"/>
    <col min="13829" max="13829" width="15.42578125" style="72" customWidth="1"/>
    <col min="13830" max="13830" width="11.42578125" style="72"/>
    <col min="13831" max="13831" width="22.42578125" style="72" customWidth="1"/>
    <col min="13832" max="13832" width="11.42578125" style="72"/>
    <col min="13833" max="13833" width="19.85546875" style="72" customWidth="1"/>
    <col min="13834" max="14080" width="11.42578125" style="72"/>
    <col min="14081" max="14081" width="6.5703125" style="72" customWidth="1"/>
    <col min="14082" max="14082" width="39.85546875" style="72" customWidth="1"/>
    <col min="14083" max="14083" width="16.85546875" style="72" bestFit="1" customWidth="1"/>
    <col min="14084" max="14084" width="15.28515625" style="72" bestFit="1" customWidth="1"/>
    <col min="14085" max="14085" width="15.42578125" style="72" customWidth="1"/>
    <col min="14086" max="14086" width="11.42578125" style="72"/>
    <col min="14087" max="14087" width="22.42578125" style="72" customWidth="1"/>
    <col min="14088" max="14088" width="11.42578125" style="72"/>
    <col min="14089" max="14089" width="19.85546875" style="72" customWidth="1"/>
    <col min="14090" max="14336" width="11.42578125" style="72"/>
    <col min="14337" max="14337" width="6.5703125" style="72" customWidth="1"/>
    <col min="14338" max="14338" width="39.85546875" style="72" customWidth="1"/>
    <col min="14339" max="14339" width="16.85546875" style="72" bestFit="1" customWidth="1"/>
    <col min="14340" max="14340" width="15.28515625" style="72" bestFit="1" customWidth="1"/>
    <col min="14341" max="14341" width="15.42578125" style="72" customWidth="1"/>
    <col min="14342" max="14342" width="11.42578125" style="72"/>
    <col min="14343" max="14343" width="22.42578125" style="72" customWidth="1"/>
    <col min="14344" max="14344" width="11.42578125" style="72"/>
    <col min="14345" max="14345" width="19.85546875" style="72" customWidth="1"/>
    <col min="14346" max="14592" width="11.42578125" style="72"/>
    <col min="14593" max="14593" width="6.5703125" style="72" customWidth="1"/>
    <col min="14594" max="14594" width="39.85546875" style="72" customWidth="1"/>
    <col min="14595" max="14595" width="16.85546875" style="72" bestFit="1" customWidth="1"/>
    <col min="14596" max="14596" width="15.28515625" style="72" bestFit="1" customWidth="1"/>
    <col min="14597" max="14597" width="15.42578125" style="72" customWidth="1"/>
    <col min="14598" max="14598" width="11.42578125" style="72"/>
    <col min="14599" max="14599" width="22.42578125" style="72" customWidth="1"/>
    <col min="14600" max="14600" width="11.42578125" style="72"/>
    <col min="14601" max="14601" width="19.85546875" style="72" customWidth="1"/>
    <col min="14602" max="14848" width="11.42578125" style="72"/>
    <col min="14849" max="14849" width="6.5703125" style="72" customWidth="1"/>
    <col min="14850" max="14850" width="39.85546875" style="72" customWidth="1"/>
    <col min="14851" max="14851" width="16.85546875" style="72" bestFit="1" customWidth="1"/>
    <col min="14852" max="14852" width="15.28515625" style="72" bestFit="1" customWidth="1"/>
    <col min="14853" max="14853" width="15.42578125" style="72" customWidth="1"/>
    <col min="14854" max="14854" width="11.42578125" style="72"/>
    <col min="14855" max="14855" width="22.42578125" style="72" customWidth="1"/>
    <col min="14856" max="14856" width="11.42578125" style="72"/>
    <col min="14857" max="14857" width="19.85546875" style="72" customWidth="1"/>
    <col min="14858" max="15104" width="11.42578125" style="72"/>
    <col min="15105" max="15105" width="6.5703125" style="72" customWidth="1"/>
    <col min="15106" max="15106" width="39.85546875" style="72" customWidth="1"/>
    <col min="15107" max="15107" width="16.85546875" style="72" bestFit="1" customWidth="1"/>
    <col min="15108" max="15108" width="15.28515625" style="72" bestFit="1" customWidth="1"/>
    <col min="15109" max="15109" width="15.42578125" style="72" customWidth="1"/>
    <col min="15110" max="15110" width="11.42578125" style="72"/>
    <col min="15111" max="15111" width="22.42578125" style="72" customWidth="1"/>
    <col min="15112" max="15112" width="11.42578125" style="72"/>
    <col min="15113" max="15113" width="19.85546875" style="72" customWidth="1"/>
    <col min="15114" max="15360" width="11.42578125" style="72"/>
    <col min="15361" max="15361" width="6.5703125" style="72" customWidth="1"/>
    <col min="15362" max="15362" width="39.85546875" style="72" customWidth="1"/>
    <col min="15363" max="15363" width="16.85546875" style="72" bestFit="1" customWidth="1"/>
    <col min="15364" max="15364" width="15.28515625" style="72" bestFit="1" customWidth="1"/>
    <col min="15365" max="15365" width="15.42578125" style="72" customWidth="1"/>
    <col min="15366" max="15366" width="11.42578125" style="72"/>
    <col min="15367" max="15367" width="22.42578125" style="72" customWidth="1"/>
    <col min="15368" max="15368" width="11.42578125" style="72"/>
    <col min="15369" max="15369" width="19.85546875" style="72" customWidth="1"/>
    <col min="15370" max="15616" width="11.42578125" style="72"/>
    <col min="15617" max="15617" width="6.5703125" style="72" customWidth="1"/>
    <col min="15618" max="15618" width="39.85546875" style="72" customWidth="1"/>
    <col min="15619" max="15619" width="16.85546875" style="72" bestFit="1" customWidth="1"/>
    <col min="15620" max="15620" width="15.28515625" style="72" bestFit="1" customWidth="1"/>
    <col min="15621" max="15621" width="15.42578125" style="72" customWidth="1"/>
    <col min="15622" max="15622" width="11.42578125" style="72"/>
    <col min="15623" max="15623" width="22.42578125" style="72" customWidth="1"/>
    <col min="15624" max="15624" width="11.42578125" style="72"/>
    <col min="15625" max="15625" width="19.85546875" style="72" customWidth="1"/>
    <col min="15626" max="15872" width="11.42578125" style="72"/>
    <col min="15873" max="15873" width="6.5703125" style="72" customWidth="1"/>
    <col min="15874" max="15874" width="39.85546875" style="72" customWidth="1"/>
    <col min="15875" max="15875" width="16.85546875" style="72" bestFit="1" customWidth="1"/>
    <col min="15876" max="15876" width="15.28515625" style="72" bestFit="1" customWidth="1"/>
    <col min="15877" max="15877" width="15.42578125" style="72" customWidth="1"/>
    <col min="15878" max="15878" width="11.42578125" style="72"/>
    <col min="15879" max="15879" width="22.42578125" style="72" customWidth="1"/>
    <col min="15880" max="15880" width="11.42578125" style="72"/>
    <col min="15881" max="15881" width="19.85546875" style="72" customWidth="1"/>
    <col min="15882" max="16128" width="11.42578125" style="72"/>
    <col min="16129" max="16129" width="6.5703125" style="72" customWidth="1"/>
    <col min="16130" max="16130" width="39.85546875" style="72" customWidth="1"/>
    <col min="16131" max="16131" width="16.85546875" style="72" bestFit="1" customWidth="1"/>
    <col min="16132" max="16132" width="15.28515625" style="72" bestFit="1" customWidth="1"/>
    <col min="16133" max="16133" width="15.42578125" style="72" customWidth="1"/>
    <col min="16134" max="16134" width="11.42578125" style="72"/>
    <col min="16135" max="16135" width="22.42578125" style="72" customWidth="1"/>
    <col min="16136" max="16136" width="11.42578125" style="72"/>
    <col min="16137" max="16137" width="19.85546875" style="72" customWidth="1"/>
    <col min="16138" max="16384" width="11.42578125" style="72"/>
  </cols>
  <sheetData>
    <row r="1" spans="1:12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</row>
    <row r="2" spans="1:12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</row>
    <row r="3" spans="1:12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</row>
    <row r="4" spans="1:12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</row>
    <row r="5" spans="1:12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</row>
    <row r="6" spans="1:12" s="1" customFormat="1" ht="15.75" x14ac:dyDescent="0.25">
      <c r="C6" s="59"/>
      <c r="D6" s="2"/>
      <c r="E6" s="2"/>
    </row>
    <row r="7" spans="1:12" s="1" customFormat="1" ht="20.25" customHeight="1" x14ac:dyDescent="0.25">
      <c r="B7" s="9" t="s">
        <v>253</v>
      </c>
      <c r="C7" s="60"/>
      <c r="D7" s="2"/>
      <c r="J7" s="18"/>
      <c r="K7" s="18"/>
      <c r="L7" s="18"/>
    </row>
    <row r="8" spans="1:12" s="1" customFormat="1" ht="5.25" customHeight="1" x14ac:dyDescent="0.25">
      <c r="B8" s="106"/>
      <c r="C8" s="107"/>
      <c r="D8" s="106"/>
      <c r="E8" s="108"/>
      <c r="F8" s="108"/>
      <c r="G8" s="108"/>
      <c r="H8" s="108"/>
      <c r="I8" s="108"/>
      <c r="J8" s="18"/>
      <c r="K8" s="18"/>
      <c r="L8" s="18"/>
    </row>
    <row r="9" spans="1:12" s="18" customFormat="1" ht="9.75" customHeight="1" x14ac:dyDescent="0.25">
      <c r="B9" s="19"/>
      <c r="C9" s="61"/>
      <c r="D9" s="19"/>
    </row>
    <row r="10" spans="1:12" ht="15.75" x14ac:dyDescent="0.25">
      <c r="B10" s="28" t="s">
        <v>223</v>
      </c>
      <c r="C10" s="29" t="s">
        <v>224</v>
      </c>
      <c r="D10" s="29" t="s">
        <v>137</v>
      </c>
      <c r="E10" s="30" t="s">
        <v>138</v>
      </c>
    </row>
    <row r="11" spans="1:12" s="73" customFormat="1" ht="15.75" x14ac:dyDescent="0.25">
      <c r="B11" s="51" t="s">
        <v>225</v>
      </c>
      <c r="C11" s="109">
        <v>67</v>
      </c>
      <c r="D11" s="109">
        <v>524667.29999999993</v>
      </c>
      <c r="E11" s="110">
        <v>3647883.7000000007</v>
      </c>
    </row>
    <row r="12" spans="1:12" ht="15.75" x14ac:dyDescent="0.25">
      <c r="B12" s="31" t="s">
        <v>249</v>
      </c>
      <c r="C12" s="125">
        <v>67</v>
      </c>
      <c r="D12" s="125">
        <v>524667.29999999993</v>
      </c>
      <c r="E12" s="126">
        <v>3647883.7000000007</v>
      </c>
    </row>
    <row r="15" spans="1:12" s="1" customFormat="1" ht="20.25" customHeight="1" x14ac:dyDescent="0.25">
      <c r="B15" s="9" t="s">
        <v>251</v>
      </c>
      <c r="C15" s="60"/>
      <c r="D15" s="2"/>
      <c r="J15" s="18"/>
      <c r="K15" s="18"/>
      <c r="L15" s="18"/>
    </row>
    <row r="16" spans="1:12" s="1" customFormat="1" ht="5.25" customHeight="1" x14ac:dyDescent="0.25">
      <c r="B16" s="106"/>
      <c r="C16" s="107"/>
      <c r="D16" s="106"/>
      <c r="E16" s="108"/>
      <c r="F16" s="108"/>
      <c r="G16" s="108"/>
      <c r="H16" s="108"/>
      <c r="I16" s="108"/>
      <c r="J16" s="18"/>
      <c r="K16" s="18"/>
      <c r="L16" s="18"/>
    </row>
    <row r="17" spans="2:12" s="18" customFormat="1" ht="9.75" customHeight="1" x14ac:dyDescent="0.25">
      <c r="B17" s="19"/>
      <c r="C17" s="61"/>
      <c r="D17" s="19"/>
    </row>
    <row r="18" spans="2:12" ht="15.75" x14ac:dyDescent="0.2">
      <c r="B18" s="28" t="s">
        <v>223</v>
      </c>
      <c r="C18" s="28" t="s">
        <v>226</v>
      </c>
      <c r="D18" s="28" t="s">
        <v>227</v>
      </c>
      <c r="E18" s="28" t="s">
        <v>228</v>
      </c>
    </row>
    <row r="19" spans="2:12" ht="15.75" x14ac:dyDescent="0.25">
      <c r="B19" s="51" t="s">
        <v>225</v>
      </c>
      <c r="C19" s="127">
        <v>45</v>
      </c>
      <c r="D19" s="127">
        <v>5</v>
      </c>
      <c r="E19" s="127">
        <v>17</v>
      </c>
    </row>
    <row r="20" spans="2:12" ht="15.75" x14ac:dyDescent="0.25">
      <c r="B20" s="31" t="s">
        <v>249</v>
      </c>
      <c r="C20" s="111">
        <v>45</v>
      </c>
      <c r="D20" s="111">
        <v>5</v>
      </c>
      <c r="E20" s="111">
        <v>17</v>
      </c>
    </row>
    <row r="21" spans="2:12" ht="15" x14ac:dyDescent="0.2">
      <c r="B21" s="113"/>
      <c r="C21" s="113"/>
      <c r="D21" s="113"/>
      <c r="E21" s="113"/>
      <c r="F21" s="113"/>
    </row>
    <row r="22" spans="2:12" ht="15" x14ac:dyDescent="0.2">
      <c r="B22" s="114" t="s">
        <v>250</v>
      </c>
      <c r="C22" s="115"/>
      <c r="D22" s="115"/>
      <c r="E22" s="116"/>
      <c r="F22" s="116"/>
    </row>
    <row r="25" spans="2:12" s="1" customFormat="1" ht="20.25" customHeight="1" x14ac:dyDescent="0.25">
      <c r="B25" s="9" t="s">
        <v>252</v>
      </c>
      <c r="C25" s="60"/>
      <c r="D25" s="2"/>
      <c r="J25" s="18"/>
      <c r="K25" s="18"/>
      <c r="L25" s="18"/>
    </row>
    <row r="26" spans="2:12" s="1" customFormat="1" ht="5.25" customHeight="1" x14ac:dyDescent="0.25">
      <c r="B26" s="106"/>
      <c r="C26" s="107"/>
      <c r="D26" s="106"/>
      <c r="E26" s="108"/>
      <c r="F26" s="108"/>
      <c r="G26" s="108"/>
      <c r="H26" s="108"/>
      <c r="I26" s="108"/>
      <c r="J26" s="18"/>
      <c r="K26" s="18"/>
      <c r="L26" s="18"/>
    </row>
    <row r="27" spans="2:12" s="18" customFormat="1" ht="9.75" customHeight="1" x14ac:dyDescent="0.25">
      <c r="B27" s="19"/>
      <c r="C27" s="61"/>
      <c r="D27" s="19"/>
    </row>
    <row r="29" spans="2:12" ht="31.5" x14ac:dyDescent="0.2">
      <c r="B29" s="28" t="s">
        <v>230</v>
      </c>
      <c r="C29" s="28" t="s">
        <v>231</v>
      </c>
      <c r="D29" s="28" t="s">
        <v>232</v>
      </c>
      <c r="E29" s="28" t="s">
        <v>138</v>
      </c>
      <c r="F29" s="28" t="s">
        <v>232</v>
      </c>
      <c r="G29" s="117" t="s">
        <v>233</v>
      </c>
    </row>
    <row r="30" spans="2:12" ht="15.75" x14ac:dyDescent="0.25">
      <c r="B30" s="118" t="s">
        <v>234</v>
      </c>
      <c r="C30" s="51">
        <v>0</v>
      </c>
      <c r="D30" s="119">
        <f>+C30/$C$38</f>
        <v>0</v>
      </c>
      <c r="E30" s="52">
        <v>0</v>
      </c>
      <c r="F30" s="119">
        <f>+E30/$E$38</f>
        <v>0</v>
      </c>
      <c r="G30" s="52">
        <v>0</v>
      </c>
    </row>
    <row r="31" spans="2:12" ht="15.75" x14ac:dyDescent="0.25">
      <c r="B31" s="118" t="s">
        <v>235</v>
      </c>
      <c r="C31" s="51">
        <v>2</v>
      </c>
      <c r="D31" s="119">
        <f t="shared" ref="D31:D38" si="0">+C31/$C$38</f>
        <v>2.8169014084507043E-2</v>
      </c>
      <c r="E31" s="52">
        <v>1737173.78</v>
      </c>
      <c r="F31" s="119">
        <f t="shared" ref="F31:F38" si="1">+E31/$E$38</f>
        <v>0.47621413478724683</v>
      </c>
      <c r="G31" s="52">
        <f t="shared" ref="G31:G38" si="2">+E31/C31</f>
        <v>868586.89</v>
      </c>
    </row>
    <row r="32" spans="2:12" ht="15.75" x14ac:dyDescent="0.25">
      <c r="B32" s="118" t="s">
        <v>236</v>
      </c>
      <c r="C32" s="51">
        <v>2</v>
      </c>
      <c r="D32" s="119">
        <f t="shared" si="0"/>
        <v>2.8169014084507043E-2</v>
      </c>
      <c r="E32" s="52">
        <v>845387.16</v>
      </c>
      <c r="F32" s="119">
        <f t="shared" si="1"/>
        <v>0.23174728953118773</v>
      </c>
      <c r="G32" s="52">
        <f t="shared" si="2"/>
        <v>422693.58</v>
      </c>
    </row>
    <row r="33" spans="2:12" ht="15.75" x14ac:dyDescent="0.25">
      <c r="B33" s="118" t="s">
        <v>237</v>
      </c>
      <c r="C33" s="51">
        <v>1</v>
      </c>
      <c r="D33" s="119">
        <f t="shared" si="0"/>
        <v>1.4084507042253521E-2</v>
      </c>
      <c r="E33" s="52">
        <v>194767.42</v>
      </c>
      <c r="F33" s="119">
        <f t="shared" si="1"/>
        <v>5.3391894045306344E-2</v>
      </c>
      <c r="G33" s="52">
        <f t="shared" si="2"/>
        <v>194767.42</v>
      </c>
    </row>
    <row r="34" spans="2:12" ht="15.75" x14ac:dyDescent="0.25">
      <c r="B34" s="118" t="s">
        <v>238</v>
      </c>
      <c r="C34" s="51">
        <v>4</v>
      </c>
      <c r="D34" s="119">
        <f t="shared" si="0"/>
        <v>5.6338028169014086E-2</v>
      </c>
      <c r="E34" s="52">
        <v>383982.59000000008</v>
      </c>
      <c r="F34" s="119">
        <f t="shared" si="1"/>
        <v>0.10526174121176073</v>
      </c>
      <c r="G34" s="52">
        <f t="shared" si="2"/>
        <v>95995.647500000021</v>
      </c>
    </row>
    <row r="35" spans="2:12" ht="15.75" x14ac:dyDescent="0.25">
      <c r="B35" s="118" t="s">
        <v>239</v>
      </c>
      <c r="C35" s="51">
        <v>7</v>
      </c>
      <c r="D35" s="119">
        <f t="shared" si="0"/>
        <v>9.8591549295774641E-2</v>
      </c>
      <c r="E35" s="52">
        <v>335188.62</v>
      </c>
      <c r="F35" s="119">
        <f t="shared" si="1"/>
        <v>9.1885774757566999E-2</v>
      </c>
      <c r="G35" s="52">
        <f t="shared" si="2"/>
        <v>47884.088571428569</v>
      </c>
    </row>
    <row r="36" spans="2:12" ht="15.75" x14ac:dyDescent="0.25">
      <c r="B36" s="118" t="s">
        <v>240</v>
      </c>
      <c r="C36" s="51">
        <v>11</v>
      </c>
      <c r="D36" s="119">
        <f t="shared" si="0"/>
        <v>0.15492957746478872</v>
      </c>
      <c r="E36" s="52">
        <v>133730.53</v>
      </c>
      <c r="F36" s="119">
        <f t="shared" si="1"/>
        <v>3.66597569982837E-2</v>
      </c>
      <c r="G36" s="52">
        <f t="shared" si="2"/>
        <v>12157.320909090909</v>
      </c>
    </row>
    <row r="37" spans="2:12" ht="15.75" x14ac:dyDescent="0.25">
      <c r="B37" s="118" t="s">
        <v>241</v>
      </c>
      <c r="C37" s="51">
        <v>44</v>
      </c>
      <c r="D37" s="119">
        <f t="shared" si="0"/>
        <v>0.61971830985915488</v>
      </c>
      <c r="E37" s="52">
        <v>17653.599999999995</v>
      </c>
      <c r="F37" s="119">
        <f t="shared" si="1"/>
        <v>4.8394086686480717E-3</v>
      </c>
      <c r="G37" s="52">
        <f t="shared" si="2"/>
        <v>401.21818181818168</v>
      </c>
    </row>
    <row r="38" spans="2:12" ht="15.75" x14ac:dyDescent="0.25">
      <c r="B38" s="31" t="s">
        <v>242</v>
      </c>
      <c r="C38" s="112">
        <v>71</v>
      </c>
      <c r="D38" s="120">
        <f t="shared" si="0"/>
        <v>1</v>
      </c>
      <c r="E38" s="121">
        <v>3647883.6999999988</v>
      </c>
      <c r="F38" s="120">
        <f t="shared" si="1"/>
        <v>1</v>
      </c>
      <c r="G38" s="121">
        <f t="shared" si="2"/>
        <v>51378.643661971815</v>
      </c>
    </row>
    <row r="40" spans="2:12" s="1" customFormat="1" ht="20.25" customHeight="1" x14ac:dyDescent="0.25">
      <c r="B40" s="9" t="s">
        <v>254</v>
      </c>
      <c r="C40" s="60"/>
      <c r="D40" s="2"/>
      <c r="J40" s="18"/>
      <c r="K40" s="18"/>
      <c r="L40" s="18"/>
    </row>
    <row r="41" spans="2:12" s="1" customFormat="1" ht="5.25" customHeight="1" x14ac:dyDescent="0.25">
      <c r="B41" s="106"/>
      <c r="C41" s="107"/>
      <c r="D41" s="106"/>
      <c r="E41" s="108"/>
      <c r="F41" s="108"/>
      <c r="G41" s="108"/>
      <c r="H41" s="108"/>
      <c r="I41" s="108"/>
      <c r="J41" s="18"/>
      <c r="K41" s="18"/>
      <c r="L41" s="18"/>
    </row>
    <row r="42" spans="2:12" s="18" customFormat="1" ht="9.75" customHeight="1" x14ac:dyDescent="0.25">
      <c r="B42" s="19"/>
      <c r="C42" s="61"/>
      <c r="D42" s="19"/>
    </row>
    <row r="43" spans="2:12" ht="15.75" x14ac:dyDescent="0.2">
      <c r="B43" s="28" t="s">
        <v>230</v>
      </c>
      <c r="C43" s="28" t="s">
        <v>226</v>
      </c>
      <c r="D43" s="28" t="s">
        <v>227</v>
      </c>
      <c r="E43" s="28" t="s">
        <v>228</v>
      </c>
    </row>
    <row r="44" spans="2:12" ht="15.75" x14ac:dyDescent="0.25">
      <c r="B44" s="118" t="s">
        <v>234</v>
      </c>
      <c r="C44" s="51">
        <v>0</v>
      </c>
      <c r="D44" s="51">
        <v>0</v>
      </c>
      <c r="E44" s="51">
        <v>0</v>
      </c>
    </row>
    <row r="45" spans="2:12" ht="15.75" x14ac:dyDescent="0.25">
      <c r="B45" s="118" t="s">
        <v>235</v>
      </c>
      <c r="C45" s="51">
        <v>2</v>
      </c>
      <c r="D45" s="51">
        <v>0</v>
      </c>
      <c r="E45" s="51">
        <v>0</v>
      </c>
    </row>
    <row r="46" spans="2:12" ht="15.75" x14ac:dyDescent="0.25">
      <c r="B46" s="118" t="s">
        <v>236</v>
      </c>
      <c r="C46" s="51">
        <v>2</v>
      </c>
      <c r="D46" s="51">
        <v>0</v>
      </c>
      <c r="E46" s="51">
        <v>0</v>
      </c>
    </row>
    <row r="47" spans="2:12" ht="15.75" x14ac:dyDescent="0.25">
      <c r="B47" s="118" t="s">
        <v>237</v>
      </c>
      <c r="C47" s="51">
        <v>0</v>
      </c>
      <c r="D47" s="51">
        <v>1</v>
      </c>
      <c r="E47" s="51">
        <v>0</v>
      </c>
    </row>
    <row r="48" spans="2:12" ht="15.75" x14ac:dyDescent="0.25">
      <c r="B48" s="118" t="s">
        <v>238</v>
      </c>
      <c r="C48" s="51">
        <v>2</v>
      </c>
      <c r="D48" s="51">
        <v>1</v>
      </c>
      <c r="E48" s="51">
        <v>1</v>
      </c>
    </row>
    <row r="49" spans="2:12" ht="15.75" x14ac:dyDescent="0.25">
      <c r="B49" s="118" t="s">
        <v>239</v>
      </c>
      <c r="C49" s="51">
        <v>3</v>
      </c>
      <c r="D49" s="51">
        <v>2</v>
      </c>
      <c r="E49" s="51">
        <v>2</v>
      </c>
    </row>
    <row r="50" spans="2:12" ht="15.75" x14ac:dyDescent="0.25">
      <c r="B50" s="118" t="s">
        <v>240</v>
      </c>
      <c r="C50" s="51">
        <v>6</v>
      </c>
      <c r="D50" s="51">
        <v>4</v>
      </c>
      <c r="E50" s="51">
        <v>1</v>
      </c>
    </row>
    <row r="51" spans="2:12" ht="15.75" x14ac:dyDescent="0.25">
      <c r="B51" s="118" t="s">
        <v>241</v>
      </c>
      <c r="C51" s="51">
        <v>0</v>
      </c>
      <c r="D51" s="51">
        <v>0</v>
      </c>
      <c r="E51" s="51">
        <v>44</v>
      </c>
    </row>
    <row r="52" spans="2:12" ht="15.75" x14ac:dyDescent="0.25">
      <c r="B52" s="31" t="s">
        <v>1</v>
      </c>
      <c r="C52" s="112">
        <v>15</v>
      </c>
      <c r="D52" s="112">
        <v>8</v>
      </c>
      <c r="E52" s="112">
        <v>48</v>
      </c>
    </row>
    <row r="53" spans="2:12" ht="15" x14ac:dyDescent="0.2">
      <c r="B53" s="114" t="s">
        <v>229</v>
      </c>
      <c r="C53" s="122"/>
      <c r="D53" s="122"/>
      <c r="E53" s="122"/>
    </row>
    <row r="54" spans="2:12" ht="15" x14ac:dyDescent="0.2">
      <c r="B54" s="123"/>
      <c r="C54" s="122"/>
      <c r="D54" s="122"/>
      <c r="E54" s="122"/>
      <c r="F54" s="113"/>
    </row>
    <row r="55" spans="2:12" s="1" customFormat="1" ht="20.25" customHeight="1" x14ac:dyDescent="0.25">
      <c r="B55" s="9" t="s">
        <v>255</v>
      </c>
      <c r="C55" s="60"/>
      <c r="D55" s="2"/>
      <c r="J55" s="18"/>
      <c r="K55" s="18"/>
      <c r="L55" s="18"/>
    </row>
    <row r="56" spans="2:12" s="1" customFormat="1" ht="5.25" customHeight="1" x14ac:dyDescent="0.25">
      <c r="B56" s="106"/>
      <c r="C56" s="107"/>
      <c r="D56" s="106"/>
      <c r="E56" s="108"/>
      <c r="F56" s="108"/>
      <c r="G56" s="108"/>
      <c r="H56" s="108"/>
      <c r="I56" s="108"/>
      <c r="J56" s="18"/>
      <c r="K56" s="18"/>
      <c r="L56" s="18"/>
    </row>
    <row r="57" spans="2:12" s="18" customFormat="1" ht="9.75" customHeight="1" x14ac:dyDescent="0.25">
      <c r="B57" s="19"/>
      <c r="C57" s="61"/>
      <c r="D57" s="19"/>
    </row>
    <row r="58" spans="2:12" ht="15.75" x14ac:dyDescent="0.2">
      <c r="B58" s="28" t="s">
        <v>243</v>
      </c>
      <c r="C58" s="28" t="s">
        <v>244</v>
      </c>
    </row>
    <row r="59" spans="2:12" ht="15.75" x14ac:dyDescent="0.25">
      <c r="B59" s="124" t="s">
        <v>245</v>
      </c>
      <c r="C59" s="146">
        <f>(D12/C12)/1000</f>
        <v>7.8308552238805964</v>
      </c>
    </row>
    <row r="60" spans="2:12" ht="15.75" x14ac:dyDescent="0.25">
      <c r="B60" s="124" t="s">
        <v>246</v>
      </c>
      <c r="C60" s="146">
        <f>(E12/1000)/C12</f>
        <v>54.44602537313434</v>
      </c>
    </row>
    <row r="61" spans="2:12" ht="15.75" x14ac:dyDescent="0.25">
      <c r="B61" s="124" t="s">
        <v>247</v>
      </c>
      <c r="C61" s="146">
        <f>(D12/1000)/147</f>
        <v>3.5691653061224486</v>
      </c>
    </row>
    <row r="62" spans="2:12" ht="15.75" x14ac:dyDescent="0.25">
      <c r="B62" s="124" t="s">
        <v>248</v>
      </c>
      <c r="C62" s="146">
        <f>(E12/1000)/147</f>
        <v>24.815535374149665</v>
      </c>
    </row>
    <row r="65" spans="2:2" ht="15.75" x14ac:dyDescent="0.25">
      <c r="B65" s="32" t="s">
        <v>110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2017-06-30T10:30:54Z</dcterms:modified>
</cp:coreProperties>
</file>