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360" windowHeight="7830" tabRatio="676" activeTab="3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GENERALES'!$A$6:$L$71</definedName>
  </definedNames>
  <calcPr calcId="145621"/>
</workbook>
</file>

<file path=xl/calcChain.xml><?xml version="1.0" encoding="utf-8"?>
<calcChain xmlns="http://schemas.openxmlformats.org/spreadsheetml/2006/main">
  <c r="C70" i="8" l="1"/>
  <c r="C69" i="8"/>
  <c r="F39" i="8" l="1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D39" i="8"/>
  <c r="D40" i="8"/>
  <c r="D41" i="8"/>
  <c r="D42" i="8"/>
  <c r="D43" i="8"/>
  <c r="D44" i="8"/>
  <c r="D45" i="8"/>
  <c r="D46" i="8"/>
  <c r="G38" i="8"/>
  <c r="F38" i="8"/>
  <c r="D38" i="8"/>
  <c r="C68" i="8"/>
  <c r="C67" i="8"/>
  <c r="F146" i="2" l="1"/>
  <c r="F149" i="2"/>
  <c r="F140" i="2"/>
  <c r="F136" i="2"/>
  <c r="F141" i="2"/>
  <c r="F142" i="2"/>
  <c r="F126" i="2"/>
  <c r="D51" i="1"/>
  <c r="C51" i="1"/>
  <c r="F158" i="2" l="1"/>
  <c r="F148" i="2" l="1"/>
  <c r="F154" i="2"/>
  <c r="F145" i="2"/>
  <c r="F147" i="2"/>
  <c r="F153" i="2"/>
  <c r="F152" i="2"/>
  <c r="F151" i="2"/>
  <c r="F156" i="2"/>
  <c r="F150" i="2"/>
  <c r="F135" i="2"/>
  <c r="F17" i="2"/>
  <c r="F18" i="2"/>
  <c r="F19" i="2"/>
  <c r="F20" i="2"/>
  <c r="F21" i="2"/>
  <c r="F22" i="2"/>
  <c r="F23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57" i="2" l="1"/>
  <c r="F139" i="2"/>
  <c r="F143" i="2"/>
  <c r="F138" i="2"/>
  <c r="F133" i="2"/>
  <c r="F137" i="2"/>
  <c r="F80" i="2"/>
  <c r="F81" i="2"/>
  <c r="F82" i="2"/>
  <c r="F83" i="2"/>
  <c r="F84" i="2"/>
  <c r="F85" i="2"/>
  <c r="F86" i="2"/>
  <c r="F87" i="2"/>
  <c r="F88" i="2"/>
  <c r="F89" i="2"/>
  <c r="F90" i="2"/>
  <c r="K58" i="1"/>
  <c r="F13" i="2" l="1"/>
  <c r="F14" i="2"/>
  <c r="F15" i="2"/>
  <c r="F16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91" i="2"/>
  <c r="F92" i="2"/>
  <c r="F93" i="2"/>
  <c r="F94" i="2"/>
  <c r="F95" i="2"/>
  <c r="F96" i="2"/>
  <c r="F122" i="2"/>
  <c r="F123" i="2"/>
  <c r="F124" i="2"/>
  <c r="F125" i="2"/>
  <c r="F127" i="2"/>
  <c r="F128" i="2"/>
  <c r="F129" i="2"/>
  <c r="F130" i="2"/>
  <c r="F131" i="2"/>
  <c r="F12" i="2"/>
  <c r="F132" i="2"/>
  <c r="F134" i="2"/>
  <c r="F144" i="2"/>
  <c r="F155" i="2"/>
  <c r="F159" i="2"/>
  <c r="F160" i="2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K70" i="1"/>
  <c r="K69" i="1"/>
  <c r="K68" i="1"/>
  <c r="K67" i="1"/>
  <c r="K66" i="1"/>
  <c r="K65" i="1"/>
  <c r="K64" i="1"/>
  <c r="K63" i="1"/>
  <c r="K62" i="1"/>
  <c r="K61" i="1"/>
  <c r="K60" i="1"/>
  <c r="K59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E59" i="1"/>
  <c r="E60" i="1"/>
  <c r="E61" i="1"/>
  <c r="E62" i="1"/>
  <c r="E63" i="1"/>
  <c r="E64" i="1"/>
  <c r="E65" i="1"/>
  <c r="E66" i="1"/>
  <c r="E67" i="1"/>
  <c r="E68" i="1"/>
  <c r="E69" i="1"/>
  <c r="E70" i="1"/>
  <c r="E58" i="1"/>
</calcChain>
</file>

<file path=xl/sharedStrings.xml><?xml version="1.0" encoding="utf-8"?>
<sst xmlns="http://schemas.openxmlformats.org/spreadsheetml/2006/main" count="462" uniqueCount="372">
  <si>
    <t>AÑO</t>
  </si>
  <si>
    <t>TOTAL</t>
  </si>
  <si>
    <t>FAO</t>
  </si>
  <si>
    <t>AMB</t>
  </si>
  <si>
    <t>BON</t>
  </si>
  <si>
    <t>BRB</t>
  </si>
  <si>
    <t>CHOPA</t>
  </si>
  <si>
    <t>BRF</t>
  </si>
  <si>
    <t>COE</t>
  </si>
  <si>
    <t>CTC</t>
  </si>
  <si>
    <t>DEC</t>
  </si>
  <si>
    <t>FOR</t>
  </si>
  <si>
    <t>BROTOLA DE ROCA</t>
  </si>
  <si>
    <t>GPD</t>
  </si>
  <si>
    <t>MERO</t>
  </si>
  <si>
    <t>HKE</t>
  </si>
  <si>
    <t>HMY</t>
  </si>
  <si>
    <t>JOD</t>
  </si>
  <si>
    <t>LBE</t>
  </si>
  <si>
    <t>BOGAVANTE</t>
  </si>
  <si>
    <t>OCC</t>
  </si>
  <si>
    <t>PAC</t>
  </si>
  <si>
    <t>PIL</t>
  </si>
  <si>
    <t>SARDINA</t>
  </si>
  <si>
    <t>RPG</t>
  </si>
  <si>
    <t>PARGO O BOCINEGRO</t>
  </si>
  <si>
    <t>RSE</t>
  </si>
  <si>
    <t>CABRACHO</t>
  </si>
  <si>
    <t>SBA</t>
  </si>
  <si>
    <t>SBG</t>
  </si>
  <si>
    <t>DORADA</t>
  </si>
  <si>
    <t>SBZ</t>
  </si>
  <si>
    <t>SARGO BREADO</t>
  </si>
  <si>
    <t>SCR</t>
  </si>
  <si>
    <t>SLO</t>
  </si>
  <si>
    <t>LANGOSTA</t>
  </si>
  <si>
    <t>SSB</t>
  </si>
  <si>
    <t>HERRERA</t>
  </si>
  <si>
    <t>SYC</t>
  </si>
  <si>
    <t>TRG</t>
  </si>
  <si>
    <t>PEZ BALLESTA</t>
  </si>
  <si>
    <t>YRS</t>
  </si>
  <si>
    <t>ESPETON</t>
  </si>
  <si>
    <t>ANE</t>
  </si>
  <si>
    <t>BOQUERON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</si>
  <si>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</si>
  <si>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</si>
  <si>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</si>
  <si>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</si>
  <si>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</si>
  <si>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</si>
  <si>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</si>
  <si>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</si>
  <si>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</si>
  <si>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</si>
  <si>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</si>
  <si>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</si>
  <si>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WRF</t>
  </si>
  <si>
    <t>CHERNA</t>
  </si>
  <si>
    <t>DEP</t>
  </si>
  <si>
    <t>SAMA DE PLUMA</t>
  </si>
  <si>
    <t>BLU</t>
  </si>
  <si>
    <t>GBR</t>
  </si>
  <si>
    <t>HOM</t>
  </si>
  <si>
    <t>JUREL</t>
  </si>
  <si>
    <t>JAA</t>
  </si>
  <si>
    <t>MUR</t>
  </si>
  <si>
    <t>SALMONETE DE ROCA</t>
  </si>
  <si>
    <t>SWA</t>
  </si>
  <si>
    <t>SARGO</t>
  </si>
  <si>
    <t>SPU</t>
  </si>
  <si>
    <t>BAILA</t>
  </si>
  <si>
    <t>SKJ</t>
  </si>
  <si>
    <t>MUT</t>
  </si>
  <si>
    <t>SALMONETE DE FANGO</t>
  </si>
  <si>
    <t>GRA</t>
  </si>
  <si>
    <t>BURRO LISTADO</t>
  </si>
  <si>
    <t>MMH</t>
  </si>
  <si>
    <t>MORENA</t>
  </si>
  <si>
    <t>CIL</t>
  </si>
  <si>
    <t>JDP</t>
  </si>
  <si>
    <t>CHUCHO</t>
  </si>
  <si>
    <t>BGR</t>
  </si>
  <si>
    <t>MIA</t>
  </si>
  <si>
    <t>SOLDADO</t>
  </si>
  <si>
    <t>DEN</t>
  </si>
  <si>
    <t>CHACARONA SUREÑA</t>
  </si>
  <si>
    <t>OAL</t>
  </si>
  <si>
    <t>LENGUADO SENEGALES</t>
  </si>
  <si>
    <t>SOL</t>
  </si>
  <si>
    <t>SOS</t>
  </si>
  <si>
    <t>LENGUADO DE ARENA</t>
  </si>
  <si>
    <t>BBS</t>
  </si>
  <si>
    <t>RASCACIO</t>
  </si>
  <si>
    <t>PEZ LIMON O SERVIOLA O LECHA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</si>
  <si>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</si>
  <si>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</si>
  <si>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</si>
  <si>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</si>
  <si>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</si>
  <si>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</si>
  <si>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</si>
  <si>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</si>
  <si>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RONCADOR O RONCO MESTIZO</t>
  </si>
  <si>
    <t>LENGUADO EUROPEO</t>
  </si>
  <si>
    <t>LISTADO O BONITO DE VIENTRE RAYADO</t>
  </si>
  <si>
    <t>ZAFIO</t>
  </si>
  <si>
    <t>POLLO</t>
  </si>
  <si>
    <t>JUREL NEGRO</t>
  </si>
  <si>
    <t>TAPACULO</t>
  </si>
  <si>
    <t>SAVIA</t>
  </si>
  <si>
    <t>PULPO DE ROCA O PULPO ROQUERO</t>
  </si>
  <si>
    <t>CHOVA</t>
  </si>
  <si>
    <t>CABALLA DEL SUR O TONINO</t>
  </si>
  <si>
    <t>GALLOPEDRO</t>
  </si>
  <si>
    <t>PALOMETA</t>
  </si>
  <si>
    <t>MERLUZA O MERLUZA EUROPEA</t>
  </si>
  <si>
    <t>TOTAL MOLUSCOS</t>
  </si>
  <si>
    <t>TOTAL PECES</t>
  </si>
  <si>
    <t>Año</t>
  </si>
  <si>
    <t>Toneladas</t>
  </si>
  <si>
    <t>Miles euros</t>
  </si>
  <si>
    <t>Mes</t>
  </si>
  <si>
    <t>Peces</t>
  </si>
  <si>
    <t>Moluscos</t>
  </si>
  <si>
    <t>Crustáceos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</si>
  <si>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</si>
  <si>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</si>
  <si>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</si>
  <si>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</si>
  <si>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</si>
  <si>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</si>
  <si>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</si>
  <si>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</si>
  <si>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</si>
  <si>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</si>
  <si>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</si>
  <si>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</si>
  <si>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</si>
  <si>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</si>
  <si>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</si>
  <si>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>Especie</t>
  </si>
  <si>
    <t>Kilogramos</t>
  </si>
  <si>
    <t>Euros</t>
  </si>
  <si>
    <t>TOTAL CRUSTÁCEOS</t>
  </si>
  <si>
    <t>ACUMULADO SOBRE EL TOTAL</t>
  </si>
  <si>
    <t>TOTAL COMERCIALIZADO</t>
  </si>
  <si>
    <t>BODIONES O PORREDANAS</t>
  </si>
  <si>
    <t>YFX</t>
  </si>
  <si>
    <t>CABALLA</t>
  </si>
  <si>
    <t>MAC</t>
  </si>
  <si>
    <t>CABRA</t>
  </si>
  <si>
    <t>GUM</t>
  </si>
  <si>
    <t>CAZON</t>
  </si>
  <si>
    <t>GAG</t>
  </si>
  <si>
    <t>CORVALLO O CORVINATA</t>
  </si>
  <si>
    <t>CBM</t>
  </si>
  <si>
    <t>FANECA O NIÑA</t>
  </si>
  <si>
    <t>BIB</t>
  </si>
  <si>
    <t>FERRON</t>
  </si>
  <si>
    <t>QUB</t>
  </si>
  <si>
    <t>TUR</t>
  </si>
  <si>
    <t>MARRAJO</t>
  </si>
  <si>
    <t>SMA</t>
  </si>
  <si>
    <t>MOJARRA</t>
  </si>
  <si>
    <t>CTB</t>
  </si>
  <si>
    <t>MUSOLA</t>
  </si>
  <si>
    <t>SMD</t>
  </si>
  <si>
    <t>PALOMETON</t>
  </si>
  <si>
    <t>LEE</t>
  </si>
  <si>
    <t>PEON</t>
  </si>
  <si>
    <t>ARY</t>
  </si>
  <si>
    <t>RAYA DE CLAVOS</t>
  </si>
  <si>
    <t>RJC</t>
  </si>
  <si>
    <t>RAYA ESTRELLADA</t>
  </si>
  <si>
    <t>JRS</t>
  </si>
  <si>
    <t>RAYA MOSAICO</t>
  </si>
  <si>
    <t>RJU</t>
  </si>
  <si>
    <t>RAYA SANTIAGUESA</t>
  </si>
  <si>
    <t>RJN</t>
  </si>
  <si>
    <t>SARGO PICUDO</t>
  </si>
  <si>
    <t>SHR</t>
  </si>
  <si>
    <t>TEMBLADERA</t>
  </si>
  <si>
    <t>TTR</t>
  </si>
  <si>
    <t>TINTORERA O CAELLA</t>
  </si>
  <si>
    <t>BSH</t>
  </si>
  <si>
    <t>VERRUGATO FUSCO</t>
  </si>
  <si>
    <t>UMO</t>
  </si>
  <si>
    <t>VERRUGATO O VERRUGATO DE PIEDRA</t>
  </si>
  <si>
    <t>COB</t>
  </si>
  <si>
    <t>CALAMAR O CHIPIRON</t>
  </si>
  <si>
    <t>SQR</t>
  </si>
  <si>
    <t>CHOQUITO PICUDO</t>
  </si>
  <si>
    <t>IAR</t>
  </si>
  <si>
    <t>PUNTILLITAS</t>
  </si>
  <si>
    <t>OUL</t>
  </si>
  <si>
    <t>CAMARON FLECHA</t>
  </si>
  <si>
    <t>LKO</t>
  </si>
  <si>
    <t>CANGREJO REAL</t>
  </si>
  <si>
    <t>KPG</t>
  </si>
  <si>
    <t>GALERA</t>
  </si>
  <si>
    <t>MTS</t>
  </si>
  <si>
    <t>AGUILA MARINA</t>
  </si>
  <si>
    <t>MYL</t>
  </si>
  <si>
    <t>ARAÑA</t>
  </si>
  <si>
    <t>WEG</t>
  </si>
  <si>
    <t>GUR</t>
  </si>
  <si>
    <t>ARMADO</t>
  </si>
  <si>
    <t>PJC</t>
  </si>
  <si>
    <t>BACALADILLA</t>
  </si>
  <si>
    <t>WHB</t>
  </si>
  <si>
    <t>BEJEL O RUBIO</t>
  </si>
  <si>
    <t>GUU</t>
  </si>
  <si>
    <t>BOQUIDULCE</t>
  </si>
  <si>
    <t>HXT</t>
  </si>
  <si>
    <t>BROTOLA DE FANGO</t>
  </si>
  <si>
    <t>GFB</t>
  </si>
  <si>
    <t>CACHUCHO</t>
  </si>
  <si>
    <t>DEL</t>
  </si>
  <si>
    <t>CHUCLA</t>
  </si>
  <si>
    <t>BPI</t>
  </si>
  <si>
    <t>CORVINA PUNTEADA</t>
  </si>
  <si>
    <t>STG</t>
  </si>
  <si>
    <t>ESCORPORA</t>
  </si>
  <si>
    <t>SNQ</t>
  </si>
  <si>
    <t>GALLO</t>
  </si>
  <si>
    <t>LDB</t>
  </si>
  <si>
    <t>GARAPELLO</t>
  </si>
  <si>
    <t>PAR</t>
  </si>
  <si>
    <t>GARNEO</t>
  </si>
  <si>
    <t>GUN</t>
  </si>
  <si>
    <t>JUREL BLANCO</t>
  </si>
  <si>
    <t>HMM</t>
  </si>
  <si>
    <t>LENGUADO PORTUGUES</t>
  </si>
  <si>
    <t>YNU</t>
  </si>
  <si>
    <t>LISA</t>
  </si>
  <si>
    <t>MLR</t>
  </si>
  <si>
    <t>PAMPANO O PALOMETA FIATOLA</t>
  </si>
  <si>
    <t>BLB</t>
  </si>
  <si>
    <t>PEJE OBISPO</t>
  </si>
  <si>
    <t>MPO</t>
  </si>
  <si>
    <t>PEZ CINTA</t>
  </si>
  <si>
    <t>CBC</t>
  </si>
  <si>
    <t>PEZ SAPO</t>
  </si>
  <si>
    <t>BHD</t>
  </si>
  <si>
    <t>RAPE BLANCO</t>
  </si>
  <si>
    <t>MON</t>
  </si>
  <si>
    <t>RAPE NEGRO</t>
  </si>
  <si>
    <t>ANK</t>
  </si>
  <si>
    <t>RASPALLON</t>
  </si>
  <si>
    <t>ANN</t>
  </si>
  <si>
    <t>RAYA DE ESPEJOS</t>
  </si>
  <si>
    <t>JAI</t>
  </si>
  <si>
    <t>RJM</t>
  </si>
  <si>
    <t>REMOL</t>
  </si>
  <si>
    <t>BLL</t>
  </si>
  <si>
    <t>RUBIO</t>
  </si>
  <si>
    <t>CTZ</t>
  </si>
  <si>
    <t>SAN PEDRO PLATEADO</t>
  </si>
  <si>
    <t>JOS</t>
  </si>
  <si>
    <t>SUELA</t>
  </si>
  <si>
    <t>KSY</t>
  </si>
  <si>
    <t>VERRUGATO DE CANARIAS</t>
  </si>
  <si>
    <t>UCA</t>
  </si>
  <si>
    <t>VIBORA</t>
  </si>
  <si>
    <t>TZR</t>
  </si>
  <si>
    <t>CHOQUITO</t>
  </si>
  <si>
    <t>EJE</t>
  </si>
  <si>
    <t>POTAS VOLADORAS O VOLADOR</t>
  </si>
  <si>
    <t>SQM</t>
  </si>
  <si>
    <t>PULPO ALMIZCLADO</t>
  </si>
  <si>
    <t>EDT</t>
  </si>
  <si>
    <t>CIGALA</t>
  </si>
  <si>
    <t>NEP</t>
  </si>
  <si>
    <t>GAMBA</t>
  </si>
  <si>
    <t>DPS</t>
  </si>
  <si>
    <t>ARA</t>
  </si>
  <si>
    <t>LANGOSTINO</t>
  </si>
  <si>
    <t>TGS</t>
  </si>
  <si>
    <t>QUISQUILLA</t>
  </si>
  <si>
    <t>LKW</t>
  </si>
  <si>
    <t xml:space="preserve">PULPO DE ROCA </t>
  </si>
  <si>
    <t xml:space="preserve">IPP calculado con la cesta representativa de productos comercializados en esta lonja: </t>
  </si>
  <si>
    <t xml:space="preserve">      Tabla 3. Índice de precios percibidos en lonja (Base 2016)</t>
  </si>
  <si>
    <t>VMA</t>
  </si>
  <si>
    <t>PEZ RATA</t>
  </si>
  <si>
    <t>UUC</t>
  </si>
  <si>
    <t>SABLE</t>
  </si>
  <si>
    <t>SFS</t>
  </si>
  <si>
    <t>CAMARON BLANCO</t>
  </si>
  <si>
    <t>FAV</t>
  </si>
  <si>
    <t>GAMBA ROJA O RAYADO</t>
  </si>
  <si>
    <t xml:space="preserve">      Tabla 1. Evolución de la producción comercializada en la lonja de El Puerto de Santa María. Serie 1985-2018</t>
  </si>
  <si>
    <t>Gráfico 1. Evolución de la producción comercializadaen la lonja de El Puerto de Santa María. Serie 2000-2018</t>
  </si>
  <si>
    <t>Evol 18_17</t>
  </si>
  <si>
    <t xml:space="preserve">      Tabla 2. Distribución mensual por categorías. Año 2018</t>
  </si>
  <si>
    <t>Año 2018</t>
  </si>
  <si>
    <t>AGUJETA</t>
  </si>
  <si>
    <t>GAR</t>
  </si>
  <si>
    <t>CARAMEL</t>
  </si>
  <si>
    <t>SPC</t>
  </si>
  <si>
    <t>ESCOLAR CLAVO</t>
  </si>
  <si>
    <t>OIL</t>
  </si>
  <si>
    <t>HERVE NEGRO</t>
  </si>
  <si>
    <t>SCK</t>
  </si>
  <si>
    <t>MARAGOTA</t>
  </si>
  <si>
    <t>USB</t>
  </si>
  <si>
    <t>MELVAS</t>
  </si>
  <si>
    <t>FRZ</t>
  </si>
  <si>
    <t>MUGIL</t>
  </si>
  <si>
    <t>MUF</t>
  </si>
  <si>
    <t>OBLADA</t>
  </si>
  <si>
    <t>SBS</t>
  </si>
  <si>
    <t>PINTARROJA O GATA</t>
  </si>
  <si>
    <t>RAYAS</t>
  </si>
  <si>
    <t>SKA</t>
  </si>
  <si>
    <t>RODABALLO</t>
  </si>
  <si>
    <t>SARGOS</t>
  </si>
  <si>
    <t>SRG</t>
  </si>
  <si>
    <t xml:space="preserve">      Tabla 4. Producción comercializada en la lonja de El Puerto de Santa María según categoría y especie. Año 2018</t>
  </si>
  <si>
    <t>POTA COSTERA</t>
  </si>
  <si>
    <t>TDQ</t>
  </si>
  <si>
    <t>PULPO BLANCO</t>
  </si>
  <si>
    <t>EOI</t>
  </si>
  <si>
    <t>VOLADOR</t>
  </si>
  <si>
    <t>SQE</t>
  </si>
  <si>
    <t>CANGREJO AZUL</t>
  </si>
  <si>
    <t>CRB</t>
  </si>
  <si>
    <t>CARABINERO</t>
  </si>
  <si>
    <t>SSH</t>
  </si>
  <si>
    <t xml:space="preserve">       Gráfico 3. Principales especies comercializadas en la lonja de El Puerto de Santa María.  Año 2018</t>
  </si>
  <si>
    <t xml:space="preserve">      Tabla 5. Cesta de las principales especies comercializadas en la lonja de El Puerto de Santa María. Serie 2018-2014. Base 2016</t>
  </si>
  <si>
    <t>Fuente: Sistema de Información andaluz de comercialización y producción pesquera. Consejería de Agricultura, Ganadería, Pesca y Desarrollo Sostenible.</t>
  </si>
  <si>
    <t>ARETE</t>
  </si>
  <si>
    <t>RAYA PINTADA</t>
  </si>
  <si>
    <t xml:space="preserve">      Tabla 6. Distribución de la producción pesquera por modalidad.  Año 2018</t>
  </si>
  <si>
    <t>Modalidad de pesca</t>
  </si>
  <si>
    <t>Operadores (Nº)</t>
  </si>
  <si>
    <t xml:space="preserve">      Tabla 7. Frecuencia de venta de los operadores en lonja.  Año 2018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</si>
  <si>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</si>
  <si>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</si>
  <si>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</si>
  <si>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venden menos del 25% de los días de venta</t>
  </si>
  <si>
    <t xml:space="preserve">      Tabla 8. Compradores en lonja y concentración del volumen.  Año 2018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</si>
  <si>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</si>
  <si>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</si>
  <si>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</si>
  <si>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</si>
  <si>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</si>
  <si>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</si>
  <si>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</si>
  <si>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</si>
  <si>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</si>
  <si>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</si>
  <si>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</si>
  <si>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</si>
  <si>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</si>
  <si>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      Tabla 9. Número de compradores según frecuencia de compra.  Año 2018</t>
  </si>
  <si>
    <t xml:space="preserve">      Tabla 10. Principales indicadores.  Año 2018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</si>
  <si>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</si>
  <si>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</si>
  <si>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</si>
  <si>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</si>
  <si>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</si>
  <si>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</si>
  <si>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Habituales: Compran más del 50% de los días de venta  / Frecuentes: compran entre el 25% y el 50% de los días de ventas / Ocasionales: compran menos del 25% de los días de venta</t>
  </si>
  <si>
    <t>Arrastre de Fondo</t>
  </si>
  <si>
    <t>Cerco</t>
  </si>
  <si>
    <t>Artes Menores</t>
  </si>
  <si>
    <t>Palangre de Superficie</t>
  </si>
  <si>
    <t>Rastro</t>
  </si>
  <si>
    <t>Total lonja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</si>
</sst>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_-* #,##0.0\ _p_t_a_-;\-* #,##0.0\ _p_t_a_-;_-* \-??\ _p_t_a_-;_-@_-"/>
    <numFmt numFmtId="169" formatCode="0.000"/>
    <numFmt numFmtId="170" formatCode="_-* #,##0\ _€_-;\-* #,##0\ _€_-;_-* &quot;-&quot;??\ _€_-;_-@_-"/>
  </numFmts>
  <fonts count="20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8"/>
      <color rgb="FF000000"/>
      <name val="Arial Narrow"/>
      <family val="2"/>
    </font>
    <font>
      <b/>
      <sz val="12"/>
      <name val="NewsGotT"/>
    </font>
    <font>
      <sz val="12"/>
      <name val="NewsGotT"/>
    </font>
    <font>
      <b/>
      <sz val="12"/>
      <color indexed="54"/>
      <name val="NewsGotT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64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2" xfId="1" applyFill="1" applyBorder="1"/>
    <xf numFmtId="166" fontId="1" fillId="2" borderId="1" xfId="1" applyFill="1" applyBorder="1"/>
    <xf numFmtId="166" fontId="1" fillId="2" borderId="4" xfId="1" applyFill="1" applyBorder="1"/>
    <xf numFmtId="166" fontId="1" fillId="2" borderId="1" xfId="1" applyNumberFormat="1" applyFill="1" applyBorder="1"/>
    <xf numFmtId="166" fontId="1" fillId="2" borderId="4" xfId="1" applyNumberFormat="1" applyFill="1" applyBorder="1"/>
    <xf numFmtId="166" fontId="10" fillId="6" borderId="4" xfId="1" applyFont="1" applyFill="1" applyBorder="1"/>
    <xf numFmtId="166" fontId="10" fillId="6" borderId="4" xfId="1" applyNumberFormat="1" applyFont="1" applyFill="1" applyBorder="1"/>
    <xf numFmtId="0" fontId="11" fillId="5" borderId="2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7" borderId="2" xfId="0" applyNumberFormat="1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3" fontId="1" fillId="2" borderId="1" xfId="1" applyNumberFormat="1" applyFill="1" applyBorder="1"/>
    <xf numFmtId="3" fontId="1" fillId="2" borderId="4" xfId="1" applyNumberFormat="1" applyFill="1" applyBorder="1"/>
    <xf numFmtId="3" fontId="10" fillId="6" borderId="4" xfId="1" applyNumberFormat="1" applyFont="1" applyFill="1" applyBorder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168" fontId="1" fillId="2" borderId="1" xfId="1" applyNumberFormat="1" applyFill="1" applyBorder="1"/>
    <xf numFmtId="168" fontId="1" fillId="2" borderId="2" xfId="1" applyNumberFormat="1" applyFill="1" applyBorder="1"/>
    <xf numFmtId="168" fontId="1" fillId="2" borderId="4" xfId="1" applyNumberFormat="1" applyFill="1" applyBorder="1"/>
    <xf numFmtId="168" fontId="10" fillId="6" borderId="4" xfId="1" applyNumberFormat="1" applyFont="1" applyFill="1" applyBorder="1"/>
    <xf numFmtId="3" fontId="0" fillId="10" borderId="0" xfId="0" applyNumberFormat="1" applyFill="1"/>
    <xf numFmtId="166" fontId="1" fillId="10" borderId="0" xfId="1" applyFill="1"/>
    <xf numFmtId="43" fontId="0" fillId="10" borderId="0" xfId="0" applyNumberFormat="1" applyFill="1"/>
    <xf numFmtId="0" fontId="11" fillId="5" borderId="2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164" fontId="10" fillId="8" borderId="4" xfId="2" applyNumberFormat="1" applyFont="1" applyFill="1" applyBorder="1" applyAlignment="1">
      <alignment horizontal="center"/>
    </xf>
    <xf numFmtId="0" fontId="2" fillId="13" borderId="0" xfId="0" applyFont="1" applyFill="1" applyAlignment="1">
      <alignment horizontal="center"/>
    </xf>
    <xf numFmtId="0" fontId="1" fillId="10" borderId="0" xfId="0" applyFont="1" applyFill="1"/>
    <xf numFmtId="167" fontId="2" fillId="2" borderId="1" xfId="1" applyNumberFormat="1" applyFont="1" applyFill="1" applyBorder="1" applyAlignment="1" applyProtection="1">
      <alignment horizontal="right"/>
    </xf>
    <xf numFmtId="166" fontId="2" fillId="10" borderId="1" xfId="1" applyNumberFormat="1" applyFont="1" applyFill="1" applyBorder="1"/>
    <xf numFmtId="167" fontId="6" fillId="6" borderId="4" xfId="1" applyNumberFormat="1" applyFont="1" applyFill="1" applyBorder="1" applyAlignment="1">
      <alignment horizontal="center"/>
    </xf>
    <xf numFmtId="166" fontId="6" fillId="6" borderId="4" xfId="1" applyNumberFormat="1" applyFont="1" applyFill="1" applyBorder="1" applyAlignment="1">
      <alignment horizontal="center"/>
    </xf>
    <xf numFmtId="167" fontId="1" fillId="10" borderId="0" xfId="1" applyNumberFormat="1" applyFont="1" applyFill="1"/>
    <xf numFmtId="166" fontId="1" fillId="10" borderId="0" xfId="1" applyNumberFormat="1" applyFont="1" applyFill="1"/>
    <xf numFmtId="3" fontId="6" fillId="6" borderId="4" xfId="0" applyNumberFormat="1" applyFont="1" applyFill="1" applyBorder="1" applyAlignment="1">
      <alignment horizontal="right"/>
    </xf>
    <xf numFmtId="0" fontId="16" fillId="0" borderId="0" xfId="0" applyFont="1" applyAlignment="1">
      <alignment horizontal="left" vertical="center" readingOrder="1"/>
    </xf>
    <xf numFmtId="3" fontId="17" fillId="2" borderId="0" xfId="0" applyNumberFormat="1" applyFont="1" applyFill="1" applyBorder="1" applyAlignment="1">
      <alignment horizontal="center"/>
    </xf>
    <xf numFmtId="0" fontId="18" fillId="2" borderId="0" xfId="0" applyFont="1" applyFill="1" applyBorder="1" applyAlignment="1"/>
    <xf numFmtId="169" fontId="1" fillId="10" borderId="0" xfId="0" applyNumberFormat="1" applyFont="1" applyFill="1"/>
    <xf numFmtId="0" fontId="11" fillId="5" borderId="3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/>
    <xf numFmtId="164" fontId="2" fillId="2" borderId="1" xfId="2" applyNumberFormat="1" applyFont="1" applyFill="1" applyBorder="1" applyAlignment="1"/>
    <xf numFmtId="164" fontId="6" fillId="8" borderId="1" xfId="2" applyNumberFormat="1" applyFont="1" applyFill="1" applyBorder="1" applyAlignment="1"/>
    <xf numFmtId="4" fontId="6" fillId="6" borderId="4" xfId="0" applyNumberFormat="1" applyFont="1" applyFill="1" applyBorder="1" applyAlignment="1">
      <alignment horizontal="right"/>
    </xf>
    <xf numFmtId="164" fontId="18" fillId="2" borderId="0" xfId="0" applyNumberFormat="1" applyFont="1" applyFill="1" applyBorder="1" applyAlignment="1"/>
    <xf numFmtId="3" fontId="18" fillId="2" borderId="0" xfId="0" applyNumberFormat="1" applyFont="1" applyFill="1" applyBorder="1" applyAlignment="1"/>
    <xf numFmtId="0" fontId="19" fillId="2" borderId="0" xfId="0" applyFont="1" applyFill="1" applyBorder="1" applyAlignment="1">
      <alignment horizontal="left"/>
    </xf>
    <xf numFmtId="10" fontId="18" fillId="2" borderId="0" xfId="0" applyNumberFormat="1" applyFont="1" applyFill="1" applyBorder="1" applyAlignment="1"/>
    <xf numFmtId="10" fontId="2" fillId="2" borderId="3" xfId="0" applyNumberFormat="1" applyFont="1" applyFill="1" applyBorder="1" applyAlignment="1"/>
    <xf numFmtId="166" fontId="2" fillId="2" borderId="3" xfId="1" applyFont="1" applyFill="1" applyBorder="1" applyAlignment="1"/>
    <xf numFmtId="170" fontId="1" fillId="0" borderId="0" xfId="0" applyNumberFormat="1" applyFont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GENERALES'!$C$32:$C$50</c:f>
              <c:numCache>
                <c:formatCode>#,##0</c:formatCode>
                <c:ptCount val="19"/>
                <c:pt idx="0">
                  <c:v>4610.4780000000001</c:v>
                </c:pt>
                <c:pt idx="1">
                  <c:v>3855.1062000000002</c:v>
                </c:pt>
                <c:pt idx="2">
                  <c:v>5713.6270700000005</c:v>
                </c:pt>
                <c:pt idx="3">
                  <c:v>5208.8550930000001</c:v>
                </c:pt>
                <c:pt idx="4">
                  <c:v>5029.3726100000003</c:v>
                </c:pt>
                <c:pt idx="5">
                  <c:v>5595.9189599999991</c:v>
                </c:pt>
                <c:pt idx="6">
                  <c:v>5554.0360000000001</c:v>
                </c:pt>
                <c:pt idx="7">
                  <c:v>5415.4040899999918</c:v>
                </c:pt>
                <c:pt idx="8">
                  <c:v>2775.5761200000002</c:v>
                </c:pt>
                <c:pt idx="9">
                  <c:v>3002.8990699999999</c:v>
                </c:pt>
                <c:pt idx="10">
                  <c:v>3128.7137400000001</c:v>
                </c:pt>
                <c:pt idx="11">
                  <c:v>3740.9847400000003</c:v>
                </c:pt>
                <c:pt idx="12">
                  <c:v>7972.2827100000031</c:v>
                </c:pt>
                <c:pt idx="13">
                  <c:v>6063.9365599999974</c:v>
                </c:pt>
                <c:pt idx="14">
                  <c:v>4313.84458</c:v>
                </c:pt>
                <c:pt idx="15">
                  <c:v>3615.8035499999996</c:v>
                </c:pt>
                <c:pt idx="16">
                  <c:v>4567.0076599999993</c:v>
                </c:pt>
                <c:pt idx="17">
                  <c:v>2572.8944299999998</c:v>
                </c:pt>
                <c:pt idx="18">
                  <c:v>4038.3508400000014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9CA-4C2F-B65F-7F62329DD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400960"/>
        <c:axId val="125402496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GENERALES'!$D$32:$D$50</c:f>
              <c:numCache>
                <c:formatCode>#,##0.00</c:formatCode>
                <c:ptCount val="19"/>
                <c:pt idx="0">
                  <c:v>10752.706369526282</c:v>
                </c:pt>
                <c:pt idx="1">
                  <c:v>9677.1358909999981</c:v>
                </c:pt>
                <c:pt idx="2">
                  <c:v>10915.277744499997</c:v>
                </c:pt>
                <c:pt idx="3">
                  <c:v>11267.929025399999</c:v>
                </c:pt>
                <c:pt idx="4">
                  <c:v>9839.8996035</c:v>
                </c:pt>
                <c:pt idx="5">
                  <c:v>11415.856874999999</c:v>
                </c:pt>
                <c:pt idx="6">
                  <c:v>9393.4223746000007</c:v>
                </c:pt>
                <c:pt idx="7">
                  <c:v>9341.7456998000016</c:v>
                </c:pt>
                <c:pt idx="8">
                  <c:v>7758.9968791000001</c:v>
                </c:pt>
                <c:pt idx="9">
                  <c:v>7389.5450274000032</c:v>
                </c:pt>
                <c:pt idx="10">
                  <c:v>7313.4386201000061</c:v>
                </c:pt>
                <c:pt idx="11">
                  <c:v>7944.3608278000065</c:v>
                </c:pt>
                <c:pt idx="12">
                  <c:v>9542.457909099996</c:v>
                </c:pt>
                <c:pt idx="13">
                  <c:v>8601.5176321000072</c:v>
                </c:pt>
                <c:pt idx="14">
                  <c:v>5872.114583200002</c:v>
                </c:pt>
                <c:pt idx="15">
                  <c:v>5904.0785753000009</c:v>
                </c:pt>
                <c:pt idx="16">
                  <c:v>6248.2619294999995</c:v>
                </c:pt>
                <c:pt idx="17">
                  <c:v>5043.3387623000008</c:v>
                </c:pt>
                <c:pt idx="18">
                  <c:v>7344.4001285999984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9CA-4C2F-B65F-7F62329DD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633664"/>
        <c:axId val="125635200"/>
      </c:lineChart>
      <c:catAx>
        <c:axId val="12540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254024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540249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25400960"/>
        <c:crossesAt val="1"/>
        <c:crossBetween val="midCat"/>
      </c:valAx>
      <c:catAx>
        <c:axId val="1256336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635200"/>
        <c:crossesAt val="0"/>
        <c:auto val="1"/>
        <c:lblAlgn val="ctr"/>
        <c:lblOffset val="100"/>
        <c:noMultiLvlLbl val="0"/>
      </c:catAx>
      <c:valAx>
        <c:axId val="125635200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25633664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1038225</xdr:colOff>
      <xdr:row>31</xdr:row>
      <xdr:rowOff>200025</xdr:rowOff>
    </xdr:to>
    <xdr:graphicFrame macro="">
      <xdr:nvGraphicFramePr>
        <xdr:cNvPr id="1614" name="Gráfico 1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52</xdr:row>
      <xdr:rowOff>85725</xdr:rowOff>
    </xdr:from>
    <xdr:to>
      <xdr:col>1</xdr:col>
      <xdr:colOff>132388</xdr:colOff>
      <xdr:row>54</xdr:row>
      <xdr:rowOff>0</xdr:rowOff>
    </xdr:to>
    <xdr:sp macro="" textlink="">
      <xdr:nvSpPr>
        <xdr:cNvPr id="14" name="13 Elipse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72</xdr:row>
      <xdr:rowOff>85725</xdr:rowOff>
    </xdr:from>
    <xdr:to>
      <xdr:col>1</xdr:col>
      <xdr:colOff>132388</xdr:colOff>
      <xdr:row>74</xdr:row>
      <xdr:rowOff>0</xdr:rowOff>
    </xdr:to>
    <xdr:sp macro="" textlink="">
      <xdr:nvSpPr>
        <xdr:cNvPr id="11" name="10 Elipse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123825</xdr:colOff>
      <xdr:row>0</xdr:row>
      <xdr:rowOff>230718</xdr:rowOff>
    </xdr:from>
    <xdr:to>
      <xdr:col>14</xdr:col>
      <xdr:colOff>549275</xdr:colOff>
      <xdr:row>2</xdr:row>
      <xdr:rowOff>68005</xdr:rowOff>
    </xdr:to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3200400" y="230718"/>
          <a:ext cx="849312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El Puerto de Santa María.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104775</xdr:colOff>
      <xdr:row>0</xdr:row>
      <xdr:rowOff>76200</xdr:rowOff>
    </xdr:from>
    <xdr:to>
      <xdr:col>3</xdr:col>
      <xdr:colOff>265457</xdr:colOff>
      <xdr:row>3</xdr:row>
      <xdr:rowOff>74732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75" y="76200"/>
          <a:ext cx="3237257" cy="6462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2</xdr:col>
      <xdr:colOff>247650</xdr:colOff>
      <xdr:row>1</xdr:row>
      <xdr:rowOff>2118</xdr:rowOff>
    </xdr:from>
    <xdr:to>
      <xdr:col>16</xdr:col>
      <xdr:colOff>666752</xdr:colOff>
      <xdr:row>2</xdr:row>
      <xdr:rowOff>87055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2847975" y="249768"/>
          <a:ext cx="8172452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onja de El Puerto de Santa María.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95250</xdr:colOff>
      <xdr:row>0</xdr:row>
      <xdr:rowOff>76200</xdr:rowOff>
    </xdr:from>
    <xdr:to>
      <xdr:col>2</xdr:col>
      <xdr:colOff>265457</xdr:colOff>
      <xdr:row>3</xdr:row>
      <xdr:rowOff>74732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76200"/>
          <a:ext cx="3237257" cy="6462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676276</xdr:colOff>
      <xdr:row>1</xdr:row>
      <xdr:rowOff>2118</xdr:rowOff>
    </xdr:from>
    <xdr:to>
      <xdr:col>13</xdr:col>
      <xdr:colOff>666750</xdr:colOff>
      <xdr:row>2</xdr:row>
      <xdr:rowOff>87055</xdr:rowOff>
    </xdr:to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/>
      </xdr:nvSpPr>
      <xdr:spPr>
        <a:xfrm>
          <a:off x="3848101" y="249768"/>
          <a:ext cx="8934449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El Puerto de Santa María.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8</xdr:row>
      <xdr:rowOff>123824</xdr:rowOff>
    </xdr:from>
    <xdr:to>
      <xdr:col>13</xdr:col>
      <xdr:colOff>682564</xdr:colOff>
      <xdr:row>29</xdr:row>
      <xdr:rowOff>123824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1495424"/>
          <a:ext cx="12531664" cy="336232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122582</xdr:colOff>
      <xdr:row>3</xdr:row>
      <xdr:rowOff>55682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0" y="57150"/>
          <a:ext cx="3237257" cy="6462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367664</xdr:colOff>
      <xdr:row>6</xdr:row>
      <xdr:rowOff>114300</xdr:rowOff>
    </xdr:from>
    <xdr:to>
      <xdr:col>1</xdr:col>
      <xdr:colOff>104160</xdr:colOff>
      <xdr:row>7</xdr:row>
      <xdr:rowOff>28575</xdr:rowOff>
    </xdr:to>
    <xdr:sp macro="" textlink="">
      <xdr:nvSpPr>
        <xdr:cNvPr id="2" name="1 Elipse">
          <a:extLst>
            <a:ext uri="{FF2B5EF4-FFF2-40B4-BE49-F238E27FC236}">
              <a16:creationId xmlns:a16="http://schemas.microsoft.com/office/drawing/2014/main" xmlns="" id="{92AA79AF-FF1F-4B72-A694-96AF42ED582F}"/>
            </a:ext>
          </a:extLst>
        </xdr:cNvPr>
        <xdr:cNvSpPr/>
      </xdr:nvSpPr>
      <xdr:spPr bwMode="auto">
        <a:xfrm>
          <a:off x="367664" y="11506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18</xdr:row>
      <xdr:rowOff>114300</xdr:rowOff>
    </xdr:from>
    <xdr:to>
      <xdr:col>1</xdr:col>
      <xdr:colOff>104160</xdr:colOff>
      <xdr:row>19</xdr:row>
      <xdr:rowOff>28575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xmlns="" id="{BC79E265-AC5E-4D99-A8DF-42B5CA6FAB8D}"/>
            </a:ext>
          </a:extLst>
        </xdr:cNvPr>
        <xdr:cNvSpPr/>
      </xdr:nvSpPr>
      <xdr:spPr bwMode="auto">
        <a:xfrm>
          <a:off x="367664" y="330708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62</xdr:row>
      <xdr:rowOff>114300</xdr:rowOff>
    </xdr:from>
    <xdr:to>
      <xdr:col>1</xdr:col>
      <xdr:colOff>104160</xdr:colOff>
      <xdr:row>63</xdr:row>
      <xdr:rowOff>28575</xdr:rowOff>
    </xdr:to>
    <xdr:sp macro="" textlink="">
      <xdr:nvSpPr>
        <xdr:cNvPr id="4" name="3 Elipse">
          <a:extLst>
            <a:ext uri="{FF2B5EF4-FFF2-40B4-BE49-F238E27FC236}">
              <a16:creationId xmlns:a16="http://schemas.microsoft.com/office/drawing/2014/main" xmlns="" id="{43E3B966-0CEE-4585-BDF9-E70199DE108C}"/>
            </a:ext>
          </a:extLst>
        </xdr:cNvPr>
        <xdr:cNvSpPr/>
      </xdr:nvSpPr>
      <xdr:spPr bwMode="auto">
        <a:xfrm>
          <a:off x="367664" y="115900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32</xdr:row>
      <xdr:rowOff>114300</xdr:rowOff>
    </xdr:from>
    <xdr:to>
      <xdr:col>1</xdr:col>
      <xdr:colOff>104160</xdr:colOff>
      <xdr:row>33</xdr:row>
      <xdr:rowOff>28575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7CD6EE2F-E9BC-4855-8843-1EC9AF04E2BF}"/>
            </a:ext>
          </a:extLst>
        </xdr:cNvPr>
        <xdr:cNvSpPr/>
      </xdr:nvSpPr>
      <xdr:spPr bwMode="auto">
        <a:xfrm>
          <a:off x="367664" y="582930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47</xdr:row>
      <xdr:rowOff>114300</xdr:rowOff>
    </xdr:from>
    <xdr:to>
      <xdr:col>1</xdr:col>
      <xdr:colOff>104160</xdr:colOff>
      <xdr:row>48</xdr:row>
      <xdr:rowOff>28575</xdr:rowOff>
    </xdr:to>
    <xdr:sp macro="" textlink="">
      <xdr:nvSpPr>
        <xdr:cNvPr id="6" name="5 Elipse">
          <a:extLst>
            <a:ext uri="{FF2B5EF4-FFF2-40B4-BE49-F238E27FC236}">
              <a16:creationId xmlns:a16="http://schemas.microsoft.com/office/drawing/2014/main" xmlns="" id="{A67E191F-9BAE-4100-A205-BE98132142D5}"/>
            </a:ext>
          </a:extLst>
        </xdr:cNvPr>
        <xdr:cNvSpPr/>
      </xdr:nvSpPr>
      <xdr:spPr bwMode="auto">
        <a:xfrm>
          <a:off x="367664" y="877824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2</xdr:col>
      <xdr:colOff>640080</xdr:colOff>
      <xdr:row>1</xdr:row>
      <xdr:rowOff>66675</xdr:rowOff>
    </xdr:from>
    <xdr:to>
      <xdr:col>10</xdr:col>
      <xdr:colOff>83820</xdr:colOff>
      <xdr:row>2</xdr:row>
      <xdr:rowOff>151612</xdr:rowOff>
    </xdr:to>
    <xdr:sp macro="" textlink="">
      <xdr:nvSpPr>
        <xdr:cNvPr id="7" name="7 CuadroTexto">
          <a:extLst>
            <a:ext uri="{FF2B5EF4-FFF2-40B4-BE49-F238E27FC236}">
              <a16:creationId xmlns:a16="http://schemas.microsoft.com/office/drawing/2014/main" xmlns="" id="{9CEE6965-B65C-476C-9CE6-F960F3317F18}"/>
            </a:ext>
          </a:extLst>
        </xdr:cNvPr>
        <xdr:cNvSpPr txBox="1"/>
      </xdr:nvSpPr>
      <xdr:spPr>
        <a:xfrm>
          <a:off x="3825240" y="318135"/>
          <a:ext cx="8054340" cy="28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El Puerto de Santa María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144780</xdr:colOff>
      <xdr:row>0</xdr:row>
      <xdr:rowOff>106680</xdr:rowOff>
    </xdr:from>
    <xdr:to>
      <xdr:col>2</xdr:col>
      <xdr:colOff>286412</xdr:colOff>
      <xdr:row>3</xdr:row>
      <xdr:rowOff>105212</xdr:rowOff>
    </xdr:to>
    <xdr:pic>
      <xdr:nvPicPr>
        <xdr:cNvPr id="9" name="3 Imagen">
          <a:extLst>
            <a:ext uri="{FF2B5EF4-FFF2-40B4-BE49-F238E27FC236}">
              <a16:creationId xmlns:a16="http://schemas.microsoft.com/office/drawing/2014/main" xmlns="" id="{02448271-4E3A-4288-B147-D26A98B06D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780" y="106680"/>
          <a:ext cx="3326792" cy="6462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7"/>
  <sheetViews>
    <sheetView zoomScaleNormal="100" workbookViewId="0">
      <selection activeCell="E16" sqref="E16"/>
    </sheetView>
  </sheetViews>
  <sheetFormatPr baseColWidth="10" defaultColWidth="11.42578125" defaultRowHeight="20.100000000000001" customHeight="1" x14ac:dyDescent="0.25"/>
  <cols>
    <col min="1" max="1" width="3.42578125" style="1" customWidth="1"/>
    <col min="2" max="2" width="24.570312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3.5703125" style="1" customWidth="1"/>
    <col min="11" max="11" width="9.7109375" style="1" customWidth="1"/>
    <col min="12" max="12" width="10.5703125" style="1" customWidth="1"/>
    <col min="13" max="13" width="11.28515625" style="1" bestFit="1" customWidth="1"/>
    <col min="14" max="14" width="8.42578125" style="2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17" s="18" customFormat="1" ht="15.75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17" s="21" customFormat="1" ht="14.25" customHeight="1" x14ac:dyDescent="0.35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49"/>
      <c r="M6" s="149"/>
      <c r="N6" s="20"/>
    </row>
    <row r="7" spans="1:17" s="21" customFormat="1" ht="14.25" customHeight="1" x14ac:dyDescent="0.3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6"/>
      <c r="M7" s="76"/>
      <c r="N7" s="20"/>
    </row>
    <row r="8" spans="1:17" s="21" customFormat="1" ht="14.25" customHeight="1" x14ac:dyDescent="0.3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6"/>
      <c r="M8" s="76"/>
      <c r="N8" s="20"/>
    </row>
    <row r="9" spans="1:17" s="21" customFormat="1" ht="14.25" customHeight="1" x14ac:dyDescent="0.3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6"/>
      <c r="M9" s="76"/>
      <c r="N9" s="20"/>
    </row>
    <row r="10" spans="1:17" s="21" customFormat="1" ht="14.25" customHeight="1" x14ac:dyDescent="0.35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6"/>
      <c r="M10" s="76"/>
      <c r="N10" s="20"/>
    </row>
    <row r="11" spans="1:17" s="21" customFormat="1" ht="14.25" customHeight="1" x14ac:dyDescent="0.35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6"/>
      <c r="M11" s="76"/>
      <c r="N11" s="20"/>
    </row>
    <row r="12" spans="1:17" s="21" customFormat="1" ht="14.25" customHeight="1" x14ac:dyDescent="0.35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6"/>
      <c r="M12" s="76"/>
      <c r="N12" s="20"/>
    </row>
    <row r="13" spans="1:17" ht="20.100000000000001" customHeight="1" x14ac:dyDescent="0.25">
      <c r="B13" s="9" t="s">
        <v>292</v>
      </c>
    </row>
    <row r="14" spans="1:17" ht="3.75" customHeight="1" x14ac:dyDescent="0.25">
      <c r="B14" s="81"/>
      <c r="C14" s="82"/>
      <c r="D14" s="83"/>
      <c r="E14" s="82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</row>
    <row r="15" spans="1:17" ht="19.5" customHeight="1" x14ac:dyDescent="0.25">
      <c r="B15" s="9"/>
    </row>
    <row r="16" spans="1:17" s="5" customFormat="1" ht="15.75" x14ac:dyDescent="0.25">
      <c r="B16" s="28" t="s">
        <v>119</v>
      </c>
      <c r="C16" s="29" t="s">
        <v>120</v>
      </c>
      <c r="D16" s="30" t="s">
        <v>121</v>
      </c>
      <c r="G16" s="4"/>
    </row>
    <row r="17" spans="2:7" ht="20.100000000000001" customHeight="1" x14ac:dyDescent="0.25">
      <c r="B17" s="6">
        <v>1985</v>
      </c>
      <c r="C17" s="15">
        <v>23220.33</v>
      </c>
      <c r="D17" s="7">
        <v>37671.619006406792</v>
      </c>
      <c r="E17" s="5"/>
      <c r="G17" s="9" t="s">
        <v>293</v>
      </c>
    </row>
    <row r="18" spans="2:7" ht="20.100000000000001" customHeight="1" x14ac:dyDescent="0.25">
      <c r="B18" s="6">
        <v>1986</v>
      </c>
      <c r="C18" s="15">
        <v>11962.26</v>
      </c>
      <c r="D18" s="7">
        <v>22920.52215931629</v>
      </c>
      <c r="E18" s="5"/>
    </row>
    <row r="19" spans="2:7" ht="20.100000000000001" customHeight="1" x14ac:dyDescent="0.25">
      <c r="B19" s="6">
        <v>1987</v>
      </c>
      <c r="C19" s="15">
        <v>12898.41</v>
      </c>
      <c r="D19" s="7">
        <v>24954.683687329463</v>
      </c>
      <c r="E19" s="5"/>
    </row>
    <row r="20" spans="2:7" ht="20.100000000000001" customHeight="1" x14ac:dyDescent="0.25">
      <c r="B20" s="6">
        <v>1988</v>
      </c>
      <c r="C20" s="15">
        <v>12030.728999999999</v>
      </c>
      <c r="D20" s="7">
        <v>23331.794742346112</v>
      </c>
      <c r="E20" s="5"/>
    </row>
    <row r="21" spans="2:7" ht="20.100000000000001" customHeight="1" x14ac:dyDescent="0.25">
      <c r="B21" s="6">
        <v>1989</v>
      </c>
      <c r="C21" s="15">
        <v>10477.565000000001</v>
      </c>
      <c r="D21" s="7">
        <v>24156.864159244167</v>
      </c>
      <c r="E21" s="5"/>
    </row>
    <row r="22" spans="2:7" ht="20.100000000000001" customHeight="1" x14ac:dyDescent="0.25">
      <c r="B22" s="6">
        <v>1990</v>
      </c>
      <c r="C22" s="15">
        <v>11442.757</v>
      </c>
      <c r="D22" s="7">
        <v>26329.695286863076</v>
      </c>
      <c r="E22" s="5"/>
    </row>
    <row r="23" spans="2:7" ht="20.100000000000001" customHeight="1" x14ac:dyDescent="0.25">
      <c r="B23" s="6">
        <v>1991</v>
      </c>
      <c r="C23" s="15">
        <v>13633.157999999999</v>
      </c>
      <c r="D23" s="7">
        <v>24972.395514045653</v>
      </c>
      <c r="E23" s="5"/>
    </row>
    <row r="24" spans="2:7" ht="20.100000000000001" customHeight="1" x14ac:dyDescent="0.25">
      <c r="B24" s="6">
        <v>1992</v>
      </c>
      <c r="C24" s="15">
        <v>4979.0940000000001</v>
      </c>
      <c r="D24" s="7">
        <v>18024.749678458524</v>
      </c>
      <c r="E24" s="5"/>
    </row>
    <row r="25" spans="2:7" ht="20.100000000000001" customHeight="1" x14ac:dyDescent="0.25">
      <c r="B25" s="6">
        <v>1993</v>
      </c>
      <c r="C25" s="15">
        <v>7046.598</v>
      </c>
      <c r="D25" s="7">
        <v>16352.641448198769</v>
      </c>
      <c r="E25" s="5"/>
    </row>
    <row r="26" spans="2:7" ht="20.100000000000001" customHeight="1" x14ac:dyDescent="0.25">
      <c r="B26" s="6">
        <v>1994</v>
      </c>
      <c r="C26" s="15">
        <v>14933.98</v>
      </c>
      <c r="D26" s="7">
        <v>26957.340160830841</v>
      </c>
      <c r="E26" s="5"/>
    </row>
    <row r="27" spans="2:7" ht="20.100000000000001" customHeight="1" x14ac:dyDescent="0.25">
      <c r="B27" s="6">
        <v>1995</v>
      </c>
      <c r="C27" s="15">
        <v>12224.95</v>
      </c>
      <c r="D27" s="7">
        <v>19561.333285252367</v>
      </c>
      <c r="E27" s="5"/>
    </row>
    <row r="28" spans="2:7" ht="20.100000000000001" customHeight="1" x14ac:dyDescent="0.25">
      <c r="B28" s="6">
        <v>1996</v>
      </c>
      <c r="C28" s="15">
        <v>13965.32</v>
      </c>
      <c r="D28" s="7">
        <v>21596.841080379359</v>
      </c>
      <c r="E28" s="5"/>
    </row>
    <row r="29" spans="2:7" ht="20.100000000000001" customHeight="1" x14ac:dyDescent="0.25">
      <c r="B29" s="6">
        <v>1997</v>
      </c>
      <c r="C29" s="15">
        <v>13798.25</v>
      </c>
      <c r="D29" s="7">
        <v>19999.507170074405</v>
      </c>
      <c r="E29" s="5"/>
    </row>
    <row r="30" spans="2:7" ht="20.100000000000001" customHeight="1" x14ac:dyDescent="0.25">
      <c r="B30" s="6">
        <v>1998</v>
      </c>
      <c r="C30" s="15">
        <v>14026.28</v>
      </c>
      <c r="D30" s="7">
        <v>16755.634488478598</v>
      </c>
      <c r="E30" s="5"/>
    </row>
    <row r="31" spans="2:7" ht="20.100000000000001" customHeight="1" x14ac:dyDescent="0.25">
      <c r="B31" s="6">
        <v>1999</v>
      </c>
      <c r="C31" s="15">
        <v>13429.076999999999</v>
      </c>
      <c r="D31" s="7">
        <v>17110.991062950008</v>
      </c>
      <c r="E31" s="5"/>
    </row>
    <row r="32" spans="2:7" ht="20.100000000000001" customHeight="1" x14ac:dyDescent="0.25">
      <c r="B32" s="6">
        <v>2000</v>
      </c>
      <c r="C32" s="15">
        <v>4610.4780000000001</v>
      </c>
      <c r="D32" s="7">
        <v>10752.706369526282</v>
      </c>
      <c r="E32" s="5"/>
    </row>
    <row r="33" spans="2:14" ht="20.100000000000001" customHeight="1" x14ac:dyDescent="0.25">
      <c r="B33" s="6">
        <v>2001</v>
      </c>
      <c r="C33" s="15">
        <v>3855.1062000000002</v>
      </c>
      <c r="D33" s="7">
        <v>9677.1358909999981</v>
      </c>
      <c r="E33" s="5"/>
    </row>
    <row r="34" spans="2:14" ht="20.100000000000001" customHeight="1" x14ac:dyDescent="0.25">
      <c r="B34" s="6">
        <v>2002</v>
      </c>
      <c r="C34" s="15">
        <v>5713.6270700000005</v>
      </c>
      <c r="D34" s="7">
        <v>10915.277744499997</v>
      </c>
      <c r="E34" s="5"/>
    </row>
    <row r="35" spans="2:14" ht="20.100000000000001" customHeight="1" x14ac:dyDescent="0.25">
      <c r="B35" s="6">
        <v>2003</v>
      </c>
      <c r="C35" s="15">
        <v>5208.8550930000001</v>
      </c>
      <c r="D35" s="7">
        <v>11267.929025399999</v>
      </c>
      <c r="E35" s="5"/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5029.3726100000003</v>
      </c>
      <c r="D36" s="7">
        <v>9839.8996035</v>
      </c>
      <c r="E36" s="5"/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5595.9189599999991</v>
      </c>
      <c r="D37" s="7">
        <v>11415.856874999999</v>
      </c>
      <c r="E37" s="5"/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5554.0360000000001</v>
      </c>
      <c r="D38" s="7">
        <v>9393.4223746000007</v>
      </c>
      <c r="E38" s="5"/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5415.4040899999918</v>
      </c>
      <c r="D39" s="7">
        <v>9341.7456998000016</v>
      </c>
      <c r="E39" s="5"/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2775.5761200000002</v>
      </c>
      <c r="D40" s="7">
        <v>7758.9968791000001</v>
      </c>
      <c r="E40" s="5"/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3002.8990699999999</v>
      </c>
      <c r="D41" s="7">
        <v>7389.5450274000032</v>
      </c>
      <c r="E41" s="5"/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3128.7137400000001</v>
      </c>
      <c r="D42" s="7">
        <v>7313.4386201000061</v>
      </c>
      <c r="E42" s="5"/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3740.9847400000003</v>
      </c>
      <c r="D43" s="7">
        <v>7944.3608278000065</v>
      </c>
      <c r="E43" s="5"/>
      <c r="G43" s="22"/>
      <c r="H43" s="22"/>
      <c r="I43" s="22"/>
      <c r="J43" s="23"/>
      <c r="K43" s="24"/>
      <c r="L43" s="24"/>
      <c r="N43" s="1"/>
    </row>
    <row r="44" spans="2:14" ht="20.100000000000001" customHeight="1" x14ac:dyDescent="0.25">
      <c r="B44" s="6">
        <v>2012</v>
      </c>
      <c r="C44" s="15">
        <v>7972.2827100000031</v>
      </c>
      <c r="D44" s="7">
        <v>9542.457909099996</v>
      </c>
      <c r="E44" s="5"/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6063.9365599999974</v>
      </c>
      <c r="D45" s="7">
        <v>8601.5176321000072</v>
      </c>
      <c r="E45" s="5"/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4313.84458</v>
      </c>
      <c r="D46" s="7">
        <v>5872.114583200002</v>
      </c>
      <c r="E46" s="5"/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3615.8035499999996</v>
      </c>
      <c r="D47" s="7">
        <v>5904.0785753000009</v>
      </c>
      <c r="E47" s="5"/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4567.0076599999993</v>
      </c>
      <c r="D48" s="7">
        <v>6248.2619294999995</v>
      </c>
      <c r="E48" s="5"/>
      <c r="G48" s="26"/>
      <c r="H48" s="26"/>
      <c r="I48" s="26"/>
      <c r="J48" s="23"/>
      <c r="K48" s="24"/>
      <c r="L48" s="24"/>
    </row>
    <row r="49" spans="2:17" ht="20.100000000000001" customHeight="1" x14ac:dyDescent="0.25">
      <c r="B49" s="6">
        <v>2017</v>
      </c>
      <c r="C49" s="15">
        <v>2572.8944299999998</v>
      </c>
      <c r="D49" s="7">
        <v>5043.3387623000008</v>
      </c>
      <c r="E49" s="5"/>
      <c r="G49" s="26"/>
      <c r="H49" s="26"/>
      <c r="I49" s="26"/>
      <c r="J49" s="23"/>
      <c r="K49" s="24"/>
      <c r="L49" s="24"/>
    </row>
    <row r="50" spans="2:17" ht="20.100000000000001" customHeight="1" x14ac:dyDescent="0.25">
      <c r="B50" s="6">
        <v>2018</v>
      </c>
      <c r="C50" s="15">
        <v>4038.3508400000014</v>
      </c>
      <c r="D50" s="7">
        <v>7344.4001285999984</v>
      </c>
      <c r="E50" s="5"/>
      <c r="F50" s="88"/>
      <c r="G50" s="26"/>
      <c r="I50" s="26"/>
      <c r="J50" s="23"/>
      <c r="K50" s="24"/>
      <c r="L50" s="24"/>
    </row>
    <row r="51" spans="2:17" ht="20.100000000000001" customHeight="1" x14ac:dyDescent="0.25">
      <c r="B51" s="31" t="s">
        <v>294</v>
      </c>
      <c r="C51" s="33">
        <f>(C50-C49)/C49</f>
        <v>0.56957502527610571</v>
      </c>
      <c r="D51" s="33">
        <f t="shared" ref="D51" si="0">(D50-D49)/D49</f>
        <v>0.45625754579504091</v>
      </c>
      <c r="E51" s="5"/>
      <c r="F51" s="11"/>
      <c r="G51" s="27"/>
      <c r="H51" s="27"/>
      <c r="I51" s="27"/>
      <c r="J51" s="23"/>
      <c r="K51" s="23"/>
      <c r="L51" s="23"/>
    </row>
    <row r="52" spans="2:17" s="18" customFormat="1" ht="20.100000000000001" customHeight="1" x14ac:dyDescent="0.25">
      <c r="B52" s="89"/>
      <c r="C52" s="90"/>
      <c r="D52" s="90"/>
      <c r="E52" s="90"/>
      <c r="F52" s="34"/>
      <c r="G52" s="27"/>
      <c r="H52" s="27"/>
      <c r="I52" s="27"/>
      <c r="J52" s="23"/>
      <c r="K52" s="23"/>
      <c r="L52" s="23"/>
      <c r="N52" s="19"/>
    </row>
    <row r="53" spans="2:17" ht="20.100000000000001" customHeight="1" x14ac:dyDescent="0.25">
      <c r="B53" s="9" t="s">
        <v>295</v>
      </c>
    </row>
    <row r="54" spans="2:17" ht="3.75" customHeight="1" x14ac:dyDescent="0.25"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</row>
    <row r="55" spans="2:17" ht="20.100000000000001" customHeight="1" x14ac:dyDescent="0.25">
      <c r="B55" s="4"/>
      <c r="C55" s="12"/>
      <c r="D55" s="13"/>
      <c r="E55" s="12"/>
    </row>
    <row r="56" spans="2:17" ht="15.75" x14ac:dyDescent="0.25">
      <c r="B56" s="151" t="s">
        <v>122</v>
      </c>
      <c r="C56" s="146" t="s">
        <v>123</v>
      </c>
      <c r="D56" s="147"/>
      <c r="E56" s="148"/>
      <c r="F56" s="146" t="s">
        <v>124</v>
      </c>
      <c r="G56" s="147"/>
      <c r="H56" s="148"/>
      <c r="I56" s="146" t="s">
        <v>125</v>
      </c>
      <c r="J56" s="147"/>
      <c r="K56" s="148"/>
      <c r="L56" s="146" t="s">
        <v>139</v>
      </c>
      <c r="M56" s="147"/>
      <c r="N56" s="148"/>
    </row>
    <row r="57" spans="2:17" ht="15.75" x14ac:dyDescent="0.25">
      <c r="B57" s="152"/>
      <c r="C57" s="35" t="s">
        <v>120</v>
      </c>
      <c r="D57" s="36" t="s">
        <v>121</v>
      </c>
      <c r="E57" s="35" t="s">
        <v>138</v>
      </c>
      <c r="F57" s="35" t="s">
        <v>120</v>
      </c>
      <c r="G57" s="36" t="s">
        <v>121</v>
      </c>
      <c r="H57" s="35" t="s">
        <v>138</v>
      </c>
      <c r="I57" s="35" t="s">
        <v>120</v>
      </c>
      <c r="J57" s="36" t="s">
        <v>121</v>
      </c>
      <c r="K57" s="35" t="s">
        <v>138</v>
      </c>
      <c r="L57" s="35" t="s">
        <v>120</v>
      </c>
      <c r="M57" s="36" t="s">
        <v>121</v>
      </c>
      <c r="N57" s="35" t="s">
        <v>138</v>
      </c>
    </row>
    <row r="58" spans="2:17" ht="20.100000000000001" customHeight="1" x14ac:dyDescent="0.25">
      <c r="B58" s="14" t="s">
        <v>126</v>
      </c>
      <c r="C58" s="15">
        <v>32.98940000000001</v>
      </c>
      <c r="D58" s="7">
        <v>163.25869770000006</v>
      </c>
      <c r="E58" s="8">
        <f>D58/C58</f>
        <v>4.9488228855329286</v>
      </c>
      <c r="F58" s="110">
        <v>18.366239999999998</v>
      </c>
      <c r="G58" s="91">
        <v>146.65846740000001</v>
      </c>
      <c r="H58" s="8">
        <f>G58/F58</f>
        <v>7.9852200232600694</v>
      </c>
      <c r="I58" s="14">
        <v>16.738579999999999</v>
      </c>
      <c r="J58" s="91">
        <v>103.2720578</v>
      </c>
      <c r="K58" s="94">
        <f t="shared" ref="K58:K70" si="1">J58/I58</f>
        <v>6.1697024359294517</v>
      </c>
      <c r="L58" s="41">
        <v>68.094220000000007</v>
      </c>
      <c r="M58" s="42">
        <v>413.18922290000006</v>
      </c>
      <c r="N58" s="42">
        <f>M58/L58</f>
        <v>6.0679044844041101</v>
      </c>
    </row>
    <row r="59" spans="2:17" ht="20.100000000000001" customHeight="1" x14ac:dyDescent="0.25">
      <c r="B59" s="15" t="s">
        <v>127</v>
      </c>
      <c r="C59" s="15">
        <v>35.856239999999993</v>
      </c>
      <c r="D59" s="7">
        <v>147.04625599999997</v>
      </c>
      <c r="E59" s="7">
        <f t="shared" ref="E59:E70" si="2">D59/C59</f>
        <v>4.100994861703291</v>
      </c>
      <c r="F59" s="109">
        <v>17.283809999999999</v>
      </c>
      <c r="G59" s="92">
        <v>138.155145</v>
      </c>
      <c r="H59" s="7">
        <f t="shared" ref="H59:H70" si="3">G59/F59</f>
        <v>7.9933269921388872</v>
      </c>
      <c r="I59" s="104">
        <v>15.62336</v>
      </c>
      <c r="J59" s="94">
        <v>102.49927620000001</v>
      </c>
      <c r="K59" s="94">
        <f t="shared" si="1"/>
        <v>6.5606422818138999</v>
      </c>
      <c r="L59" s="43">
        <v>68.763409999999993</v>
      </c>
      <c r="M59" s="44">
        <v>387.70067719999997</v>
      </c>
      <c r="N59" s="44">
        <f t="shared" ref="N59:N70" si="4">M59/L59</f>
        <v>5.6381828242665684</v>
      </c>
    </row>
    <row r="60" spans="2:17" ht="20.100000000000001" customHeight="1" x14ac:dyDescent="0.25">
      <c r="B60" s="39" t="s">
        <v>128</v>
      </c>
      <c r="C60" s="39">
        <v>62.339249999999993</v>
      </c>
      <c r="D60" s="40">
        <v>361.79660119999994</v>
      </c>
      <c r="E60" s="40">
        <f t="shared" si="2"/>
        <v>5.8036726652951387</v>
      </c>
      <c r="F60" s="111">
        <v>15.367500000000001</v>
      </c>
      <c r="G60" s="93">
        <v>159.83444059999999</v>
      </c>
      <c r="H60" s="40">
        <f t="shared" si="3"/>
        <v>10.400809539612817</v>
      </c>
      <c r="I60" s="105">
        <v>7.8253199999999996</v>
      </c>
      <c r="J60" s="95">
        <v>53.652690799999995</v>
      </c>
      <c r="K60" s="95">
        <f t="shared" si="1"/>
        <v>6.8562935189870826</v>
      </c>
      <c r="L60" s="45">
        <v>85.532070000000004</v>
      </c>
      <c r="M60" s="46">
        <v>575.28373259999989</v>
      </c>
      <c r="N60" s="46">
        <f t="shared" si="4"/>
        <v>6.7259418905680626</v>
      </c>
    </row>
    <row r="61" spans="2:17" ht="20.100000000000001" customHeight="1" x14ac:dyDescent="0.25">
      <c r="B61" s="15" t="s">
        <v>129</v>
      </c>
      <c r="C61" s="15">
        <v>99.718350000000001</v>
      </c>
      <c r="D61" s="7">
        <v>328.27996669999993</v>
      </c>
      <c r="E61" s="7">
        <f t="shared" si="2"/>
        <v>3.292071787188616</v>
      </c>
      <c r="F61" s="109">
        <v>12.56584</v>
      </c>
      <c r="G61" s="92">
        <v>126.93387580000001</v>
      </c>
      <c r="H61" s="7">
        <f t="shared" si="3"/>
        <v>10.101503425159004</v>
      </c>
      <c r="I61" s="104">
        <v>12.25145</v>
      </c>
      <c r="J61" s="94">
        <v>103.8642916</v>
      </c>
      <c r="K61" s="94">
        <f t="shared" si="1"/>
        <v>8.4777141970950378</v>
      </c>
      <c r="L61" s="43">
        <v>124.53564</v>
      </c>
      <c r="M61" s="44">
        <v>559.07813409999994</v>
      </c>
      <c r="N61" s="44">
        <f t="shared" si="4"/>
        <v>4.4893022920988717</v>
      </c>
    </row>
    <row r="62" spans="2:17" ht="20.100000000000001" customHeight="1" x14ac:dyDescent="0.25">
      <c r="B62" s="15" t="s">
        <v>130</v>
      </c>
      <c r="C62" s="15">
        <v>515.73150999999973</v>
      </c>
      <c r="D62" s="7">
        <v>512.07572139999979</v>
      </c>
      <c r="E62" s="7">
        <f t="shared" si="2"/>
        <v>0.99291144999071335</v>
      </c>
      <c r="F62" s="109">
        <v>12.24253</v>
      </c>
      <c r="G62" s="92">
        <v>129.52617499999999</v>
      </c>
      <c r="H62" s="7">
        <f t="shared" si="3"/>
        <v>10.580016957279254</v>
      </c>
      <c r="I62" s="104">
        <v>12.050960000000002</v>
      </c>
      <c r="J62" s="94">
        <v>104.7672984</v>
      </c>
      <c r="K62" s="94">
        <f t="shared" si="1"/>
        <v>8.6936890007103163</v>
      </c>
      <c r="L62" s="43">
        <v>540.02499999999975</v>
      </c>
      <c r="M62" s="44">
        <v>746.36919479999972</v>
      </c>
      <c r="N62" s="44">
        <f t="shared" si="4"/>
        <v>1.3821011893893802</v>
      </c>
    </row>
    <row r="63" spans="2:17" ht="20.100000000000001" customHeight="1" x14ac:dyDescent="0.25">
      <c r="B63" s="39" t="s">
        <v>131</v>
      </c>
      <c r="C63" s="39">
        <v>1023.4529100000001</v>
      </c>
      <c r="D63" s="40">
        <v>661.8903790999999</v>
      </c>
      <c r="E63" s="40">
        <f t="shared" si="2"/>
        <v>0.64672284638870181</v>
      </c>
      <c r="F63" s="111">
        <v>8.80701</v>
      </c>
      <c r="G63" s="93">
        <v>108.06258899999999</v>
      </c>
      <c r="H63" s="40">
        <f t="shared" si="3"/>
        <v>12.270065436510233</v>
      </c>
      <c r="I63" s="105">
        <v>11.054510000000001</v>
      </c>
      <c r="J63" s="95">
        <v>99.466756099999998</v>
      </c>
      <c r="K63" s="95">
        <f t="shared" si="1"/>
        <v>8.9978439659469291</v>
      </c>
      <c r="L63" s="45">
        <v>1043.3144300000001</v>
      </c>
      <c r="M63" s="46">
        <v>869.41972419999991</v>
      </c>
      <c r="N63" s="46">
        <f t="shared" si="4"/>
        <v>0.83332473816162955</v>
      </c>
    </row>
    <row r="64" spans="2:17" ht="20.100000000000001" customHeight="1" x14ac:dyDescent="0.25">
      <c r="B64" s="14" t="s">
        <v>132</v>
      </c>
      <c r="C64" s="15">
        <v>1363.4217300000003</v>
      </c>
      <c r="D64" s="7">
        <v>786.25494639999977</v>
      </c>
      <c r="E64" s="7">
        <f t="shared" si="2"/>
        <v>0.57667772861446154</v>
      </c>
      <c r="F64" s="109">
        <v>11.730060000000002</v>
      </c>
      <c r="G64" s="92">
        <v>134.8416642</v>
      </c>
      <c r="H64" s="7">
        <f t="shared" si="3"/>
        <v>11.495394243507704</v>
      </c>
      <c r="I64" s="104">
        <v>18.89883</v>
      </c>
      <c r="J64" s="94">
        <v>155.34583989999999</v>
      </c>
      <c r="K64" s="94">
        <f t="shared" si="1"/>
        <v>8.2198654572796297</v>
      </c>
      <c r="L64" s="43">
        <v>1394.0506200000004</v>
      </c>
      <c r="M64" s="44">
        <v>1076.4424504999997</v>
      </c>
      <c r="N64" s="44">
        <f t="shared" si="4"/>
        <v>0.77216884025344745</v>
      </c>
    </row>
    <row r="65" spans="2:17" ht="20.100000000000001" customHeight="1" x14ac:dyDescent="0.25">
      <c r="B65" s="15" t="s">
        <v>133</v>
      </c>
      <c r="C65" s="15">
        <v>405.52100999999988</v>
      </c>
      <c r="D65" s="7">
        <v>335.45406039999989</v>
      </c>
      <c r="E65" s="7">
        <f t="shared" si="2"/>
        <v>0.82721746130983442</v>
      </c>
      <c r="F65" s="109">
        <v>19.041409999999996</v>
      </c>
      <c r="G65" s="92">
        <v>216.36979199999996</v>
      </c>
      <c r="H65" s="7">
        <f t="shared" si="3"/>
        <v>11.363118172446264</v>
      </c>
      <c r="I65" s="104">
        <v>24.841419999999999</v>
      </c>
      <c r="J65" s="94">
        <v>217.9406816</v>
      </c>
      <c r="K65" s="94">
        <f t="shared" si="1"/>
        <v>8.7732779205053504</v>
      </c>
      <c r="L65" s="43">
        <v>449.40383999999983</v>
      </c>
      <c r="M65" s="44">
        <v>769.76453399999991</v>
      </c>
      <c r="N65" s="44">
        <f t="shared" si="4"/>
        <v>1.7128570463483361</v>
      </c>
    </row>
    <row r="66" spans="2:17" ht="20.100000000000001" customHeight="1" x14ac:dyDescent="0.25">
      <c r="B66" s="39" t="s">
        <v>134</v>
      </c>
      <c r="C66" s="39">
        <v>18.543220000000002</v>
      </c>
      <c r="D66" s="40">
        <v>70.328058999999982</v>
      </c>
      <c r="E66" s="40">
        <f t="shared" si="2"/>
        <v>3.7926562376976585</v>
      </c>
      <c r="F66" s="111">
        <v>13.692470000000004</v>
      </c>
      <c r="G66" s="93">
        <v>148.83327020000002</v>
      </c>
      <c r="H66" s="40">
        <f t="shared" si="3"/>
        <v>10.869716727515195</v>
      </c>
      <c r="I66" s="105">
        <v>10.177199999999999</v>
      </c>
      <c r="J66" s="95">
        <v>89.313485200000002</v>
      </c>
      <c r="K66" s="95">
        <f t="shared" si="1"/>
        <v>8.7758406241402351</v>
      </c>
      <c r="L66" s="45">
        <v>42.412889999999997</v>
      </c>
      <c r="M66" s="46">
        <v>308.47481440000001</v>
      </c>
      <c r="N66" s="46">
        <f t="shared" si="4"/>
        <v>7.2731382935706579</v>
      </c>
    </row>
    <row r="67" spans="2:17" ht="20.100000000000001" customHeight="1" x14ac:dyDescent="0.25">
      <c r="B67" s="14" t="s">
        <v>135</v>
      </c>
      <c r="C67" s="15">
        <v>2.9119999999999995</v>
      </c>
      <c r="D67" s="7">
        <v>15.080247399999996</v>
      </c>
      <c r="E67" s="7">
        <f t="shared" si="2"/>
        <v>5.1786563873626372</v>
      </c>
      <c r="F67" s="109">
        <v>0.25444</v>
      </c>
      <c r="G67" s="92">
        <v>1.8146629999999999</v>
      </c>
      <c r="H67" s="7">
        <f t="shared" si="3"/>
        <v>7.1319878949850652</v>
      </c>
      <c r="I67" s="104">
        <v>1.5444800000000001</v>
      </c>
      <c r="J67" s="94">
        <v>21.330468</v>
      </c>
      <c r="K67" s="94">
        <f t="shared" si="1"/>
        <v>13.810776442556717</v>
      </c>
      <c r="L67" s="43">
        <v>4.7109199999999998</v>
      </c>
      <c r="M67" s="44">
        <v>38.225378400000004</v>
      </c>
      <c r="N67" s="44">
        <f t="shared" si="4"/>
        <v>8.1142066517792717</v>
      </c>
    </row>
    <row r="68" spans="2:17" s="9" customFormat="1" ht="20.100000000000001" customHeight="1" x14ac:dyDescent="0.25">
      <c r="B68" s="15" t="s">
        <v>136</v>
      </c>
      <c r="C68" s="15">
        <v>57.070989999999995</v>
      </c>
      <c r="D68" s="7">
        <v>259.81196099999994</v>
      </c>
      <c r="E68" s="7">
        <f t="shared" si="2"/>
        <v>4.5524348009382694</v>
      </c>
      <c r="F68" s="109">
        <v>40.363660000000003</v>
      </c>
      <c r="G68" s="92">
        <v>356.33867699999996</v>
      </c>
      <c r="H68" s="7">
        <f t="shared" si="3"/>
        <v>8.8282052965464466</v>
      </c>
      <c r="I68" s="104">
        <v>24.414459999999998</v>
      </c>
      <c r="J68" s="94">
        <v>248.44564240000003</v>
      </c>
      <c r="K68" s="94">
        <f t="shared" si="1"/>
        <v>10.176167828409886</v>
      </c>
      <c r="L68" s="43">
        <v>121.84910999999998</v>
      </c>
      <c r="M68" s="44">
        <v>864.59628039999996</v>
      </c>
      <c r="N68" s="44">
        <f t="shared" si="4"/>
        <v>7.0956306566375416</v>
      </c>
    </row>
    <row r="69" spans="2:17" ht="20.100000000000001" customHeight="1" x14ac:dyDescent="0.25">
      <c r="B69" s="15" t="s">
        <v>137</v>
      </c>
      <c r="C69" s="15">
        <v>45.417739999999995</v>
      </c>
      <c r="D69" s="7">
        <v>228.59125370000004</v>
      </c>
      <c r="E69" s="7">
        <f t="shared" si="2"/>
        <v>5.0330829693419368</v>
      </c>
      <c r="F69" s="109">
        <v>32.483729999999994</v>
      </c>
      <c r="G69" s="92">
        <v>308.5428124</v>
      </c>
      <c r="H69" s="7">
        <f t="shared" si="3"/>
        <v>9.498380032096069</v>
      </c>
      <c r="I69" s="104">
        <v>17.75722</v>
      </c>
      <c r="J69" s="94">
        <v>198.72191899999999</v>
      </c>
      <c r="K69" s="94">
        <f t="shared" si="1"/>
        <v>11.191048993029312</v>
      </c>
      <c r="L69" s="43">
        <v>95.658690000000007</v>
      </c>
      <c r="M69" s="44">
        <v>735.8559851</v>
      </c>
      <c r="N69" s="44">
        <f t="shared" si="4"/>
        <v>7.6925158090707697</v>
      </c>
    </row>
    <row r="70" spans="2:17" ht="15.75" x14ac:dyDescent="0.25">
      <c r="B70" s="37" t="s">
        <v>296</v>
      </c>
      <c r="C70" s="37">
        <v>3662.97435</v>
      </c>
      <c r="D70" s="38">
        <v>3869.8681499999993</v>
      </c>
      <c r="E70" s="38">
        <f t="shared" si="2"/>
        <v>1.0564824593980571</v>
      </c>
      <c r="F70" s="112">
        <v>202.1987</v>
      </c>
      <c r="G70" s="96">
        <v>1975.9115715999997</v>
      </c>
      <c r="H70" s="38">
        <f t="shared" si="3"/>
        <v>9.7721279691709171</v>
      </c>
      <c r="I70" s="106">
        <v>173.17778999999999</v>
      </c>
      <c r="J70" s="97">
        <v>1498.6204070000001</v>
      </c>
      <c r="K70" s="97">
        <f t="shared" si="1"/>
        <v>8.6536524516221167</v>
      </c>
      <c r="L70" s="37">
        <v>4038.3508400000005</v>
      </c>
      <c r="M70" s="38">
        <v>7344.4001285999993</v>
      </c>
      <c r="N70" s="38">
        <f t="shared" si="4"/>
        <v>1.8186632166411769</v>
      </c>
    </row>
    <row r="71" spans="2:17" ht="20.100000000000001" customHeight="1" x14ac:dyDescent="0.25">
      <c r="B71" s="16"/>
      <c r="C71" s="3"/>
      <c r="D71" s="17"/>
      <c r="E71" s="17"/>
      <c r="F71" s="3"/>
      <c r="G71" s="17"/>
      <c r="H71" s="17"/>
      <c r="I71" s="17"/>
      <c r="J71" s="17"/>
      <c r="K71" s="17"/>
    </row>
    <row r="72" spans="2:17" ht="20.100000000000001" customHeight="1" x14ac:dyDescent="0.25">
      <c r="B72" s="32"/>
    </row>
    <row r="73" spans="2:17" ht="20.100000000000001" customHeight="1" x14ac:dyDescent="0.25">
      <c r="B73" s="9" t="s">
        <v>283</v>
      </c>
    </row>
    <row r="74" spans="2:17" ht="3.75" customHeight="1" x14ac:dyDescent="0.25"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</row>
    <row r="75" spans="2:17" ht="20.100000000000001" customHeight="1" x14ac:dyDescent="0.25">
      <c r="B75" s="4"/>
      <c r="C75" s="12"/>
      <c r="D75" s="13"/>
      <c r="E75" s="12"/>
    </row>
    <row r="76" spans="2:17" ht="20.100000000000001" customHeight="1" x14ac:dyDescent="0.25">
      <c r="B76" s="28" t="s">
        <v>0</v>
      </c>
      <c r="C76" s="28" t="s">
        <v>1</v>
      </c>
      <c r="E76" s="1"/>
    </row>
    <row r="77" spans="2:17" ht="20.100000000000001" customHeight="1" x14ac:dyDescent="0.25">
      <c r="B77" s="6">
        <v>2013</v>
      </c>
      <c r="C77" s="80">
        <v>83.588438815979686</v>
      </c>
      <c r="E77" s="1"/>
    </row>
    <row r="78" spans="2:17" ht="20.100000000000001" customHeight="1" x14ac:dyDescent="0.25">
      <c r="B78" s="6">
        <v>2014</v>
      </c>
      <c r="C78" s="80">
        <v>93.500638712621296</v>
      </c>
      <c r="E78" s="1"/>
    </row>
    <row r="79" spans="2:17" ht="20.100000000000001" customHeight="1" x14ac:dyDescent="0.25">
      <c r="B79" s="6">
        <v>2015</v>
      </c>
      <c r="C79" s="80">
        <v>101.77097249984601</v>
      </c>
      <c r="E79" s="1"/>
    </row>
    <row r="80" spans="2:17" ht="20.100000000000001" customHeight="1" x14ac:dyDescent="0.25">
      <c r="B80" s="6">
        <v>2016</v>
      </c>
      <c r="C80" s="80">
        <v>100</v>
      </c>
      <c r="E80" s="1"/>
    </row>
    <row r="81" spans="2:5" ht="20.100000000000001" customHeight="1" x14ac:dyDescent="0.25">
      <c r="B81" s="6">
        <v>2017</v>
      </c>
      <c r="C81" s="80">
        <v>111.83</v>
      </c>
      <c r="E81" s="1"/>
    </row>
    <row r="82" spans="2:5" ht="20.100000000000001" customHeight="1" x14ac:dyDescent="0.25">
      <c r="B82" s="87">
        <v>2018</v>
      </c>
      <c r="C82" s="102">
        <v>104.65</v>
      </c>
      <c r="E82" s="1"/>
    </row>
    <row r="83" spans="2:5" ht="20.100000000000001" customHeight="1" x14ac:dyDescent="0.25">
      <c r="E83" s="1"/>
    </row>
    <row r="84" spans="2:5" ht="20.100000000000001" customHeight="1" x14ac:dyDescent="0.25">
      <c r="B84" s="32" t="s">
        <v>282</v>
      </c>
    </row>
    <row r="85" spans="2:5" ht="20.100000000000001" customHeight="1" x14ac:dyDescent="0.25">
      <c r="B85" s="2"/>
    </row>
    <row r="86" spans="2:5" ht="9.9499999999999993" customHeight="1" x14ac:dyDescent="0.25">
      <c r="B86" s="103" t="s">
        <v>113</v>
      </c>
      <c r="C86" s="103" t="s">
        <v>284</v>
      </c>
      <c r="E86" s="1"/>
    </row>
    <row r="87" spans="2:5" ht="9.9499999999999993" customHeight="1" x14ac:dyDescent="0.25">
      <c r="B87" s="103" t="s">
        <v>96</v>
      </c>
      <c r="C87" s="103" t="s">
        <v>9</v>
      </c>
      <c r="E87" s="1"/>
    </row>
    <row r="88" spans="2:5" ht="9.9499999999999993" customHeight="1" x14ac:dyDescent="0.25">
      <c r="B88" s="103" t="s">
        <v>281</v>
      </c>
      <c r="C88" s="103" t="s">
        <v>20</v>
      </c>
      <c r="E88" s="1"/>
    </row>
    <row r="89" spans="2:5" ht="9.9499999999999993" customHeight="1" x14ac:dyDescent="0.25">
      <c r="B89" s="103" t="s">
        <v>190</v>
      </c>
      <c r="C89" s="103" t="s">
        <v>191</v>
      </c>
      <c r="E89" s="1"/>
    </row>
    <row r="90" spans="2:5" ht="9.9499999999999993" customHeight="1" x14ac:dyDescent="0.25">
      <c r="B90" s="103" t="s">
        <v>116</v>
      </c>
      <c r="C90" s="103" t="s">
        <v>15</v>
      </c>
    </row>
    <row r="91" spans="2:5" ht="9.9499999999999993" customHeight="1" x14ac:dyDescent="0.25">
      <c r="B91" s="103" t="s">
        <v>67</v>
      </c>
      <c r="C91" s="103" t="s">
        <v>66</v>
      </c>
    </row>
    <row r="92" spans="2:5" ht="9.9499999999999993" customHeight="1" x14ac:dyDescent="0.25">
      <c r="B92" s="103" t="s">
        <v>44</v>
      </c>
      <c r="C92" s="103" t="s">
        <v>43</v>
      </c>
    </row>
    <row r="93" spans="2:5" ht="9.9499999999999993" customHeight="1" x14ac:dyDescent="0.25">
      <c r="B93" s="103" t="s">
        <v>274</v>
      </c>
      <c r="C93" s="103" t="s">
        <v>275</v>
      </c>
    </row>
    <row r="94" spans="2:5" ht="9.9499999999999993" customHeight="1" x14ac:dyDescent="0.25">
      <c r="B94" s="103" t="s">
        <v>84</v>
      </c>
      <c r="C94" s="103" t="s">
        <v>83</v>
      </c>
    </row>
    <row r="95" spans="2:5" ht="9.9499999999999993" customHeight="1" x14ac:dyDescent="0.25">
      <c r="B95" s="103" t="s">
        <v>98</v>
      </c>
      <c r="C95" s="103" t="s">
        <v>21</v>
      </c>
    </row>
    <row r="96" spans="2:5" ht="20.100000000000001" customHeight="1" x14ac:dyDescent="0.25">
      <c r="B96" s="2"/>
    </row>
    <row r="97" spans="2:2" ht="20.100000000000001" customHeight="1" x14ac:dyDescent="0.25">
      <c r="B97" s="32" t="s">
        <v>332</v>
      </c>
    </row>
  </sheetData>
  <sheetProtection selectLockedCells="1" selectUnlockedCells="1"/>
  <mergeCells count="7">
    <mergeCell ref="L56:N56"/>
    <mergeCell ref="L6:M6"/>
    <mergeCell ref="A6:K6"/>
    <mergeCell ref="C56:E56"/>
    <mergeCell ref="F56:H56"/>
    <mergeCell ref="I56:K56"/>
    <mergeCell ref="B56:B57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62"/>
  <sheetViews>
    <sheetView topLeftCell="A151" workbookViewId="0">
      <selection activeCell="B99" sqref="B99:B104"/>
    </sheetView>
  </sheetViews>
  <sheetFormatPr baseColWidth="10" defaultColWidth="11.42578125" defaultRowHeight="20.100000000000001" customHeight="1" x14ac:dyDescent="0.25"/>
  <cols>
    <col min="1" max="1" width="3.7109375" style="1" customWidth="1"/>
    <col min="2" max="2" width="42.28515625" style="1" customWidth="1"/>
    <col min="3" max="3" width="8" style="59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5703125" style="1" customWidth="1"/>
    <col min="8" max="8" width="7.5703125" style="1" customWidth="1"/>
    <col min="9" max="9" width="6.855468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56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56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56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56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56" ht="15.75" x14ac:dyDescent="0.25"/>
    <row r="7" spans="1:56" ht="20.25" customHeight="1" x14ac:dyDescent="0.25">
      <c r="B7" s="9" t="s">
        <v>319</v>
      </c>
      <c r="C7" s="60"/>
      <c r="E7" s="1"/>
      <c r="M7" s="2"/>
    </row>
    <row r="8" spans="1:56" ht="5.2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</row>
    <row r="9" spans="1:56" s="18" customFormat="1" ht="9.75" customHeight="1" x14ac:dyDescent="0.25">
      <c r="B9" s="19"/>
      <c r="C9" s="61"/>
      <c r="D9" s="19"/>
    </row>
    <row r="10" spans="1:56" s="18" customFormat="1" ht="9.75" customHeight="1" x14ac:dyDescent="0.25">
      <c r="B10" s="19"/>
      <c r="C10" s="61"/>
      <c r="D10" s="19"/>
    </row>
    <row r="11" spans="1:56" s="48" customFormat="1" ht="20.100000000000001" customHeight="1" x14ac:dyDescent="0.25">
      <c r="A11" s="47"/>
      <c r="B11" s="28" t="s">
        <v>141</v>
      </c>
      <c r="C11" s="29" t="s">
        <v>2</v>
      </c>
      <c r="D11" s="29" t="s">
        <v>142</v>
      </c>
      <c r="E11" s="30" t="s">
        <v>143</v>
      </c>
      <c r="F11" s="29" t="s">
        <v>140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46</v>
      </c>
      <c r="C12" s="62" t="s">
        <v>45</v>
      </c>
      <c r="D12" s="51">
        <v>1263.98</v>
      </c>
      <c r="E12" s="52">
        <v>10710.3606</v>
      </c>
      <c r="F12" s="52">
        <f>E12/D12</f>
        <v>8.4735206253263495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202</v>
      </c>
      <c r="C13" s="62" t="s">
        <v>203</v>
      </c>
      <c r="D13" s="51">
        <v>320.34000000000003</v>
      </c>
      <c r="E13" s="52">
        <v>171.9854</v>
      </c>
      <c r="F13" s="52">
        <f t="shared" ref="F13:F93" si="0">E13/D13</f>
        <v>0.53688393581819316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297</v>
      </c>
      <c r="C14" s="62" t="s">
        <v>298</v>
      </c>
      <c r="D14" s="51">
        <v>7.42</v>
      </c>
      <c r="E14" s="52">
        <v>10.759</v>
      </c>
      <c r="F14" s="52">
        <f t="shared" si="0"/>
        <v>1.45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99</v>
      </c>
      <c r="C15" s="62" t="s">
        <v>28</v>
      </c>
      <c r="D15" s="51">
        <v>8909.2999999999993</v>
      </c>
      <c r="E15" s="52">
        <v>15627.296200000003</v>
      </c>
      <c r="F15" s="52">
        <f t="shared" si="0"/>
        <v>1.7540431010292621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204</v>
      </c>
      <c r="C16" s="62" t="s">
        <v>205</v>
      </c>
      <c r="D16" s="51">
        <v>847.1</v>
      </c>
      <c r="E16" s="52">
        <v>1322.0212000000004</v>
      </c>
      <c r="F16" s="52">
        <f t="shared" si="0"/>
        <v>1.5606436076024086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333</v>
      </c>
      <c r="C17" s="62" t="s">
        <v>206</v>
      </c>
      <c r="D17" s="51">
        <v>137.12</v>
      </c>
      <c r="E17" s="52">
        <v>140.86920000000001</v>
      </c>
      <c r="F17" s="52">
        <f t="shared" si="0"/>
        <v>1.0273424737456243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207</v>
      </c>
      <c r="C18" s="62" t="s">
        <v>208</v>
      </c>
      <c r="D18" s="51">
        <v>266.71999999999997</v>
      </c>
      <c r="E18" s="52">
        <v>1205.0216</v>
      </c>
      <c r="F18" s="52">
        <f t="shared" si="0"/>
        <v>4.5179274145170973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209</v>
      </c>
      <c r="C19" s="62" t="s">
        <v>210</v>
      </c>
      <c r="D19" s="51">
        <v>4646.5</v>
      </c>
      <c r="E19" s="52">
        <v>5430.1448</v>
      </c>
      <c r="F19" s="52">
        <f t="shared" si="0"/>
        <v>1.168652706338104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56</v>
      </c>
      <c r="C20" s="62" t="s">
        <v>55</v>
      </c>
      <c r="D20" s="51">
        <v>787.08</v>
      </c>
      <c r="E20" s="52">
        <v>2836.518</v>
      </c>
      <c r="F20" s="52">
        <f t="shared" si="0"/>
        <v>3.6038496722061288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71</v>
      </c>
      <c r="C21" s="62" t="s">
        <v>70</v>
      </c>
      <c r="D21" s="51">
        <v>514.94000000000005</v>
      </c>
      <c r="E21" s="52">
        <v>2617.2869999999998</v>
      </c>
      <c r="F21" s="52">
        <f t="shared" si="0"/>
        <v>5.0827028391657274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211</v>
      </c>
      <c r="C22" s="62" t="s">
        <v>212</v>
      </c>
      <c r="D22" s="51">
        <v>708.91999999999985</v>
      </c>
      <c r="E22" s="52">
        <v>4604.9704000000002</v>
      </c>
      <c r="F22" s="52">
        <f t="shared" si="0"/>
        <v>6.4957546690740857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147</v>
      </c>
      <c r="C23" s="62" t="s">
        <v>148</v>
      </c>
      <c r="D23" s="51">
        <v>46.24</v>
      </c>
      <c r="E23" s="52">
        <v>104.08680000000001</v>
      </c>
      <c r="F23" s="52">
        <f t="shared" si="0"/>
        <v>2.2510121107266436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95</v>
      </c>
      <c r="C24" s="62" t="s">
        <v>4</v>
      </c>
      <c r="D24" s="51">
        <v>9877.1800000000021</v>
      </c>
      <c r="E24" s="52">
        <v>30389.238199999996</v>
      </c>
      <c r="F24" s="52">
        <f t="shared" si="0"/>
        <v>3.0767119967440091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44</v>
      </c>
      <c r="C25" s="62" t="s">
        <v>43</v>
      </c>
      <c r="D25" s="51">
        <v>228228.77000000002</v>
      </c>
      <c r="E25" s="52">
        <v>428120.63140000001</v>
      </c>
      <c r="F25" s="52">
        <f t="shared" si="0"/>
        <v>1.8758398925779602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213</v>
      </c>
      <c r="C26" s="62" t="s">
        <v>214</v>
      </c>
      <c r="D26" s="51">
        <v>273.08</v>
      </c>
      <c r="E26" s="52">
        <v>303.90679999999998</v>
      </c>
      <c r="F26" s="52">
        <f t="shared" si="0"/>
        <v>1.1128856012889996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98</v>
      </c>
      <c r="C27" s="62" t="s">
        <v>21</v>
      </c>
      <c r="D27" s="51">
        <v>25015.660000000003</v>
      </c>
      <c r="E27" s="52">
        <v>43649.657700000003</v>
      </c>
      <c r="F27" s="52">
        <f t="shared" si="0"/>
        <v>1.7448933068326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215</v>
      </c>
      <c r="C28" s="62" t="s">
        <v>216</v>
      </c>
      <c r="D28" s="51">
        <v>1279.54</v>
      </c>
      <c r="E28" s="52">
        <v>1205.9748</v>
      </c>
      <c r="F28" s="52">
        <f t="shared" si="0"/>
        <v>0.94250652578270311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12</v>
      </c>
      <c r="C29" s="62" t="s">
        <v>11</v>
      </c>
      <c r="D29" s="51">
        <v>316.22000000000003</v>
      </c>
      <c r="E29" s="52">
        <v>1264.088</v>
      </c>
      <c r="F29" s="52">
        <f t="shared" si="0"/>
        <v>3.9974954145847823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76</v>
      </c>
      <c r="C30" s="62" t="s">
        <v>75</v>
      </c>
      <c r="D30" s="51">
        <v>44.88</v>
      </c>
      <c r="E30" s="52">
        <v>46.887199999999993</v>
      </c>
      <c r="F30" s="52">
        <f t="shared" si="0"/>
        <v>1.0447237076648839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102</v>
      </c>
      <c r="C31" s="62" t="s">
        <v>62</v>
      </c>
      <c r="D31" s="51">
        <v>11567.45</v>
      </c>
      <c r="E31" s="52">
        <v>40164.212400000004</v>
      </c>
      <c r="F31" s="52">
        <f t="shared" si="0"/>
        <v>3.4721751466399251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149</v>
      </c>
      <c r="C32" s="62" t="s">
        <v>150</v>
      </c>
      <c r="D32" s="51">
        <v>9175.4599999999991</v>
      </c>
      <c r="E32" s="52">
        <v>16772.439300000002</v>
      </c>
      <c r="F32" s="52">
        <f t="shared" si="0"/>
        <v>1.8279671318931152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113</v>
      </c>
      <c r="C33" s="62" t="s">
        <v>284</v>
      </c>
      <c r="D33" s="51">
        <v>2877253.27</v>
      </c>
      <c r="E33" s="52">
        <v>1050119.4373999999</v>
      </c>
      <c r="F33" s="52">
        <f t="shared" si="0"/>
        <v>0.36497288867448224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151</v>
      </c>
      <c r="C34" s="62" t="s">
        <v>152</v>
      </c>
      <c r="D34" s="51">
        <v>9733.34</v>
      </c>
      <c r="E34" s="52">
        <v>10046.7284</v>
      </c>
      <c r="F34" s="52">
        <f t="shared" si="0"/>
        <v>1.0321974163031395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27</v>
      </c>
      <c r="C35" s="62" t="s">
        <v>26</v>
      </c>
      <c r="D35" s="51">
        <v>139.19999999999999</v>
      </c>
      <c r="E35" s="52">
        <v>1790.0297999999998</v>
      </c>
      <c r="F35" s="52">
        <f t="shared" si="0"/>
        <v>12.85940948275862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217</v>
      </c>
      <c r="C36" s="62" t="s">
        <v>218</v>
      </c>
      <c r="D36" s="51">
        <v>8.9600000000000009</v>
      </c>
      <c r="E36" s="52">
        <v>28.432000000000002</v>
      </c>
      <c r="F36" s="52">
        <f t="shared" si="0"/>
        <v>3.1732142857142858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299</v>
      </c>
      <c r="C37" s="62" t="s">
        <v>300</v>
      </c>
      <c r="D37" s="51">
        <v>83.1</v>
      </c>
      <c r="E37" s="52">
        <v>136.542</v>
      </c>
      <c r="F37" s="52">
        <f t="shared" si="0"/>
        <v>1.6431046931407944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153</v>
      </c>
      <c r="C38" s="62" t="s">
        <v>154</v>
      </c>
      <c r="D38" s="51">
        <v>332.16</v>
      </c>
      <c r="E38" s="52">
        <v>1938.5499999999997</v>
      </c>
      <c r="F38" s="52">
        <f t="shared" si="0"/>
        <v>5.8361934007707115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86</v>
      </c>
      <c r="C39" s="62" t="s">
        <v>85</v>
      </c>
      <c r="D39" s="51">
        <v>6881.5599999999995</v>
      </c>
      <c r="E39" s="52">
        <v>60514.317900000009</v>
      </c>
      <c r="F39" s="52">
        <f t="shared" si="0"/>
        <v>8.7936918227843712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58</v>
      </c>
      <c r="C40" s="62" t="s">
        <v>57</v>
      </c>
      <c r="D40" s="51">
        <v>85.42</v>
      </c>
      <c r="E40" s="52">
        <v>961.49900000000014</v>
      </c>
      <c r="F40" s="52">
        <f t="shared" si="0"/>
        <v>11.256134394755328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6</v>
      </c>
      <c r="C41" s="62" t="s">
        <v>5</v>
      </c>
      <c r="D41" s="51">
        <v>32.409999999999997</v>
      </c>
      <c r="E41" s="52">
        <v>42.023000000000003</v>
      </c>
      <c r="F41" s="52">
        <f t="shared" si="0"/>
        <v>1.2966059858068499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112</v>
      </c>
      <c r="C42" s="62" t="s">
        <v>61</v>
      </c>
      <c r="D42" s="51">
        <v>6130.3399999999992</v>
      </c>
      <c r="E42" s="52">
        <v>22859.759799999996</v>
      </c>
      <c r="F42" s="52">
        <f t="shared" si="0"/>
        <v>3.7289546419937554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81</v>
      </c>
      <c r="C43" s="62" t="s">
        <v>80</v>
      </c>
      <c r="D43" s="51">
        <v>1055.6400000000001</v>
      </c>
      <c r="E43" s="52">
        <v>711.50599999999997</v>
      </c>
      <c r="F43" s="52">
        <f t="shared" si="0"/>
        <v>0.67400439543783852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219</v>
      </c>
      <c r="C44" s="62" t="s">
        <v>220</v>
      </c>
      <c r="D44" s="51">
        <v>205.8</v>
      </c>
      <c r="E44" s="52">
        <v>261.93639999999999</v>
      </c>
      <c r="F44" s="52">
        <f t="shared" si="0"/>
        <v>1.2727716229348882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155</v>
      </c>
      <c r="C45" s="62" t="s">
        <v>156</v>
      </c>
      <c r="D45" s="51">
        <v>17.12</v>
      </c>
      <c r="E45" s="52">
        <v>105.71559999999999</v>
      </c>
      <c r="F45" s="52">
        <f t="shared" si="0"/>
        <v>6.1749766355140183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48</v>
      </c>
      <c r="C46" s="62" t="s">
        <v>47</v>
      </c>
      <c r="D46" s="51">
        <v>15454.990000000002</v>
      </c>
      <c r="E46" s="52">
        <v>141572.53899999999</v>
      </c>
      <c r="F46" s="52">
        <f t="shared" si="0"/>
        <v>9.160312559244618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221</v>
      </c>
      <c r="C47" s="62" t="s">
        <v>222</v>
      </c>
      <c r="D47" s="51">
        <v>7.66</v>
      </c>
      <c r="E47" s="52">
        <v>38.466799999999999</v>
      </c>
      <c r="F47" s="52">
        <f t="shared" si="0"/>
        <v>5.0217754569190598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30</v>
      </c>
      <c r="C48" s="62" t="s">
        <v>29</v>
      </c>
      <c r="D48" s="51">
        <v>14505.45</v>
      </c>
      <c r="E48" s="52">
        <v>172082.7904</v>
      </c>
      <c r="F48" s="52">
        <f t="shared" si="0"/>
        <v>11.863319676397492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301</v>
      </c>
      <c r="C49" s="62" t="s">
        <v>302</v>
      </c>
      <c r="D49" s="51">
        <v>28.26</v>
      </c>
      <c r="E49" s="52">
        <v>68.246000000000009</v>
      </c>
      <c r="F49" s="52">
        <f t="shared" si="0"/>
        <v>2.4149327671620666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223</v>
      </c>
      <c r="C50" s="62" t="s">
        <v>224</v>
      </c>
      <c r="D50" s="51">
        <v>347.28000000000003</v>
      </c>
      <c r="E50" s="52">
        <v>358.11479999999995</v>
      </c>
      <c r="F50" s="52">
        <f t="shared" si="0"/>
        <v>1.031199032480995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s="53" customFormat="1" ht="20.100000000000001" customHeight="1" x14ac:dyDescent="0.25">
      <c r="A51" s="49"/>
      <c r="B51" s="50" t="s">
        <v>42</v>
      </c>
      <c r="C51" s="62" t="s">
        <v>41</v>
      </c>
      <c r="D51" s="51">
        <v>2.38</v>
      </c>
      <c r="E51" s="52">
        <v>77.349999999999994</v>
      </c>
      <c r="F51" s="52">
        <f t="shared" si="0"/>
        <v>32.5</v>
      </c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</row>
    <row r="52" spans="1:56" s="53" customFormat="1" ht="20.100000000000001" customHeight="1" x14ac:dyDescent="0.25">
      <c r="A52" s="49"/>
      <c r="B52" s="50" t="s">
        <v>157</v>
      </c>
      <c r="C52" s="62" t="s">
        <v>158</v>
      </c>
      <c r="D52" s="51">
        <v>3705.38</v>
      </c>
      <c r="E52" s="52">
        <v>5936.8391999999994</v>
      </c>
      <c r="F52" s="52">
        <f t="shared" si="0"/>
        <v>1.6022214185859478</v>
      </c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</row>
    <row r="53" spans="1:56" s="53" customFormat="1" ht="20.100000000000001" customHeight="1" x14ac:dyDescent="0.25">
      <c r="A53" s="49"/>
      <c r="B53" s="50" t="s">
        <v>159</v>
      </c>
      <c r="C53" s="62" t="s">
        <v>160</v>
      </c>
      <c r="D53" s="51">
        <v>1213.5600000000002</v>
      </c>
      <c r="E53" s="52">
        <v>2704.9152000000004</v>
      </c>
      <c r="F53" s="52">
        <f t="shared" si="0"/>
        <v>2.2289093246316622</v>
      </c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</row>
    <row r="54" spans="1:56" s="53" customFormat="1" ht="20.100000000000001" customHeight="1" x14ac:dyDescent="0.25">
      <c r="A54" s="49"/>
      <c r="B54" s="50" t="s">
        <v>225</v>
      </c>
      <c r="C54" s="62" t="s">
        <v>226</v>
      </c>
      <c r="D54" s="51">
        <v>1318.6000000000001</v>
      </c>
      <c r="E54" s="52">
        <v>4238.9679999999998</v>
      </c>
      <c r="F54" s="52">
        <f t="shared" si="0"/>
        <v>3.2147489761868644</v>
      </c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</row>
    <row r="55" spans="1:56" s="53" customFormat="1" ht="20.100000000000001" customHeight="1" x14ac:dyDescent="0.25">
      <c r="A55" s="49"/>
      <c r="B55" s="50" t="s">
        <v>114</v>
      </c>
      <c r="C55" s="62" t="s">
        <v>17</v>
      </c>
      <c r="D55" s="51">
        <v>3918.72</v>
      </c>
      <c r="E55" s="52">
        <v>47099.428400000004</v>
      </c>
      <c r="F55" s="52">
        <f t="shared" si="0"/>
        <v>12.019084905275193</v>
      </c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</row>
    <row r="56" spans="1:56" s="53" customFormat="1" ht="20.100000000000001" customHeight="1" x14ac:dyDescent="0.25">
      <c r="A56" s="49"/>
      <c r="B56" s="50" t="s">
        <v>227</v>
      </c>
      <c r="C56" s="62" t="s">
        <v>228</v>
      </c>
      <c r="D56" s="51">
        <v>2402.0600000000004</v>
      </c>
      <c r="E56" s="52">
        <v>4717.6593999999996</v>
      </c>
      <c r="F56" s="52">
        <f t="shared" si="0"/>
        <v>1.9640056451545751</v>
      </c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</row>
    <row r="57" spans="1:56" ht="20.100000000000001" customHeight="1" x14ac:dyDescent="0.25">
      <c r="B57" s="50" t="s">
        <v>229</v>
      </c>
      <c r="C57" s="62" t="s">
        <v>230</v>
      </c>
      <c r="D57" s="51">
        <v>825.72000000000014</v>
      </c>
      <c r="E57" s="52">
        <v>972.48180000000013</v>
      </c>
      <c r="F57" s="52">
        <f t="shared" si="0"/>
        <v>1.1777379741316669</v>
      </c>
    </row>
    <row r="58" spans="1:56" ht="20.100000000000001" customHeight="1" x14ac:dyDescent="0.25">
      <c r="B58" s="50" t="s">
        <v>37</v>
      </c>
      <c r="C58" s="62" t="s">
        <v>36</v>
      </c>
      <c r="D58" s="51">
        <v>574.01999999999987</v>
      </c>
      <c r="E58" s="52">
        <v>3543.9139999999993</v>
      </c>
      <c r="F58" s="52">
        <f t="shared" si="0"/>
        <v>6.1738510853280379</v>
      </c>
    </row>
    <row r="59" spans="1:56" ht="20.100000000000001" customHeight="1" x14ac:dyDescent="0.25">
      <c r="B59" s="50" t="s">
        <v>303</v>
      </c>
      <c r="C59" s="62" t="s">
        <v>304</v>
      </c>
      <c r="D59" s="51">
        <v>62.1</v>
      </c>
      <c r="E59" s="52">
        <v>30.799999999999997</v>
      </c>
      <c r="F59" s="52">
        <f t="shared" si="0"/>
        <v>0.49597423510466981</v>
      </c>
    </row>
    <row r="60" spans="1:56" ht="20.100000000000001" customHeight="1" x14ac:dyDescent="0.25">
      <c r="B60" s="50" t="s">
        <v>51</v>
      </c>
      <c r="C60" s="62" t="s">
        <v>50</v>
      </c>
      <c r="D60" s="51">
        <v>4267.84</v>
      </c>
      <c r="E60" s="52">
        <v>53024.106199999995</v>
      </c>
      <c r="F60" s="52">
        <f t="shared" si="0"/>
        <v>12.424108260853263</v>
      </c>
    </row>
    <row r="61" spans="1:56" ht="20.100000000000001" customHeight="1" x14ac:dyDescent="0.25">
      <c r="B61" s="50" t="s">
        <v>64</v>
      </c>
      <c r="C61" s="62" t="s">
        <v>63</v>
      </c>
      <c r="D61" s="51">
        <v>31977.360000000001</v>
      </c>
      <c r="E61" s="52">
        <v>21960.148000000001</v>
      </c>
      <c r="F61" s="52">
        <f t="shared" si="0"/>
        <v>0.68674049389943392</v>
      </c>
    </row>
    <row r="62" spans="1:56" ht="20.100000000000001" customHeight="1" x14ac:dyDescent="0.25">
      <c r="B62" s="50" t="s">
        <v>231</v>
      </c>
      <c r="C62" s="62" t="s">
        <v>232</v>
      </c>
      <c r="D62" s="51">
        <v>80570.219999999987</v>
      </c>
      <c r="E62" s="52">
        <v>70533.753599999996</v>
      </c>
      <c r="F62" s="52">
        <f t="shared" si="0"/>
        <v>0.87543205914046163</v>
      </c>
    </row>
    <row r="63" spans="1:56" ht="20.100000000000001" customHeight="1" x14ac:dyDescent="0.25">
      <c r="B63" s="50" t="s">
        <v>108</v>
      </c>
      <c r="C63" s="62" t="s">
        <v>65</v>
      </c>
      <c r="D63" s="51">
        <v>168.26</v>
      </c>
      <c r="E63" s="52">
        <v>226.0684</v>
      </c>
      <c r="F63" s="52">
        <f t="shared" si="0"/>
        <v>1.3435659099013433</v>
      </c>
    </row>
    <row r="64" spans="1:56" ht="20.100000000000001" customHeight="1" x14ac:dyDescent="0.25">
      <c r="B64" s="50" t="s">
        <v>97</v>
      </c>
      <c r="C64" s="62" t="s">
        <v>16</v>
      </c>
      <c r="D64" s="51">
        <v>1233.1200000000001</v>
      </c>
      <c r="E64" s="52">
        <v>4999.0770000000002</v>
      </c>
      <c r="F64" s="52">
        <f t="shared" si="0"/>
        <v>4.0540069093032303</v>
      </c>
    </row>
    <row r="65" spans="2:6" ht="20.100000000000001" customHeight="1" x14ac:dyDescent="0.25">
      <c r="B65" s="50" t="s">
        <v>91</v>
      </c>
      <c r="C65" s="62" t="s">
        <v>90</v>
      </c>
      <c r="D65" s="51">
        <v>733.26</v>
      </c>
      <c r="E65" s="52">
        <v>5834.4358000000002</v>
      </c>
      <c r="F65" s="52">
        <f t="shared" si="0"/>
        <v>7.956844502632082</v>
      </c>
    </row>
    <row r="66" spans="2:6" ht="20.100000000000001" customHeight="1" x14ac:dyDescent="0.25">
      <c r="B66" s="50" t="s">
        <v>104</v>
      </c>
      <c r="C66" s="62" t="s">
        <v>89</v>
      </c>
      <c r="D66" s="51">
        <v>4451.97</v>
      </c>
      <c r="E66" s="52">
        <v>61362.00759999999</v>
      </c>
      <c r="F66" s="52">
        <f t="shared" si="0"/>
        <v>13.783113453145459</v>
      </c>
    </row>
    <row r="67" spans="2:6" ht="20.100000000000001" customHeight="1" x14ac:dyDescent="0.25">
      <c r="B67" s="50" t="s">
        <v>233</v>
      </c>
      <c r="C67" s="62" t="s">
        <v>234</v>
      </c>
      <c r="D67" s="51">
        <v>378</v>
      </c>
      <c r="E67" s="52">
        <v>3394.3562000000002</v>
      </c>
      <c r="F67" s="52">
        <f t="shared" si="0"/>
        <v>8.9797783068783072</v>
      </c>
    </row>
    <row r="68" spans="2:6" ht="20.100000000000001" customHeight="1" x14ac:dyDescent="0.25">
      <c r="B68" s="50" t="s">
        <v>88</v>
      </c>
      <c r="C68" s="62" t="s">
        <v>87</v>
      </c>
      <c r="D68" s="51">
        <v>1015.44</v>
      </c>
      <c r="E68" s="52">
        <v>15905.175600000002</v>
      </c>
      <c r="F68" s="52">
        <f t="shared" si="0"/>
        <v>15.663333727251242</v>
      </c>
    </row>
    <row r="69" spans="2:6" ht="20.100000000000001" customHeight="1" x14ac:dyDescent="0.25">
      <c r="B69" s="50" t="s">
        <v>235</v>
      </c>
      <c r="C69" s="62" t="s">
        <v>236</v>
      </c>
      <c r="D69" s="51">
        <v>399.34</v>
      </c>
      <c r="E69" s="52">
        <v>496.49599999999992</v>
      </c>
      <c r="F69" s="52">
        <f t="shared" si="0"/>
        <v>1.2432914308609204</v>
      </c>
    </row>
    <row r="70" spans="2:6" ht="20.100000000000001" customHeight="1" x14ac:dyDescent="0.25">
      <c r="B70" s="50" t="s">
        <v>105</v>
      </c>
      <c r="C70" s="62" t="s">
        <v>72</v>
      </c>
      <c r="D70" s="51">
        <v>74.400000000000006</v>
      </c>
      <c r="E70" s="52">
        <v>170.39499999999998</v>
      </c>
      <c r="F70" s="52">
        <f t="shared" si="0"/>
        <v>2.2902553763440854</v>
      </c>
    </row>
    <row r="71" spans="2:6" ht="20.100000000000001" customHeight="1" x14ac:dyDescent="0.25">
      <c r="B71" s="50" t="s">
        <v>101</v>
      </c>
      <c r="C71" s="62" t="s">
        <v>54</v>
      </c>
      <c r="D71" s="51">
        <v>337.21999999999991</v>
      </c>
      <c r="E71" s="52">
        <v>4456.9082000000008</v>
      </c>
      <c r="F71" s="52">
        <f t="shared" si="0"/>
        <v>13.216618824506263</v>
      </c>
    </row>
    <row r="72" spans="2:6" ht="20.100000000000001" customHeight="1" x14ac:dyDescent="0.25">
      <c r="B72" s="50" t="s">
        <v>305</v>
      </c>
      <c r="C72" s="62" t="s">
        <v>306</v>
      </c>
      <c r="D72" s="51">
        <v>19.380000000000003</v>
      </c>
      <c r="E72" s="52">
        <v>44.335599999999999</v>
      </c>
      <c r="F72" s="52">
        <f t="shared" si="0"/>
        <v>2.2876986584107324</v>
      </c>
    </row>
    <row r="73" spans="2:6" ht="20.100000000000001" customHeight="1" x14ac:dyDescent="0.25">
      <c r="B73" s="50" t="s">
        <v>162</v>
      </c>
      <c r="C73" s="62" t="s">
        <v>163</v>
      </c>
      <c r="D73" s="51">
        <v>89.660000000000011</v>
      </c>
      <c r="E73" s="52">
        <v>692.84400000000005</v>
      </c>
      <c r="F73" s="52">
        <f t="shared" si="0"/>
        <v>7.7274592906535799</v>
      </c>
    </row>
    <row r="74" spans="2:6" ht="20.100000000000001" customHeight="1" x14ac:dyDescent="0.25">
      <c r="B74" s="50" t="s">
        <v>307</v>
      </c>
      <c r="C74" s="62" t="s">
        <v>308</v>
      </c>
      <c r="D74" s="51">
        <v>434.94</v>
      </c>
      <c r="E74" s="52">
        <v>1181.2119999999998</v>
      </c>
      <c r="F74" s="52">
        <f t="shared" si="0"/>
        <v>2.7158044787786815</v>
      </c>
    </row>
    <row r="75" spans="2:6" ht="20.100000000000001" customHeight="1" x14ac:dyDescent="0.25">
      <c r="B75" s="50" t="s">
        <v>116</v>
      </c>
      <c r="C75" s="62" t="s">
        <v>15</v>
      </c>
      <c r="D75" s="51">
        <v>60442.149999999994</v>
      </c>
      <c r="E75" s="52">
        <v>266476.37430000002</v>
      </c>
      <c r="F75" s="52">
        <f t="shared" si="0"/>
        <v>4.4087838420704761</v>
      </c>
    </row>
    <row r="76" spans="2:6" ht="20.100000000000001" customHeight="1" x14ac:dyDescent="0.25">
      <c r="B76" s="50" t="s">
        <v>14</v>
      </c>
      <c r="C76" s="62" t="s">
        <v>13</v>
      </c>
      <c r="D76" s="51">
        <v>35.979999999999997</v>
      </c>
      <c r="E76" s="52">
        <v>413.899</v>
      </c>
      <c r="F76" s="52">
        <f t="shared" si="0"/>
        <v>11.503585325180657</v>
      </c>
    </row>
    <row r="77" spans="2:6" ht="20.100000000000001" customHeight="1" x14ac:dyDescent="0.25">
      <c r="B77" s="50" t="s">
        <v>164</v>
      </c>
      <c r="C77" s="62" t="s">
        <v>165</v>
      </c>
      <c r="D77" s="51">
        <v>12349.75</v>
      </c>
      <c r="E77" s="52">
        <v>18655.541499999999</v>
      </c>
      <c r="F77" s="52">
        <f t="shared" si="0"/>
        <v>1.5106007409056863</v>
      </c>
    </row>
    <row r="78" spans="2:6" ht="20.100000000000001" customHeight="1" x14ac:dyDescent="0.25">
      <c r="B78" s="50" t="s">
        <v>78</v>
      </c>
      <c r="C78" s="62" t="s">
        <v>77</v>
      </c>
      <c r="D78" s="51">
        <v>91.26</v>
      </c>
      <c r="E78" s="52">
        <v>187.7928</v>
      </c>
      <c r="F78" s="52">
        <f t="shared" si="0"/>
        <v>2.0577777777777775</v>
      </c>
    </row>
    <row r="79" spans="2:6" ht="20.100000000000001" customHeight="1" x14ac:dyDescent="0.25">
      <c r="B79" s="50" t="s">
        <v>309</v>
      </c>
      <c r="C79" s="62" t="s">
        <v>310</v>
      </c>
      <c r="D79" s="51">
        <v>2.44</v>
      </c>
      <c r="E79" s="52">
        <v>7.0759999999999996</v>
      </c>
      <c r="F79" s="52">
        <f t="shared" si="0"/>
        <v>2.9</v>
      </c>
    </row>
    <row r="80" spans="2:6" ht="20.100000000000001" customHeight="1" x14ac:dyDescent="0.25">
      <c r="B80" s="50" t="s">
        <v>166</v>
      </c>
      <c r="C80" s="62" t="s">
        <v>167</v>
      </c>
      <c r="D80" s="51">
        <v>7833.5</v>
      </c>
      <c r="E80" s="52">
        <v>37583.368800000004</v>
      </c>
      <c r="F80" s="52">
        <f t="shared" si="0"/>
        <v>4.7977747877704733</v>
      </c>
    </row>
    <row r="81" spans="2:6" ht="20.100000000000001" customHeight="1" x14ac:dyDescent="0.25">
      <c r="B81" s="50" t="s">
        <v>311</v>
      </c>
      <c r="C81" s="62" t="s">
        <v>312</v>
      </c>
      <c r="D81" s="51">
        <v>1.82</v>
      </c>
      <c r="E81" s="52">
        <v>2.3492000000000002</v>
      </c>
      <c r="F81" s="52">
        <f t="shared" si="0"/>
        <v>1.2907692307692309</v>
      </c>
    </row>
    <row r="82" spans="2:6" ht="20.100000000000001" customHeight="1" x14ac:dyDescent="0.25">
      <c r="B82" s="50" t="s">
        <v>115</v>
      </c>
      <c r="C82" s="62" t="s">
        <v>49</v>
      </c>
      <c r="D82" s="51">
        <v>2886.5199999999995</v>
      </c>
      <c r="E82" s="52">
        <v>4741.3937999999998</v>
      </c>
      <c r="F82" s="52">
        <f t="shared" si="0"/>
        <v>1.6425986308773197</v>
      </c>
    </row>
    <row r="83" spans="2:6" ht="20.100000000000001" customHeight="1" x14ac:dyDescent="0.25">
      <c r="B83" s="50" t="s">
        <v>168</v>
      </c>
      <c r="C83" s="62" t="s">
        <v>169</v>
      </c>
      <c r="D83" s="51">
        <v>61.18</v>
      </c>
      <c r="E83" s="52">
        <v>420.05779999999999</v>
      </c>
      <c r="F83" s="52">
        <f t="shared" si="0"/>
        <v>6.8659333115397185</v>
      </c>
    </row>
    <row r="84" spans="2:6" ht="20.100000000000001" customHeight="1" x14ac:dyDescent="0.25">
      <c r="B84" s="50" t="s">
        <v>237</v>
      </c>
      <c r="C84" s="62" t="s">
        <v>238</v>
      </c>
      <c r="D84" s="51">
        <v>15.379999999999999</v>
      </c>
      <c r="E84" s="52">
        <v>31.343599999999999</v>
      </c>
      <c r="F84" s="52">
        <f t="shared" si="0"/>
        <v>2.0379453836150847</v>
      </c>
    </row>
    <row r="85" spans="2:6" ht="20.100000000000001" customHeight="1" x14ac:dyDescent="0.25">
      <c r="B85" s="50" t="s">
        <v>25</v>
      </c>
      <c r="C85" s="62" t="s">
        <v>24</v>
      </c>
      <c r="D85" s="51">
        <v>1852.34</v>
      </c>
      <c r="E85" s="52">
        <v>13715.779999999999</v>
      </c>
      <c r="F85" s="52">
        <f t="shared" si="0"/>
        <v>7.4045693555178849</v>
      </c>
    </row>
    <row r="86" spans="2:6" ht="20.100000000000001" customHeight="1" x14ac:dyDescent="0.25">
      <c r="B86" s="50" t="s">
        <v>239</v>
      </c>
      <c r="C86" s="62" t="s">
        <v>240</v>
      </c>
      <c r="D86" s="51">
        <v>2499.42</v>
      </c>
      <c r="E86" s="52">
        <v>1545.6974</v>
      </c>
      <c r="F86" s="52">
        <f t="shared" si="0"/>
        <v>0.6184224340046891</v>
      </c>
    </row>
    <row r="87" spans="2:6" ht="20.100000000000001" customHeight="1" x14ac:dyDescent="0.25">
      <c r="B87" s="50" t="s">
        <v>170</v>
      </c>
      <c r="C87" s="62" t="s">
        <v>171</v>
      </c>
      <c r="D87" s="51">
        <v>3408.25</v>
      </c>
      <c r="E87" s="52">
        <v>18139.773500000003</v>
      </c>
      <c r="F87" s="52">
        <f t="shared" si="0"/>
        <v>5.3223130638890934</v>
      </c>
    </row>
    <row r="88" spans="2:6" ht="20.100000000000001" customHeight="1" x14ac:dyDescent="0.25">
      <c r="B88" s="50" t="s">
        <v>40</v>
      </c>
      <c r="C88" s="62" t="s">
        <v>39</v>
      </c>
      <c r="D88" s="51">
        <v>2173.7199999999998</v>
      </c>
      <c r="E88" s="52">
        <v>9942.9833999999992</v>
      </c>
      <c r="F88" s="52">
        <f t="shared" si="0"/>
        <v>4.5741785510553337</v>
      </c>
    </row>
    <row r="89" spans="2:6" ht="20.100000000000001" customHeight="1" x14ac:dyDescent="0.25">
      <c r="B89" s="50" t="s">
        <v>241</v>
      </c>
      <c r="C89" s="62" t="s">
        <v>242</v>
      </c>
      <c r="D89" s="51">
        <v>175.86</v>
      </c>
      <c r="E89" s="52">
        <v>166.93879999999999</v>
      </c>
      <c r="F89" s="52">
        <f t="shared" si="0"/>
        <v>0.94927101103150213</v>
      </c>
    </row>
    <row r="90" spans="2:6" ht="20.100000000000001" customHeight="1" x14ac:dyDescent="0.25">
      <c r="B90" s="50" t="s">
        <v>94</v>
      </c>
      <c r="C90" s="62" t="s">
        <v>3</v>
      </c>
      <c r="D90" s="51">
        <v>1393.4599999999998</v>
      </c>
      <c r="E90" s="52">
        <v>14285.132200000002</v>
      </c>
      <c r="F90" s="52">
        <f t="shared" si="0"/>
        <v>10.251555265310811</v>
      </c>
    </row>
    <row r="91" spans="2:6" ht="20.100000000000001" customHeight="1" x14ac:dyDescent="0.25">
      <c r="B91" s="50" t="s">
        <v>285</v>
      </c>
      <c r="C91" s="62" t="s">
        <v>286</v>
      </c>
      <c r="D91" s="51">
        <v>14.52</v>
      </c>
      <c r="E91" s="52">
        <v>11.5648</v>
      </c>
      <c r="F91" s="52">
        <f t="shared" si="0"/>
        <v>0.79647382920110199</v>
      </c>
    </row>
    <row r="92" spans="2:6" ht="20.100000000000001" customHeight="1" x14ac:dyDescent="0.25">
      <c r="B92" s="50" t="s">
        <v>243</v>
      </c>
      <c r="C92" s="62" t="s">
        <v>244</v>
      </c>
      <c r="D92" s="51">
        <v>1.1399999999999999</v>
      </c>
      <c r="E92" s="52">
        <v>0.79800000000000004</v>
      </c>
      <c r="F92" s="52">
        <f t="shared" si="0"/>
        <v>0.70000000000000007</v>
      </c>
    </row>
    <row r="93" spans="2:6" ht="20.100000000000001" customHeight="1" x14ac:dyDescent="0.25">
      <c r="B93" s="50" t="s">
        <v>313</v>
      </c>
      <c r="C93" s="62" t="s">
        <v>38</v>
      </c>
      <c r="D93" s="51">
        <v>12319.96</v>
      </c>
      <c r="E93" s="52">
        <v>7081.7654000000011</v>
      </c>
      <c r="F93" s="52">
        <f t="shared" si="0"/>
        <v>0.57482048643015093</v>
      </c>
    </row>
    <row r="94" spans="2:6" ht="20.100000000000001" customHeight="1" x14ac:dyDescent="0.25">
      <c r="B94" s="50" t="s">
        <v>107</v>
      </c>
      <c r="C94" s="62" t="s">
        <v>7</v>
      </c>
      <c r="D94" s="51">
        <v>788.1</v>
      </c>
      <c r="E94" s="52">
        <v>1658.2649999999999</v>
      </c>
      <c r="F94" s="52">
        <f t="shared" ref="F94:F131" si="1">E94/D94</f>
        <v>2.1041301865245523</v>
      </c>
    </row>
    <row r="95" spans="2:6" ht="20.100000000000001" customHeight="1" x14ac:dyDescent="0.25">
      <c r="B95" s="50" t="s">
        <v>245</v>
      </c>
      <c r="C95" s="62" t="s">
        <v>246</v>
      </c>
      <c r="D95" s="51">
        <v>656.86</v>
      </c>
      <c r="E95" s="52">
        <v>3968.433</v>
      </c>
      <c r="F95" s="52">
        <f t="shared" si="1"/>
        <v>6.0415202630697555</v>
      </c>
    </row>
    <row r="96" spans="2:6" ht="20.100000000000001" customHeight="1" x14ac:dyDescent="0.25">
      <c r="B96" s="50" t="s">
        <v>247</v>
      </c>
      <c r="C96" s="62" t="s">
        <v>248</v>
      </c>
      <c r="D96" s="51">
        <v>16745.460000000003</v>
      </c>
      <c r="E96" s="52">
        <v>112891.03959999999</v>
      </c>
      <c r="F96" s="52">
        <f t="shared" si="1"/>
        <v>6.7415908311864809</v>
      </c>
    </row>
    <row r="97" spans="2:6" ht="20.100000000000001" customHeight="1" x14ac:dyDescent="0.25">
      <c r="B97" s="50" t="s">
        <v>93</v>
      </c>
      <c r="C97" s="62" t="s">
        <v>92</v>
      </c>
      <c r="D97" s="51">
        <v>71.38</v>
      </c>
      <c r="E97" s="52">
        <v>170.81880000000001</v>
      </c>
      <c r="F97" s="52">
        <f t="shared" si="1"/>
        <v>2.3930905015410482</v>
      </c>
    </row>
    <row r="98" spans="2:6" ht="20.100000000000001" customHeight="1" x14ac:dyDescent="0.25">
      <c r="B98" s="50" t="s">
        <v>249</v>
      </c>
      <c r="C98" s="62" t="s">
        <v>250</v>
      </c>
      <c r="D98" s="51">
        <v>18.899999999999999</v>
      </c>
      <c r="E98" s="52">
        <v>6.6150000000000002</v>
      </c>
      <c r="F98" s="52">
        <f t="shared" si="1"/>
        <v>0.35000000000000003</v>
      </c>
    </row>
    <row r="99" spans="2:6" ht="20.100000000000001" customHeight="1" x14ac:dyDescent="0.25">
      <c r="B99" s="50" t="s">
        <v>172</v>
      </c>
      <c r="C99" s="62" t="s">
        <v>173</v>
      </c>
      <c r="D99" s="51">
        <v>5414.1</v>
      </c>
      <c r="E99" s="52">
        <v>12973.436800000001</v>
      </c>
      <c r="F99" s="52">
        <f t="shared" si="1"/>
        <v>2.3962314696810183</v>
      </c>
    </row>
    <row r="100" spans="2:6" ht="20.100000000000001" customHeight="1" x14ac:dyDescent="0.25">
      <c r="B100" s="50" t="s">
        <v>251</v>
      </c>
      <c r="C100" s="62" t="s">
        <v>252</v>
      </c>
      <c r="D100" s="51">
        <v>224.57999999999998</v>
      </c>
      <c r="E100" s="52">
        <v>243.92079999999999</v>
      </c>
      <c r="F100" s="52">
        <f t="shared" si="1"/>
        <v>1.0861198681984148</v>
      </c>
    </row>
    <row r="101" spans="2:6" ht="20.100000000000001" customHeight="1" x14ac:dyDescent="0.25">
      <c r="B101" s="50" t="s">
        <v>174</v>
      </c>
      <c r="C101" s="62" t="s">
        <v>175</v>
      </c>
      <c r="D101" s="51">
        <v>2055.2999999999997</v>
      </c>
      <c r="E101" s="52">
        <v>3580.4376000000002</v>
      </c>
      <c r="F101" s="52">
        <f t="shared" si="1"/>
        <v>1.7420510874324919</v>
      </c>
    </row>
    <row r="102" spans="2:6" ht="20.100000000000001" customHeight="1" x14ac:dyDescent="0.25">
      <c r="B102" s="50" t="s">
        <v>176</v>
      </c>
      <c r="C102" s="62" t="s">
        <v>177</v>
      </c>
      <c r="D102" s="51">
        <v>5635.2800000000007</v>
      </c>
      <c r="E102" s="52">
        <v>10968.336800000001</v>
      </c>
      <c r="F102" s="52">
        <f t="shared" si="1"/>
        <v>1.9463694439318011</v>
      </c>
    </row>
    <row r="103" spans="2:6" ht="20.100000000000001" customHeight="1" x14ac:dyDescent="0.25">
      <c r="B103" s="50" t="s">
        <v>334</v>
      </c>
      <c r="C103" s="62" t="s">
        <v>253</v>
      </c>
      <c r="D103" s="51">
        <v>2205.04</v>
      </c>
      <c r="E103" s="52">
        <v>4488.7643999999991</v>
      </c>
      <c r="F103" s="52">
        <f t="shared" si="1"/>
        <v>2.0356838878206287</v>
      </c>
    </row>
    <row r="104" spans="2:6" ht="20.100000000000001" customHeight="1" x14ac:dyDescent="0.25">
      <c r="B104" s="50" t="s">
        <v>178</v>
      </c>
      <c r="C104" s="62" t="s">
        <v>179</v>
      </c>
      <c r="D104" s="51">
        <v>771.93999999999983</v>
      </c>
      <c r="E104" s="52">
        <v>816.73059999999998</v>
      </c>
      <c r="F104" s="52">
        <f t="shared" si="1"/>
        <v>1.058023421509444</v>
      </c>
    </row>
    <row r="105" spans="2:6" ht="20.100000000000001" customHeight="1" x14ac:dyDescent="0.25">
      <c r="B105" s="50" t="s">
        <v>314</v>
      </c>
      <c r="C105" s="62" t="s">
        <v>315</v>
      </c>
      <c r="D105" s="51">
        <v>44.7</v>
      </c>
      <c r="E105" s="52">
        <v>23.690999999999999</v>
      </c>
      <c r="F105" s="52">
        <f t="shared" si="1"/>
        <v>0.52999999999999992</v>
      </c>
    </row>
    <row r="106" spans="2:6" ht="20.100000000000001" customHeight="1" x14ac:dyDescent="0.25">
      <c r="B106" s="50" t="s">
        <v>254</v>
      </c>
      <c r="C106" s="62" t="s">
        <v>255</v>
      </c>
      <c r="D106" s="51">
        <v>753.1099999999999</v>
      </c>
      <c r="E106" s="52">
        <v>14375.263800000001</v>
      </c>
      <c r="F106" s="52">
        <f t="shared" si="1"/>
        <v>19.087867376611655</v>
      </c>
    </row>
    <row r="107" spans="2:6" ht="20.100000000000001" customHeight="1" x14ac:dyDescent="0.25">
      <c r="B107" s="50" t="s">
        <v>316</v>
      </c>
      <c r="C107" s="62" t="s">
        <v>161</v>
      </c>
      <c r="D107" s="51">
        <v>122.58</v>
      </c>
      <c r="E107" s="52">
        <v>2502.4647999999997</v>
      </c>
      <c r="F107" s="52">
        <f t="shared" si="1"/>
        <v>20.414951868167726</v>
      </c>
    </row>
    <row r="108" spans="2:6" ht="20.100000000000001" customHeight="1" x14ac:dyDescent="0.25">
      <c r="B108" s="50" t="s">
        <v>103</v>
      </c>
      <c r="C108" s="62" t="s">
        <v>82</v>
      </c>
      <c r="D108" s="51">
        <v>303.87999999999994</v>
      </c>
      <c r="E108" s="52">
        <v>433.88459999999998</v>
      </c>
      <c r="F108" s="52">
        <f t="shared" si="1"/>
        <v>1.4278155850993814</v>
      </c>
    </row>
    <row r="109" spans="2:6" ht="20.100000000000001" customHeight="1" x14ac:dyDescent="0.25">
      <c r="B109" s="50" t="s">
        <v>256</v>
      </c>
      <c r="C109" s="62" t="s">
        <v>257</v>
      </c>
      <c r="D109" s="51">
        <v>261.86</v>
      </c>
      <c r="E109" s="52">
        <v>298.00880000000001</v>
      </c>
      <c r="F109" s="52">
        <f t="shared" si="1"/>
        <v>1.1380462842740395</v>
      </c>
    </row>
    <row r="110" spans="2:6" ht="20.100000000000001" customHeight="1" x14ac:dyDescent="0.25">
      <c r="B110" s="50" t="s">
        <v>287</v>
      </c>
      <c r="C110" s="62" t="s">
        <v>288</v>
      </c>
      <c r="D110" s="51">
        <v>5.0599999999999996</v>
      </c>
      <c r="E110" s="52">
        <v>1.7203999999999999</v>
      </c>
      <c r="F110" s="52">
        <f t="shared" si="1"/>
        <v>0.34</v>
      </c>
    </row>
    <row r="111" spans="2:6" ht="20.100000000000001" customHeight="1" x14ac:dyDescent="0.25">
      <c r="B111" s="50" t="s">
        <v>53</v>
      </c>
      <c r="C111" s="62" t="s">
        <v>52</v>
      </c>
      <c r="D111" s="51">
        <v>2.1</v>
      </c>
      <c r="E111" s="52">
        <v>4.7549999999999999</v>
      </c>
      <c r="F111" s="52">
        <f t="shared" si="1"/>
        <v>2.2642857142857142</v>
      </c>
    </row>
    <row r="112" spans="2:6" ht="20.100000000000001" customHeight="1" x14ac:dyDescent="0.25">
      <c r="B112" s="50" t="s">
        <v>74</v>
      </c>
      <c r="C112" s="62" t="s">
        <v>73</v>
      </c>
      <c r="D112" s="51">
        <v>7547.3200000000006</v>
      </c>
      <c r="E112" s="52">
        <v>52529.755799999992</v>
      </c>
      <c r="F112" s="52">
        <f t="shared" si="1"/>
        <v>6.9600541384226435</v>
      </c>
    </row>
    <row r="113" spans="2:6" ht="20.100000000000001" customHeight="1" x14ac:dyDescent="0.25">
      <c r="B113" s="50" t="s">
        <v>67</v>
      </c>
      <c r="C113" s="62" t="s">
        <v>66</v>
      </c>
      <c r="D113" s="51">
        <v>38836.92</v>
      </c>
      <c r="E113" s="52">
        <v>310010.18850000005</v>
      </c>
      <c r="F113" s="52">
        <f t="shared" si="1"/>
        <v>7.9823577281617615</v>
      </c>
    </row>
    <row r="114" spans="2:6" ht="20.100000000000001" customHeight="1" x14ac:dyDescent="0.25">
      <c r="B114" s="50" t="s">
        <v>60</v>
      </c>
      <c r="C114" s="62" t="s">
        <v>59</v>
      </c>
      <c r="D114" s="51">
        <v>5832.67</v>
      </c>
      <c r="E114" s="52">
        <v>54953.153099999996</v>
      </c>
      <c r="F114" s="52">
        <f t="shared" si="1"/>
        <v>9.4216119032964318</v>
      </c>
    </row>
    <row r="115" spans="2:6" ht="20.100000000000001" customHeight="1" x14ac:dyDescent="0.25">
      <c r="B115" s="50" t="s">
        <v>258</v>
      </c>
      <c r="C115" s="62" t="s">
        <v>259</v>
      </c>
      <c r="D115" s="51">
        <v>940.58</v>
      </c>
      <c r="E115" s="52">
        <v>3469.1279999999997</v>
      </c>
      <c r="F115" s="52">
        <f t="shared" si="1"/>
        <v>3.6882859512215864</v>
      </c>
    </row>
    <row r="116" spans="2:6" ht="20.100000000000001" customHeight="1" x14ac:dyDescent="0.25">
      <c r="B116" s="50" t="s">
        <v>23</v>
      </c>
      <c r="C116" s="62" t="s">
        <v>22</v>
      </c>
      <c r="D116" s="51">
        <v>24854.240000000002</v>
      </c>
      <c r="E116" s="52">
        <v>46570.609200000006</v>
      </c>
      <c r="F116" s="52">
        <f t="shared" si="1"/>
        <v>1.8737490746045746</v>
      </c>
    </row>
    <row r="117" spans="2:6" ht="20.100000000000001" customHeight="1" x14ac:dyDescent="0.25">
      <c r="B117" s="50" t="s">
        <v>69</v>
      </c>
      <c r="C117" s="62" t="s">
        <v>68</v>
      </c>
      <c r="D117" s="51">
        <v>4143.1000000000004</v>
      </c>
      <c r="E117" s="52">
        <v>19727.737200000003</v>
      </c>
      <c r="F117" s="52">
        <f t="shared" si="1"/>
        <v>4.761588472399894</v>
      </c>
    </row>
    <row r="118" spans="2:6" ht="20.100000000000001" customHeight="1" x14ac:dyDescent="0.25">
      <c r="B118" s="50" t="s">
        <v>32</v>
      </c>
      <c r="C118" s="62" t="s">
        <v>31</v>
      </c>
      <c r="D118" s="51">
        <v>1081.6000000000001</v>
      </c>
      <c r="E118" s="52">
        <v>7567.7912000000006</v>
      </c>
      <c r="F118" s="52">
        <f t="shared" si="1"/>
        <v>6.9968483727810646</v>
      </c>
    </row>
    <row r="119" spans="2:6" ht="20.100000000000001" customHeight="1" x14ac:dyDescent="0.25">
      <c r="B119" s="50" t="s">
        <v>180</v>
      </c>
      <c r="C119" s="62" t="s">
        <v>181</v>
      </c>
      <c r="D119" s="51">
        <v>2245.71</v>
      </c>
      <c r="E119" s="52">
        <v>7666.9996999999994</v>
      </c>
      <c r="F119" s="52">
        <f t="shared" si="1"/>
        <v>3.4140649059762835</v>
      </c>
    </row>
    <row r="120" spans="2:6" ht="20.100000000000001" customHeight="1" x14ac:dyDescent="0.25">
      <c r="B120" s="50" t="s">
        <v>317</v>
      </c>
      <c r="C120" s="62" t="s">
        <v>318</v>
      </c>
      <c r="D120" s="51">
        <v>1.08</v>
      </c>
      <c r="E120" s="52">
        <v>8.91</v>
      </c>
      <c r="F120" s="52">
        <f t="shared" si="1"/>
        <v>8.25</v>
      </c>
    </row>
    <row r="121" spans="2:6" ht="20.100000000000001" customHeight="1" x14ac:dyDescent="0.25">
      <c r="B121" s="50" t="s">
        <v>110</v>
      </c>
      <c r="C121" s="62" t="s">
        <v>10</v>
      </c>
      <c r="D121" s="51">
        <v>152.98000000000005</v>
      </c>
      <c r="E121" s="52">
        <v>2149.3081999999999</v>
      </c>
      <c r="F121" s="52">
        <f t="shared" si="1"/>
        <v>14.049602562426456</v>
      </c>
    </row>
    <row r="122" spans="2:6" ht="20.100000000000001" customHeight="1" x14ac:dyDescent="0.25">
      <c r="B122" s="50" t="s">
        <v>84</v>
      </c>
      <c r="C122" s="62" t="s">
        <v>83</v>
      </c>
      <c r="D122" s="51">
        <v>23144.81</v>
      </c>
      <c r="E122" s="52">
        <v>254305.628</v>
      </c>
      <c r="F122" s="52">
        <f t="shared" si="1"/>
        <v>10.987587627636605</v>
      </c>
    </row>
    <row r="123" spans="2:6" ht="20.100000000000001" customHeight="1" x14ac:dyDescent="0.25">
      <c r="B123" s="50" t="s">
        <v>260</v>
      </c>
      <c r="C123" s="62" t="s">
        <v>261</v>
      </c>
      <c r="D123" s="51">
        <v>421.1</v>
      </c>
      <c r="E123" s="52">
        <v>3480.4173999999998</v>
      </c>
      <c r="F123" s="52">
        <f t="shared" si="1"/>
        <v>8.265061505580622</v>
      </c>
    </row>
    <row r="124" spans="2:6" ht="20.100000000000001" customHeight="1" x14ac:dyDescent="0.25">
      <c r="B124" s="50" t="s">
        <v>109</v>
      </c>
      <c r="C124" s="62" t="s">
        <v>79</v>
      </c>
      <c r="D124" s="51">
        <v>24971.370000000003</v>
      </c>
      <c r="E124" s="52">
        <v>147622.54319999999</v>
      </c>
      <c r="F124" s="52">
        <f t="shared" si="1"/>
        <v>5.9116717745161749</v>
      </c>
    </row>
    <row r="125" spans="2:6" ht="20.100000000000001" customHeight="1" x14ac:dyDescent="0.25">
      <c r="B125" s="50" t="s">
        <v>182</v>
      </c>
      <c r="C125" s="62" t="s">
        <v>183</v>
      </c>
      <c r="D125" s="51">
        <v>5069.57</v>
      </c>
      <c r="E125" s="52">
        <v>4384.5234999999993</v>
      </c>
      <c r="F125" s="52">
        <f t="shared" si="1"/>
        <v>0.86487088648544153</v>
      </c>
    </row>
    <row r="126" spans="2:6" ht="20.100000000000001" customHeight="1" x14ac:dyDescent="0.25">
      <c r="B126" s="50" t="s">
        <v>184</v>
      </c>
      <c r="C126" s="62" t="s">
        <v>185</v>
      </c>
      <c r="D126" s="51">
        <v>172.06</v>
      </c>
      <c r="E126" s="52">
        <v>509.35</v>
      </c>
      <c r="F126" s="52">
        <f t="shared" si="1"/>
        <v>2.9603045449261884</v>
      </c>
    </row>
    <row r="127" spans="2:6" ht="20.100000000000001" customHeight="1" x14ac:dyDescent="0.25">
      <c r="B127" s="50" t="s">
        <v>262</v>
      </c>
      <c r="C127" s="62" t="s">
        <v>263</v>
      </c>
      <c r="D127" s="51">
        <v>802.24</v>
      </c>
      <c r="E127" s="52">
        <v>1900.1318000000001</v>
      </c>
      <c r="F127" s="52">
        <f t="shared" si="1"/>
        <v>2.3685328579976068</v>
      </c>
    </row>
    <row r="128" spans="2:6" ht="20.100000000000001" customHeight="1" x14ac:dyDescent="0.25">
      <c r="B128" s="50" t="s">
        <v>186</v>
      </c>
      <c r="C128" s="62" t="s">
        <v>187</v>
      </c>
      <c r="D128" s="51">
        <v>348.59999999999997</v>
      </c>
      <c r="E128" s="52">
        <v>2126.4106000000002</v>
      </c>
      <c r="F128" s="52">
        <f t="shared" si="1"/>
        <v>6.0998582903040743</v>
      </c>
    </row>
    <row r="129" spans="2:6" ht="20.100000000000001" customHeight="1" x14ac:dyDescent="0.25">
      <c r="B129" s="50" t="s">
        <v>188</v>
      </c>
      <c r="C129" s="62" t="s">
        <v>189</v>
      </c>
      <c r="D129" s="51">
        <v>18.66</v>
      </c>
      <c r="E129" s="52">
        <v>42.688600000000001</v>
      </c>
      <c r="F129" s="52">
        <f t="shared" si="1"/>
        <v>2.287706323687031</v>
      </c>
    </row>
    <row r="130" spans="2:6" ht="20.100000000000001" customHeight="1" x14ac:dyDescent="0.25">
      <c r="B130" s="50" t="s">
        <v>264</v>
      </c>
      <c r="C130" s="62" t="s">
        <v>265</v>
      </c>
      <c r="D130" s="51">
        <v>601.45999999999992</v>
      </c>
      <c r="E130" s="52">
        <v>2441.5605999999998</v>
      </c>
      <c r="F130" s="52">
        <f t="shared" si="1"/>
        <v>4.0593898181092678</v>
      </c>
    </row>
    <row r="131" spans="2:6" ht="20.100000000000001" customHeight="1" x14ac:dyDescent="0.25">
      <c r="B131" s="50" t="s">
        <v>106</v>
      </c>
      <c r="C131" s="62" t="s">
        <v>8</v>
      </c>
      <c r="D131" s="51">
        <v>1440.5900000000001</v>
      </c>
      <c r="E131" s="52">
        <v>1646.4327999999998</v>
      </c>
      <c r="F131" s="52">
        <f t="shared" si="1"/>
        <v>1.1428878445636854</v>
      </c>
    </row>
    <row r="132" spans="2:6" ht="20.100000000000001" customHeight="1" x14ac:dyDescent="0.25">
      <c r="B132" s="54" t="s">
        <v>118</v>
      </c>
      <c r="C132" s="63"/>
      <c r="D132" s="57">
        <v>3662974.3499999992</v>
      </c>
      <c r="E132" s="58">
        <v>3869868.1499999985</v>
      </c>
      <c r="F132" s="58">
        <f t="shared" ref="F132:F143" si="2">+E132/D132</f>
        <v>1.0564824593980571</v>
      </c>
    </row>
    <row r="133" spans="2:6" ht="20.100000000000001" customHeight="1" x14ac:dyDescent="0.25">
      <c r="B133" s="50" t="s">
        <v>190</v>
      </c>
      <c r="C133" s="62" t="s">
        <v>191</v>
      </c>
      <c r="D133" s="51">
        <v>80522.569999999992</v>
      </c>
      <c r="E133" s="52">
        <v>968292.32159999991</v>
      </c>
      <c r="F133" s="52">
        <f t="shared" si="2"/>
        <v>12.025104534045548</v>
      </c>
    </row>
    <row r="134" spans="2:6" ht="20.100000000000001" customHeight="1" x14ac:dyDescent="0.25">
      <c r="B134" s="50" t="s">
        <v>96</v>
      </c>
      <c r="C134" s="62" t="s">
        <v>9</v>
      </c>
      <c r="D134" s="51">
        <v>85431.939999999988</v>
      </c>
      <c r="E134" s="52">
        <v>695209.61060000013</v>
      </c>
      <c r="F134" s="52">
        <f t="shared" si="2"/>
        <v>8.1375842641522631</v>
      </c>
    </row>
    <row r="135" spans="2:6" ht="20.100000000000001" customHeight="1" x14ac:dyDescent="0.25">
      <c r="B135" s="50" t="s">
        <v>266</v>
      </c>
      <c r="C135" s="62" t="s">
        <v>267</v>
      </c>
      <c r="D135" s="51">
        <v>2432.0800000000004</v>
      </c>
      <c r="E135" s="52">
        <v>33678.325599999996</v>
      </c>
      <c r="F135" s="52">
        <f t="shared" si="2"/>
        <v>13.847540212493007</v>
      </c>
    </row>
    <row r="136" spans="2:6" ht="20.100000000000001" customHeight="1" x14ac:dyDescent="0.25">
      <c r="B136" s="50" t="s">
        <v>192</v>
      </c>
      <c r="C136" s="62" t="s">
        <v>193</v>
      </c>
      <c r="D136" s="51">
        <v>780.16</v>
      </c>
      <c r="E136" s="52">
        <v>9898.3454000000002</v>
      </c>
      <c r="F136" s="52">
        <f t="shared" si="2"/>
        <v>12.687583828958163</v>
      </c>
    </row>
    <row r="137" spans="2:6" ht="20.100000000000001" customHeight="1" x14ac:dyDescent="0.25">
      <c r="B137" s="50" t="s">
        <v>320</v>
      </c>
      <c r="C137" s="62" t="s">
        <v>321</v>
      </c>
      <c r="D137" s="51">
        <v>14.42</v>
      </c>
      <c r="E137" s="52">
        <v>62.838000000000001</v>
      </c>
      <c r="F137" s="52">
        <f t="shared" si="2"/>
        <v>4.3576976421636617</v>
      </c>
    </row>
    <row r="138" spans="2:6" ht="20.100000000000001" customHeight="1" x14ac:dyDescent="0.25">
      <c r="B138" s="50" t="s">
        <v>268</v>
      </c>
      <c r="C138" s="62" t="s">
        <v>269</v>
      </c>
      <c r="D138" s="51">
        <v>1592.6000000000001</v>
      </c>
      <c r="E138" s="52">
        <v>6373.0608000000011</v>
      </c>
      <c r="F138" s="52">
        <f t="shared" si="2"/>
        <v>4.0016707271128977</v>
      </c>
    </row>
    <row r="139" spans="2:6" ht="20.100000000000001" customHeight="1" x14ac:dyDescent="0.25">
      <c r="B139" s="50" t="s">
        <v>270</v>
      </c>
      <c r="C139" s="62" t="s">
        <v>271</v>
      </c>
      <c r="D139" s="51">
        <v>16215.100000000002</v>
      </c>
      <c r="E139" s="52">
        <v>44396.203399999991</v>
      </c>
      <c r="F139" s="52">
        <f t="shared" si="2"/>
        <v>2.7379543388569902</v>
      </c>
    </row>
    <row r="140" spans="2:6" ht="20.100000000000001" customHeight="1" x14ac:dyDescent="0.25">
      <c r="B140" s="50" t="s">
        <v>322</v>
      </c>
      <c r="C140" s="62" t="s">
        <v>323</v>
      </c>
      <c r="D140" s="51">
        <v>199.44</v>
      </c>
      <c r="E140" s="52">
        <v>660.12800000000004</v>
      </c>
      <c r="F140" s="52">
        <f t="shared" si="2"/>
        <v>3.3099077416766951</v>
      </c>
    </row>
    <row r="141" spans="2:6" ht="20.100000000000001" customHeight="1" x14ac:dyDescent="0.25">
      <c r="B141" s="50" t="s">
        <v>111</v>
      </c>
      <c r="C141" s="62" t="s">
        <v>20</v>
      </c>
      <c r="D141" s="51">
        <v>8732.2199999999993</v>
      </c>
      <c r="E141" s="52">
        <v>89105.520999999979</v>
      </c>
      <c r="F141" s="52">
        <f t="shared" si="2"/>
        <v>10.204223095616005</v>
      </c>
    </row>
    <row r="142" spans="2:6" ht="20.100000000000001" customHeight="1" x14ac:dyDescent="0.25">
      <c r="B142" s="50" t="s">
        <v>194</v>
      </c>
      <c r="C142" s="62" t="s">
        <v>195</v>
      </c>
      <c r="D142" s="51">
        <v>6264.4699999999993</v>
      </c>
      <c r="E142" s="52">
        <v>128208.5082</v>
      </c>
      <c r="F142" s="52">
        <f t="shared" si="2"/>
        <v>20.465978478626287</v>
      </c>
    </row>
    <row r="143" spans="2:6" ht="20.100000000000001" customHeight="1" x14ac:dyDescent="0.25">
      <c r="B143" s="50" t="s">
        <v>324</v>
      </c>
      <c r="C143" s="62" t="s">
        <v>325</v>
      </c>
      <c r="D143" s="51">
        <v>13.7</v>
      </c>
      <c r="E143" s="52">
        <v>26.709000000000003</v>
      </c>
      <c r="F143" s="52">
        <f t="shared" si="2"/>
        <v>1.9495620437956207</v>
      </c>
    </row>
    <row r="144" spans="2:6" ht="20.100000000000001" customHeight="1" x14ac:dyDescent="0.25">
      <c r="B144" s="54" t="s">
        <v>117</v>
      </c>
      <c r="C144" s="63"/>
      <c r="D144" s="57">
        <v>202198.7</v>
      </c>
      <c r="E144" s="58">
        <v>1975911.5715999999</v>
      </c>
      <c r="F144" s="58">
        <f t="shared" ref="F144" si="3">+E144/D144</f>
        <v>9.7721279691709189</v>
      </c>
    </row>
    <row r="145" spans="2:6" ht="20.100000000000001" customHeight="1" x14ac:dyDescent="0.25">
      <c r="B145" s="50" t="s">
        <v>19</v>
      </c>
      <c r="C145" s="62" t="s">
        <v>18</v>
      </c>
      <c r="D145" s="51">
        <v>465.99999999999994</v>
      </c>
      <c r="E145" s="52">
        <v>11778.870000000003</v>
      </c>
      <c r="F145" s="52">
        <f t="shared" ref="F145:F160" si="4">+E145/D145</f>
        <v>25.276545064377689</v>
      </c>
    </row>
    <row r="146" spans="2:6" ht="20.100000000000001" customHeight="1" x14ac:dyDescent="0.25">
      <c r="B146" s="50" t="s">
        <v>289</v>
      </c>
      <c r="C146" s="62" t="s">
        <v>290</v>
      </c>
      <c r="D146" s="51">
        <v>278.23999999999995</v>
      </c>
      <c r="E146" s="52">
        <v>1217.838</v>
      </c>
      <c r="F146" s="52">
        <f t="shared" si="4"/>
        <v>4.3769335825186895</v>
      </c>
    </row>
    <row r="147" spans="2:6" ht="20.100000000000001" customHeight="1" x14ac:dyDescent="0.25">
      <c r="B147" s="50" t="s">
        <v>196</v>
      </c>
      <c r="C147" s="62" t="s">
        <v>197</v>
      </c>
      <c r="D147" s="51">
        <v>78.599999999999994</v>
      </c>
      <c r="E147" s="52">
        <v>134.846</v>
      </c>
      <c r="F147" s="52">
        <f t="shared" si="4"/>
        <v>1.7155979643765904</v>
      </c>
    </row>
    <row r="148" spans="2:6" ht="20.100000000000001" customHeight="1" x14ac:dyDescent="0.25">
      <c r="B148" s="50" t="s">
        <v>326</v>
      </c>
      <c r="C148" s="62" t="s">
        <v>327</v>
      </c>
      <c r="D148" s="51">
        <v>0.66</v>
      </c>
      <c r="E148" s="52">
        <v>3.3725999999999998</v>
      </c>
      <c r="F148" s="52">
        <f t="shared" si="4"/>
        <v>5.1099999999999994</v>
      </c>
    </row>
    <row r="149" spans="2:6" ht="20.100000000000001" customHeight="1" x14ac:dyDescent="0.25">
      <c r="B149" s="50" t="s">
        <v>198</v>
      </c>
      <c r="C149" s="62" t="s">
        <v>199</v>
      </c>
      <c r="D149" s="51">
        <v>2273.29</v>
      </c>
      <c r="E149" s="52">
        <v>6446.2334999999994</v>
      </c>
      <c r="F149" s="52">
        <f t="shared" si="4"/>
        <v>2.8356406353786801</v>
      </c>
    </row>
    <row r="150" spans="2:6" ht="20.100000000000001" customHeight="1" x14ac:dyDescent="0.25">
      <c r="B150" s="50" t="s">
        <v>328</v>
      </c>
      <c r="C150" s="62" t="s">
        <v>329</v>
      </c>
      <c r="D150" s="51">
        <v>35.36</v>
      </c>
      <c r="E150" s="52">
        <v>1017.71</v>
      </c>
      <c r="F150" s="52">
        <f t="shared" si="4"/>
        <v>28.781391402714934</v>
      </c>
    </row>
    <row r="151" spans="2:6" ht="20.100000000000001" customHeight="1" x14ac:dyDescent="0.25">
      <c r="B151" s="50" t="s">
        <v>100</v>
      </c>
      <c r="C151" s="62" t="s">
        <v>33</v>
      </c>
      <c r="D151" s="51">
        <v>1194.2100000000003</v>
      </c>
      <c r="E151" s="52">
        <v>3733.6592999999998</v>
      </c>
      <c r="F151" s="52">
        <f t="shared" si="4"/>
        <v>3.1264679578968515</v>
      </c>
    </row>
    <row r="152" spans="2:6" ht="20.100000000000001" customHeight="1" x14ac:dyDescent="0.25">
      <c r="B152" s="50" t="s">
        <v>272</v>
      </c>
      <c r="C152" s="62" t="s">
        <v>273</v>
      </c>
      <c r="D152" s="51">
        <v>2351.37</v>
      </c>
      <c r="E152" s="52">
        <v>24026.309000000001</v>
      </c>
      <c r="F152" s="52">
        <f t="shared" si="4"/>
        <v>10.218004397436388</v>
      </c>
    </row>
    <row r="153" spans="2:6" ht="20.100000000000001" customHeight="1" x14ac:dyDescent="0.25">
      <c r="B153" s="50" t="s">
        <v>200</v>
      </c>
      <c r="C153" s="62" t="s">
        <v>201</v>
      </c>
      <c r="D153" s="51">
        <v>15407.71</v>
      </c>
      <c r="E153" s="52">
        <v>62937.272599999997</v>
      </c>
      <c r="F153" s="52">
        <f t="shared" si="4"/>
        <v>4.0847908352376834</v>
      </c>
    </row>
    <row r="154" spans="2:6" ht="20.100000000000001" customHeight="1" x14ac:dyDescent="0.25">
      <c r="B154" s="50" t="s">
        <v>274</v>
      </c>
      <c r="C154" s="62" t="s">
        <v>275</v>
      </c>
      <c r="D154" s="51">
        <v>149321.56</v>
      </c>
      <c r="E154" s="52">
        <v>1346951.7395999997</v>
      </c>
      <c r="F154" s="52">
        <f t="shared" si="4"/>
        <v>9.0204772813785219</v>
      </c>
    </row>
    <row r="155" spans="2:6" ht="20.100000000000001" customHeight="1" x14ac:dyDescent="0.25">
      <c r="B155" s="50" t="s">
        <v>291</v>
      </c>
      <c r="C155" s="62" t="s">
        <v>276</v>
      </c>
      <c r="D155" s="51">
        <v>16.7</v>
      </c>
      <c r="E155" s="52">
        <v>545.596</v>
      </c>
      <c r="F155" s="52">
        <f t="shared" si="4"/>
        <v>32.670419161676648</v>
      </c>
    </row>
    <row r="156" spans="2:6" ht="20.100000000000001" customHeight="1" x14ac:dyDescent="0.25">
      <c r="B156" s="50" t="s">
        <v>35</v>
      </c>
      <c r="C156" s="62" t="s">
        <v>34</v>
      </c>
      <c r="D156" s="51">
        <v>201.28</v>
      </c>
      <c r="E156" s="52">
        <v>6751.8062</v>
      </c>
      <c r="F156" s="52">
        <f t="shared" si="4"/>
        <v>33.544347178060413</v>
      </c>
    </row>
    <row r="157" spans="2:6" ht="20.100000000000001" customHeight="1" x14ac:dyDescent="0.25">
      <c r="B157" s="50" t="s">
        <v>277</v>
      </c>
      <c r="C157" s="62" t="s">
        <v>278</v>
      </c>
      <c r="D157" s="51">
        <v>1317.3899999999999</v>
      </c>
      <c r="E157" s="52">
        <v>28565.1558</v>
      </c>
      <c r="F157" s="52">
        <f t="shared" si="4"/>
        <v>21.683143032814886</v>
      </c>
    </row>
    <row r="158" spans="2:6" ht="20.100000000000001" customHeight="1" x14ac:dyDescent="0.25">
      <c r="B158" s="50" t="s">
        <v>279</v>
      </c>
      <c r="C158" s="62" t="s">
        <v>280</v>
      </c>
      <c r="D158" s="51">
        <v>235.42000000000002</v>
      </c>
      <c r="E158" s="52">
        <v>4509.9984000000004</v>
      </c>
      <c r="F158" s="52">
        <f t="shared" si="4"/>
        <v>19.157244074420184</v>
      </c>
    </row>
    <row r="159" spans="2:6" ht="20.100000000000001" customHeight="1" x14ac:dyDescent="0.25">
      <c r="B159" s="54" t="s">
        <v>144</v>
      </c>
      <c r="C159" s="64"/>
      <c r="D159" s="57">
        <v>173177.78999999998</v>
      </c>
      <c r="E159" s="58">
        <v>1498620.4069999997</v>
      </c>
      <c r="F159" s="58">
        <f t="shared" si="4"/>
        <v>8.6536524516221149</v>
      </c>
    </row>
    <row r="160" spans="2:6" ht="20.100000000000001" customHeight="1" x14ac:dyDescent="0.25">
      <c r="B160" s="66" t="s">
        <v>1</v>
      </c>
      <c r="C160" s="65"/>
      <c r="D160" s="55">
        <v>4038350.8400000003</v>
      </c>
      <c r="E160" s="56">
        <v>7344400.1286000004</v>
      </c>
      <c r="F160" s="56">
        <f t="shared" si="4"/>
        <v>1.8186632166411771</v>
      </c>
    </row>
    <row r="162" spans="2:2" ht="20.100000000000001" customHeight="1" x14ac:dyDescent="0.25">
      <c r="B162" s="32" t="s">
        <v>332</v>
      </c>
    </row>
  </sheetData>
  <sheetProtection selectLockedCells="1" selectUnlockedCells="1"/>
  <sortState ref="B145:F158">
    <sortCondition ref="B145:B158"/>
  </sortState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topLeftCell="A34" zoomScaleNormal="100" workbookViewId="0">
      <selection activeCell="D49" sqref="D49:E49"/>
    </sheetView>
  </sheetViews>
  <sheetFormatPr baseColWidth="10" defaultColWidth="11.42578125" defaultRowHeight="12.75" x14ac:dyDescent="0.2"/>
  <cols>
    <col min="1" max="1" width="4" style="72" customWidth="1"/>
    <col min="2" max="2" width="35.85546875" style="72" customWidth="1"/>
    <col min="3" max="3" width="7.7109375" style="72" customWidth="1"/>
    <col min="4" max="5" width="16.140625" style="72" bestFit="1" customWidth="1"/>
    <col min="6" max="6" width="11.7109375" style="72" bestFit="1" customWidth="1"/>
    <col min="7" max="7" width="13.42578125" style="72" customWidth="1"/>
    <col min="8" max="8" width="11.7109375" style="72" bestFit="1" customWidth="1"/>
    <col min="9" max="9" width="13.85546875" style="72" bestFit="1" customWidth="1"/>
    <col min="10" max="10" width="11.7109375" style="72" bestFit="1" customWidth="1"/>
    <col min="11" max="11" width="13.85546875" style="72" bestFit="1" customWidth="1"/>
    <col min="12" max="12" width="11.7109375" style="72" bestFit="1" customWidth="1"/>
    <col min="13" max="13" width="13.85546875" style="72" bestFit="1" customWidth="1"/>
    <col min="14" max="16384" width="11.42578125" style="72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</row>
    <row r="4" spans="1:17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</row>
    <row r="6" spans="1:17" s="1" customFormat="1" ht="15.75" x14ac:dyDescent="0.25">
      <c r="C6" s="59"/>
      <c r="D6" s="2"/>
      <c r="E6" s="2"/>
      <c r="N6" s="18"/>
    </row>
    <row r="7" spans="1:17" s="1" customFormat="1" ht="20.25" customHeight="1" x14ac:dyDescent="0.25">
      <c r="B7" s="9" t="s">
        <v>330</v>
      </c>
      <c r="C7" s="60"/>
      <c r="D7" s="2"/>
      <c r="M7" s="2"/>
      <c r="N7" s="18"/>
    </row>
    <row r="8" spans="1:17" s="1" customFormat="1" ht="5.2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6"/>
      <c r="P8" s="86"/>
      <c r="Q8" s="86"/>
    </row>
    <row r="9" spans="1:17" s="18" customFormat="1" ht="9.75" customHeight="1" x14ac:dyDescent="0.25">
      <c r="B9" s="19"/>
      <c r="C9" s="61"/>
      <c r="D9" s="19"/>
    </row>
    <row r="10" spans="1:17" x14ac:dyDescent="0.2">
      <c r="H10" s="73"/>
    </row>
    <row r="32" spans="2:14" s="1" customFormat="1" ht="20.25" customHeight="1" x14ac:dyDescent="0.25">
      <c r="B32" s="9" t="s">
        <v>331</v>
      </c>
      <c r="C32" s="60"/>
      <c r="D32" s="2"/>
      <c r="M32" s="2"/>
      <c r="N32" s="72"/>
    </row>
    <row r="33" spans="2:14" s="1" customFormat="1" ht="5.25" customHeight="1" x14ac:dyDescent="0.25"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72"/>
    </row>
    <row r="36" spans="2:14" ht="15.75" x14ac:dyDescent="0.25">
      <c r="B36" s="155" t="s">
        <v>141</v>
      </c>
      <c r="C36" s="156" t="s">
        <v>2</v>
      </c>
      <c r="D36" s="153">
        <v>2018</v>
      </c>
      <c r="E36" s="154"/>
      <c r="F36" s="162">
        <v>2017</v>
      </c>
      <c r="G36" s="163"/>
      <c r="H36" s="153">
        <v>2016</v>
      </c>
      <c r="I36" s="154"/>
      <c r="J36" s="162">
        <v>2015</v>
      </c>
      <c r="K36" s="163"/>
      <c r="L36" s="153">
        <v>2014</v>
      </c>
      <c r="M36" s="154"/>
    </row>
    <row r="37" spans="2:14" ht="15.75" x14ac:dyDescent="0.2">
      <c r="B37" s="155"/>
      <c r="C37" s="157"/>
      <c r="D37" s="99" t="s">
        <v>142</v>
      </c>
      <c r="E37" s="98" t="s">
        <v>143</v>
      </c>
      <c r="F37" s="100" t="s">
        <v>142</v>
      </c>
      <c r="G37" s="101" t="s">
        <v>143</v>
      </c>
      <c r="H37" s="117" t="s">
        <v>142</v>
      </c>
      <c r="I37" s="116" t="s">
        <v>143</v>
      </c>
      <c r="J37" s="100" t="s">
        <v>142</v>
      </c>
      <c r="K37" s="101" t="s">
        <v>143</v>
      </c>
      <c r="L37" s="119" t="s">
        <v>142</v>
      </c>
      <c r="M37" s="118" t="s">
        <v>143</v>
      </c>
    </row>
    <row r="38" spans="2:14" ht="15.75" x14ac:dyDescent="0.25">
      <c r="B38" s="67" t="s">
        <v>113</v>
      </c>
      <c r="C38" s="67" t="s">
        <v>284</v>
      </c>
      <c r="D38" s="68">
        <v>2877253.27</v>
      </c>
      <c r="E38" s="107">
        <v>1050119.4373999999</v>
      </c>
      <c r="F38" s="68">
        <v>1613404.35</v>
      </c>
      <c r="G38" s="107">
        <v>796117.47690000001</v>
      </c>
      <c r="H38" s="68">
        <v>3715850.52</v>
      </c>
      <c r="I38" s="107">
        <v>1718976.2881</v>
      </c>
      <c r="J38" s="68">
        <v>2652458.6300000004</v>
      </c>
      <c r="K38" s="107">
        <v>1247764.6099999999</v>
      </c>
      <c r="L38" s="68">
        <v>3411253.9899999998</v>
      </c>
      <c r="M38" s="7">
        <v>1399242.8434000001</v>
      </c>
    </row>
    <row r="39" spans="2:14" s="74" customFormat="1" ht="15.75" x14ac:dyDescent="0.25">
      <c r="B39" s="69" t="s">
        <v>96</v>
      </c>
      <c r="C39" s="69" t="s">
        <v>9</v>
      </c>
      <c r="D39" s="68">
        <v>85431.939999999988</v>
      </c>
      <c r="E39" s="107">
        <v>695209.61060000013</v>
      </c>
      <c r="F39" s="68">
        <v>72603.11</v>
      </c>
      <c r="G39" s="107">
        <v>528712.22479999997</v>
      </c>
      <c r="H39" s="68">
        <v>88954.77</v>
      </c>
      <c r="I39" s="107">
        <v>539515.21940000018</v>
      </c>
      <c r="J39" s="68">
        <v>96991.34</v>
      </c>
      <c r="K39" s="107">
        <v>555459.90270000009</v>
      </c>
      <c r="L39" s="68">
        <v>113657.03</v>
      </c>
      <c r="M39" s="7">
        <v>606674.66399999999</v>
      </c>
    </row>
    <row r="40" spans="2:14" s="74" customFormat="1" ht="15.75" x14ac:dyDescent="0.25">
      <c r="B40" s="69" t="s">
        <v>281</v>
      </c>
      <c r="C40" s="69" t="s">
        <v>20</v>
      </c>
      <c r="D40" s="68">
        <v>8732.2199999999993</v>
      </c>
      <c r="E40" s="107">
        <v>89105.520999999979</v>
      </c>
      <c r="F40" s="68">
        <v>16439.27</v>
      </c>
      <c r="G40" s="107">
        <v>125854.14250000002</v>
      </c>
      <c r="H40" s="68">
        <v>76772.81</v>
      </c>
      <c r="I40" s="107">
        <v>478076.48250000004</v>
      </c>
      <c r="J40" s="68">
        <v>129989.01</v>
      </c>
      <c r="K40" s="107">
        <v>760807.61939999997</v>
      </c>
      <c r="L40" s="68">
        <v>21650.91</v>
      </c>
      <c r="M40" s="7">
        <v>125579.10370000001</v>
      </c>
    </row>
    <row r="41" spans="2:14" s="74" customFormat="1" ht="15.75" x14ac:dyDescent="0.25">
      <c r="B41" s="69" t="s">
        <v>190</v>
      </c>
      <c r="C41" s="69" t="s">
        <v>191</v>
      </c>
      <c r="D41" s="68">
        <v>80522.569999999992</v>
      </c>
      <c r="E41" s="107">
        <v>968292.32159999991</v>
      </c>
      <c r="F41" s="68">
        <v>32631.510000000002</v>
      </c>
      <c r="G41" s="107">
        <v>399219.68570000003</v>
      </c>
      <c r="H41" s="68">
        <v>50127.96</v>
      </c>
      <c r="I41" s="107">
        <v>508332.29700000008</v>
      </c>
      <c r="J41" s="68">
        <v>48132.189999999995</v>
      </c>
      <c r="K41" s="107">
        <v>456636.78850000002</v>
      </c>
      <c r="L41" s="68">
        <v>39244.33</v>
      </c>
      <c r="M41" s="7">
        <v>412420.098</v>
      </c>
    </row>
    <row r="42" spans="2:14" s="74" customFormat="1" ht="15.75" x14ac:dyDescent="0.25">
      <c r="B42" s="69" t="s">
        <v>116</v>
      </c>
      <c r="C42" s="69" t="s">
        <v>15</v>
      </c>
      <c r="D42" s="68">
        <v>60442.149999999994</v>
      </c>
      <c r="E42" s="107">
        <v>266476.37430000002</v>
      </c>
      <c r="F42" s="68">
        <v>33363.360000000001</v>
      </c>
      <c r="G42" s="107">
        <v>191510.3725</v>
      </c>
      <c r="H42" s="68">
        <v>49400.41</v>
      </c>
      <c r="I42" s="107">
        <v>219368.86629999997</v>
      </c>
      <c r="J42" s="68">
        <v>58986.240000000005</v>
      </c>
      <c r="K42" s="107">
        <v>280139.05950000003</v>
      </c>
      <c r="L42" s="68">
        <v>53788.37</v>
      </c>
      <c r="M42" s="7">
        <v>245548.75950000001</v>
      </c>
    </row>
    <row r="43" spans="2:14" s="74" customFormat="1" ht="15.75" x14ac:dyDescent="0.25">
      <c r="B43" s="69" t="s">
        <v>67</v>
      </c>
      <c r="C43" s="69" t="s">
        <v>66</v>
      </c>
      <c r="D43" s="68">
        <v>38836.92</v>
      </c>
      <c r="E43" s="107">
        <v>310010.18850000005</v>
      </c>
      <c r="F43" s="68">
        <v>32818.5</v>
      </c>
      <c r="G43" s="107">
        <v>242606.42010000002</v>
      </c>
      <c r="H43" s="68">
        <v>36464.840000000004</v>
      </c>
      <c r="I43" s="107">
        <v>244994.57429999998</v>
      </c>
      <c r="J43" s="68">
        <v>32548.09</v>
      </c>
      <c r="K43" s="107">
        <v>224239.06950000001</v>
      </c>
      <c r="L43" s="68">
        <v>38346.199999999997</v>
      </c>
      <c r="M43" s="7">
        <v>246520.36900000001</v>
      </c>
    </row>
    <row r="44" spans="2:14" s="74" customFormat="1" ht="15.75" x14ac:dyDescent="0.25">
      <c r="B44" s="69" t="s">
        <v>44</v>
      </c>
      <c r="C44" s="69" t="s">
        <v>43</v>
      </c>
      <c r="D44" s="68">
        <v>228228.77000000002</v>
      </c>
      <c r="E44" s="107">
        <v>428120.63140000001</v>
      </c>
      <c r="F44" s="68">
        <v>95547.91</v>
      </c>
      <c r="G44" s="107">
        <v>180620.77489999999</v>
      </c>
      <c r="H44" s="68">
        <v>35374.25</v>
      </c>
      <c r="I44" s="107">
        <v>51590.913299999993</v>
      </c>
      <c r="J44" s="68">
        <v>37320.89</v>
      </c>
      <c r="K44" s="107">
        <v>70469.132199999993</v>
      </c>
      <c r="L44" s="68">
        <v>47228.09</v>
      </c>
      <c r="M44" s="7">
        <v>107355.73690000002</v>
      </c>
    </row>
    <row r="45" spans="2:14" s="74" customFormat="1" ht="15.75" x14ac:dyDescent="0.25">
      <c r="B45" s="69" t="s">
        <v>274</v>
      </c>
      <c r="C45" s="69" t="s">
        <v>275</v>
      </c>
      <c r="D45" s="68">
        <v>149321.56</v>
      </c>
      <c r="E45" s="107">
        <v>1346951.7395999997</v>
      </c>
      <c r="F45" s="68">
        <v>41452.83</v>
      </c>
      <c r="G45" s="107">
        <v>447723.35700000002</v>
      </c>
      <c r="H45" s="68">
        <v>30857.350000000002</v>
      </c>
      <c r="I45" s="107">
        <v>371104.9705</v>
      </c>
      <c r="J45" s="68">
        <v>14164.74</v>
      </c>
      <c r="K45" s="107">
        <v>220682.31809999997</v>
      </c>
      <c r="L45" s="68">
        <v>38017.410000000003</v>
      </c>
      <c r="M45" s="7">
        <v>461406.83559999999</v>
      </c>
    </row>
    <row r="46" spans="2:14" ht="15.75" x14ac:dyDescent="0.25">
      <c r="B46" s="69" t="s">
        <v>84</v>
      </c>
      <c r="C46" s="69" t="s">
        <v>83</v>
      </c>
      <c r="D46" s="68">
        <v>23144.81</v>
      </c>
      <c r="E46" s="107">
        <v>254305.628</v>
      </c>
      <c r="F46" s="68">
        <v>17022.219999999998</v>
      </c>
      <c r="G46" s="107">
        <v>192598.50670000003</v>
      </c>
      <c r="H46" s="68">
        <v>27720.260000000002</v>
      </c>
      <c r="I46" s="107">
        <v>291641.42960000003</v>
      </c>
      <c r="J46" s="68">
        <v>33935.1</v>
      </c>
      <c r="K46" s="107">
        <v>346593.11780000001</v>
      </c>
      <c r="L46" s="68">
        <v>55325.61</v>
      </c>
      <c r="M46" s="7">
        <v>464644.55249999999</v>
      </c>
    </row>
    <row r="47" spans="2:14" ht="15.75" x14ac:dyDescent="0.25">
      <c r="B47" s="70" t="s">
        <v>98</v>
      </c>
      <c r="C47" s="70" t="s">
        <v>21</v>
      </c>
      <c r="D47" s="71">
        <v>25015.660000000003</v>
      </c>
      <c r="E47" s="108">
        <v>43649.657700000003</v>
      </c>
      <c r="F47" s="71">
        <v>26766.379999999997</v>
      </c>
      <c r="G47" s="108">
        <v>42375.353199999998</v>
      </c>
      <c r="H47" s="68">
        <v>26641.02</v>
      </c>
      <c r="I47" s="107">
        <v>39719.023300000001</v>
      </c>
      <c r="J47" s="68">
        <v>21453.08</v>
      </c>
      <c r="K47" s="107">
        <v>35042.6152</v>
      </c>
      <c r="L47" s="68">
        <v>35417.19</v>
      </c>
      <c r="M47" s="7">
        <v>72416.170799999993</v>
      </c>
    </row>
    <row r="48" spans="2:14" ht="15.75" x14ac:dyDescent="0.25">
      <c r="B48" s="158" t="s">
        <v>145</v>
      </c>
      <c r="C48" s="159"/>
      <c r="D48" s="75">
        <v>0.88574024687760899</v>
      </c>
      <c r="E48" s="75">
        <v>0.74236711162676161</v>
      </c>
      <c r="F48" s="75">
        <v>0.77035785724018235</v>
      </c>
      <c r="G48" s="75">
        <v>0.62405847844824647</v>
      </c>
      <c r="H48" s="75">
        <v>0.9060996823464933</v>
      </c>
      <c r="I48" s="75">
        <v>0.71432985919288505</v>
      </c>
      <c r="J48" s="75">
        <v>0.86453239695502826</v>
      </c>
      <c r="K48" s="75">
        <v>0.71100582069856677</v>
      </c>
      <c r="L48" s="75">
        <v>0.89338617989802516</v>
      </c>
      <c r="M48" s="120">
        <v>0.70533520330983179</v>
      </c>
    </row>
    <row r="49" spans="2:13" ht="15.75" x14ac:dyDescent="0.25">
      <c r="B49" s="160" t="s">
        <v>146</v>
      </c>
      <c r="C49" s="161"/>
      <c r="D49" s="55">
        <v>4038350.8400000003</v>
      </c>
      <c r="E49" s="56">
        <v>7344400.1286000004</v>
      </c>
      <c r="F49" s="55">
        <v>2572894.4299999997</v>
      </c>
      <c r="G49" s="56">
        <v>5043338.7622999987</v>
      </c>
      <c r="H49" s="55">
        <v>4567007.6599999983</v>
      </c>
      <c r="I49" s="56">
        <v>6248261.9295000015</v>
      </c>
      <c r="J49" s="55">
        <v>3615803.5500000003</v>
      </c>
      <c r="K49" s="56">
        <v>5904078.5752999987</v>
      </c>
      <c r="L49" s="55">
        <v>4313844.5799999991</v>
      </c>
      <c r="M49" s="56">
        <v>5872114.5831999984</v>
      </c>
    </row>
    <row r="51" spans="2:13" ht="15.75" x14ac:dyDescent="0.25">
      <c r="B51" s="32" t="s">
        <v>332</v>
      </c>
    </row>
    <row r="53" spans="2:13" x14ac:dyDescent="0.2">
      <c r="D53" s="113"/>
      <c r="E53" s="113"/>
    </row>
    <row r="54" spans="2:13" x14ac:dyDescent="0.2">
      <c r="D54" s="114"/>
      <c r="E54" s="114"/>
    </row>
    <row r="56" spans="2:13" x14ac:dyDescent="0.2">
      <c r="D56" s="115"/>
      <c r="E56" s="115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tabSelected="1" topLeftCell="A30" workbookViewId="0">
      <selection activeCell="B61" sqref="B61"/>
    </sheetView>
  </sheetViews>
  <sheetFormatPr baseColWidth="10" defaultColWidth="11.42578125" defaultRowHeight="12.75" x14ac:dyDescent="0.2"/>
  <cols>
    <col min="1" max="1" width="6.5703125" style="122" customWidth="1"/>
    <col min="2" max="2" width="39.85546875" style="122" customWidth="1"/>
    <col min="3" max="3" width="17" style="122" bestFit="1" customWidth="1"/>
    <col min="4" max="4" width="14.28515625" style="122" customWidth="1"/>
    <col min="5" max="5" width="17.28515625" style="122" customWidth="1"/>
    <col min="6" max="6" width="13.42578125" style="122" customWidth="1"/>
    <col min="7" max="7" width="20.7109375" style="122" customWidth="1"/>
    <col min="8" max="8" width="11.42578125" style="122"/>
    <col min="9" max="9" width="19.85546875" style="122" customWidth="1"/>
    <col min="10" max="256" width="11.42578125" style="122"/>
    <col min="257" max="257" width="6.5703125" style="122" customWidth="1"/>
    <col min="258" max="258" width="39.85546875" style="122" customWidth="1"/>
    <col min="259" max="259" width="17" style="122" bestFit="1" customWidth="1"/>
    <col min="260" max="260" width="14.28515625" style="122" customWidth="1"/>
    <col min="261" max="261" width="17.28515625" style="122" customWidth="1"/>
    <col min="262" max="262" width="13.42578125" style="122" customWidth="1"/>
    <col min="263" max="263" width="20.7109375" style="122" customWidth="1"/>
    <col min="264" max="264" width="11.42578125" style="122"/>
    <col min="265" max="265" width="19.85546875" style="122" customWidth="1"/>
    <col min="266" max="512" width="11.42578125" style="122"/>
    <col min="513" max="513" width="6.5703125" style="122" customWidth="1"/>
    <col min="514" max="514" width="39.85546875" style="122" customWidth="1"/>
    <col min="515" max="515" width="17" style="122" bestFit="1" customWidth="1"/>
    <col min="516" max="516" width="14.28515625" style="122" customWidth="1"/>
    <col min="517" max="517" width="17.28515625" style="122" customWidth="1"/>
    <col min="518" max="518" width="13.42578125" style="122" customWidth="1"/>
    <col min="519" max="519" width="20.7109375" style="122" customWidth="1"/>
    <col min="520" max="520" width="11.42578125" style="122"/>
    <col min="521" max="521" width="19.85546875" style="122" customWidth="1"/>
    <col min="522" max="768" width="11.42578125" style="122"/>
    <col min="769" max="769" width="6.5703125" style="122" customWidth="1"/>
    <col min="770" max="770" width="39.85546875" style="122" customWidth="1"/>
    <col min="771" max="771" width="17" style="122" bestFit="1" customWidth="1"/>
    <col min="772" max="772" width="14.28515625" style="122" customWidth="1"/>
    <col min="773" max="773" width="17.28515625" style="122" customWidth="1"/>
    <col min="774" max="774" width="13.42578125" style="122" customWidth="1"/>
    <col min="775" max="775" width="20.7109375" style="122" customWidth="1"/>
    <col min="776" max="776" width="11.42578125" style="122"/>
    <col min="777" max="777" width="19.85546875" style="122" customWidth="1"/>
    <col min="778" max="1024" width="11.42578125" style="122"/>
    <col min="1025" max="1025" width="6.5703125" style="122" customWidth="1"/>
    <col min="1026" max="1026" width="39.85546875" style="122" customWidth="1"/>
    <col min="1027" max="1027" width="17" style="122" bestFit="1" customWidth="1"/>
    <col min="1028" max="1028" width="14.28515625" style="122" customWidth="1"/>
    <col min="1029" max="1029" width="17.28515625" style="122" customWidth="1"/>
    <col min="1030" max="1030" width="13.42578125" style="122" customWidth="1"/>
    <col min="1031" max="1031" width="20.7109375" style="122" customWidth="1"/>
    <col min="1032" max="1032" width="11.42578125" style="122"/>
    <col min="1033" max="1033" width="19.85546875" style="122" customWidth="1"/>
    <col min="1034" max="1280" width="11.42578125" style="122"/>
    <col min="1281" max="1281" width="6.5703125" style="122" customWidth="1"/>
    <col min="1282" max="1282" width="39.85546875" style="122" customWidth="1"/>
    <col min="1283" max="1283" width="17" style="122" bestFit="1" customWidth="1"/>
    <col min="1284" max="1284" width="14.28515625" style="122" customWidth="1"/>
    <col min="1285" max="1285" width="17.28515625" style="122" customWidth="1"/>
    <col min="1286" max="1286" width="13.42578125" style="122" customWidth="1"/>
    <col min="1287" max="1287" width="20.7109375" style="122" customWidth="1"/>
    <col min="1288" max="1288" width="11.42578125" style="122"/>
    <col min="1289" max="1289" width="19.85546875" style="122" customWidth="1"/>
    <col min="1290" max="1536" width="11.42578125" style="122"/>
    <col min="1537" max="1537" width="6.5703125" style="122" customWidth="1"/>
    <col min="1538" max="1538" width="39.85546875" style="122" customWidth="1"/>
    <col min="1539" max="1539" width="17" style="122" bestFit="1" customWidth="1"/>
    <col min="1540" max="1540" width="14.28515625" style="122" customWidth="1"/>
    <col min="1541" max="1541" width="17.28515625" style="122" customWidth="1"/>
    <col min="1542" max="1542" width="13.42578125" style="122" customWidth="1"/>
    <col min="1543" max="1543" width="20.7109375" style="122" customWidth="1"/>
    <col min="1544" max="1544" width="11.42578125" style="122"/>
    <col min="1545" max="1545" width="19.85546875" style="122" customWidth="1"/>
    <col min="1546" max="1792" width="11.42578125" style="122"/>
    <col min="1793" max="1793" width="6.5703125" style="122" customWidth="1"/>
    <col min="1794" max="1794" width="39.85546875" style="122" customWidth="1"/>
    <col min="1795" max="1795" width="17" style="122" bestFit="1" customWidth="1"/>
    <col min="1796" max="1796" width="14.28515625" style="122" customWidth="1"/>
    <col min="1797" max="1797" width="17.28515625" style="122" customWidth="1"/>
    <col min="1798" max="1798" width="13.42578125" style="122" customWidth="1"/>
    <col min="1799" max="1799" width="20.7109375" style="122" customWidth="1"/>
    <col min="1800" max="1800" width="11.42578125" style="122"/>
    <col min="1801" max="1801" width="19.85546875" style="122" customWidth="1"/>
    <col min="1802" max="2048" width="11.42578125" style="122"/>
    <col min="2049" max="2049" width="6.5703125" style="122" customWidth="1"/>
    <col min="2050" max="2050" width="39.85546875" style="122" customWidth="1"/>
    <col min="2051" max="2051" width="17" style="122" bestFit="1" customWidth="1"/>
    <col min="2052" max="2052" width="14.28515625" style="122" customWidth="1"/>
    <col min="2053" max="2053" width="17.28515625" style="122" customWidth="1"/>
    <col min="2054" max="2054" width="13.42578125" style="122" customWidth="1"/>
    <col min="2055" max="2055" width="20.7109375" style="122" customWidth="1"/>
    <col min="2056" max="2056" width="11.42578125" style="122"/>
    <col min="2057" max="2057" width="19.85546875" style="122" customWidth="1"/>
    <col min="2058" max="2304" width="11.42578125" style="122"/>
    <col min="2305" max="2305" width="6.5703125" style="122" customWidth="1"/>
    <col min="2306" max="2306" width="39.85546875" style="122" customWidth="1"/>
    <col min="2307" max="2307" width="17" style="122" bestFit="1" customWidth="1"/>
    <col min="2308" max="2308" width="14.28515625" style="122" customWidth="1"/>
    <col min="2309" max="2309" width="17.28515625" style="122" customWidth="1"/>
    <col min="2310" max="2310" width="13.42578125" style="122" customWidth="1"/>
    <col min="2311" max="2311" width="20.7109375" style="122" customWidth="1"/>
    <col min="2312" max="2312" width="11.42578125" style="122"/>
    <col min="2313" max="2313" width="19.85546875" style="122" customWidth="1"/>
    <col min="2314" max="2560" width="11.42578125" style="122"/>
    <col min="2561" max="2561" width="6.5703125" style="122" customWidth="1"/>
    <col min="2562" max="2562" width="39.85546875" style="122" customWidth="1"/>
    <col min="2563" max="2563" width="17" style="122" bestFit="1" customWidth="1"/>
    <col min="2564" max="2564" width="14.28515625" style="122" customWidth="1"/>
    <col min="2565" max="2565" width="17.28515625" style="122" customWidth="1"/>
    <col min="2566" max="2566" width="13.42578125" style="122" customWidth="1"/>
    <col min="2567" max="2567" width="20.7109375" style="122" customWidth="1"/>
    <col min="2568" max="2568" width="11.42578125" style="122"/>
    <col min="2569" max="2569" width="19.85546875" style="122" customWidth="1"/>
    <col min="2570" max="2816" width="11.42578125" style="122"/>
    <col min="2817" max="2817" width="6.5703125" style="122" customWidth="1"/>
    <col min="2818" max="2818" width="39.85546875" style="122" customWidth="1"/>
    <col min="2819" max="2819" width="17" style="122" bestFit="1" customWidth="1"/>
    <col min="2820" max="2820" width="14.28515625" style="122" customWidth="1"/>
    <col min="2821" max="2821" width="17.28515625" style="122" customWidth="1"/>
    <col min="2822" max="2822" width="13.42578125" style="122" customWidth="1"/>
    <col min="2823" max="2823" width="20.7109375" style="122" customWidth="1"/>
    <col min="2824" max="2824" width="11.42578125" style="122"/>
    <col min="2825" max="2825" width="19.85546875" style="122" customWidth="1"/>
    <col min="2826" max="3072" width="11.42578125" style="122"/>
    <col min="3073" max="3073" width="6.5703125" style="122" customWidth="1"/>
    <col min="3074" max="3074" width="39.85546875" style="122" customWidth="1"/>
    <col min="3075" max="3075" width="17" style="122" bestFit="1" customWidth="1"/>
    <col min="3076" max="3076" width="14.28515625" style="122" customWidth="1"/>
    <col min="3077" max="3077" width="17.28515625" style="122" customWidth="1"/>
    <col min="3078" max="3078" width="13.42578125" style="122" customWidth="1"/>
    <col min="3079" max="3079" width="20.7109375" style="122" customWidth="1"/>
    <col min="3080" max="3080" width="11.42578125" style="122"/>
    <col min="3081" max="3081" width="19.85546875" style="122" customWidth="1"/>
    <col min="3082" max="3328" width="11.42578125" style="122"/>
    <col min="3329" max="3329" width="6.5703125" style="122" customWidth="1"/>
    <col min="3330" max="3330" width="39.85546875" style="122" customWidth="1"/>
    <col min="3331" max="3331" width="17" style="122" bestFit="1" customWidth="1"/>
    <col min="3332" max="3332" width="14.28515625" style="122" customWidth="1"/>
    <col min="3333" max="3333" width="17.28515625" style="122" customWidth="1"/>
    <col min="3334" max="3334" width="13.42578125" style="122" customWidth="1"/>
    <col min="3335" max="3335" width="20.7109375" style="122" customWidth="1"/>
    <col min="3336" max="3336" width="11.42578125" style="122"/>
    <col min="3337" max="3337" width="19.85546875" style="122" customWidth="1"/>
    <col min="3338" max="3584" width="11.42578125" style="122"/>
    <col min="3585" max="3585" width="6.5703125" style="122" customWidth="1"/>
    <col min="3586" max="3586" width="39.85546875" style="122" customWidth="1"/>
    <col min="3587" max="3587" width="17" style="122" bestFit="1" customWidth="1"/>
    <col min="3588" max="3588" width="14.28515625" style="122" customWidth="1"/>
    <col min="3589" max="3589" width="17.28515625" style="122" customWidth="1"/>
    <col min="3590" max="3590" width="13.42578125" style="122" customWidth="1"/>
    <col min="3591" max="3591" width="20.7109375" style="122" customWidth="1"/>
    <col min="3592" max="3592" width="11.42578125" style="122"/>
    <col min="3593" max="3593" width="19.85546875" style="122" customWidth="1"/>
    <col min="3594" max="3840" width="11.42578125" style="122"/>
    <col min="3841" max="3841" width="6.5703125" style="122" customWidth="1"/>
    <col min="3842" max="3842" width="39.85546875" style="122" customWidth="1"/>
    <col min="3843" max="3843" width="17" style="122" bestFit="1" customWidth="1"/>
    <col min="3844" max="3844" width="14.28515625" style="122" customWidth="1"/>
    <col min="3845" max="3845" width="17.28515625" style="122" customWidth="1"/>
    <col min="3846" max="3846" width="13.42578125" style="122" customWidth="1"/>
    <col min="3847" max="3847" width="20.7109375" style="122" customWidth="1"/>
    <col min="3848" max="3848" width="11.42578125" style="122"/>
    <col min="3849" max="3849" width="19.85546875" style="122" customWidth="1"/>
    <col min="3850" max="4096" width="11.42578125" style="122"/>
    <col min="4097" max="4097" width="6.5703125" style="122" customWidth="1"/>
    <col min="4098" max="4098" width="39.85546875" style="122" customWidth="1"/>
    <col min="4099" max="4099" width="17" style="122" bestFit="1" customWidth="1"/>
    <col min="4100" max="4100" width="14.28515625" style="122" customWidth="1"/>
    <col min="4101" max="4101" width="17.28515625" style="122" customWidth="1"/>
    <col min="4102" max="4102" width="13.42578125" style="122" customWidth="1"/>
    <col min="4103" max="4103" width="20.7109375" style="122" customWidth="1"/>
    <col min="4104" max="4104" width="11.42578125" style="122"/>
    <col min="4105" max="4105" width="19.85546875" style="122" customWidth="1"/>
    <col min="4106" max="4352" width="11.42578125" style="122"/>
    <col min="4353" max="4353" width="6.5703125" style="122" customWidth="1"/>
    <col min="4354" max="4354" width="39.85546875" style="122" customWidth="1"/>
    <col min="4355" max="4355" width="17" style="122" bestFit="1" customWidth="1"/>
    <col min="4356" max="4356" width="14.28515625" style="122" customWidth="1"/>
    <col min="4357" max="4357" width="17.28515625" style="122" customWidth="1"/>
    <col min="4358" max="4358" width="13.42578125" style="122" customWidth="1"/>
    <col min="4359" max="4359" width="20.7109375" style="122" customWidth="1"/>
    <col min="4360" max="4360" width="11.42578125" style="122"/>
    <col min="4361" max="4361" width="19.85546875" style="122" customWidth="1"/>
    <col min="4362" max="4608" width="11.42578125" style="122"/>
    <col min="4609" max="4609" width="6.5703125" style="122" customWidth="1"/>
    <col min="4610" max="4610" width="39.85546875" style="122" customWidth="1"/>
    <col min="4611" max="4611" width="17" style="122" bestFit="1" customWidth="1"/>
    <col min="4612" max="4612" width="14.28515625" style="122" customWidth="1"/>
    <col min="4613" max="4613" width="17.28515625" style="122" customWidth="1"/>
    <col min="4614" max="4614" width="13.42578125" style="122" customWidth="1"/>
    <col min="4615" max="4615" width="20.7109375" style="122" customWidth="1"/>
    <col min="4616" max="4616" width="11.42578125" style="122"/>
    <col min="4617" max="4617" width="19.85546875" style="122" customWidth="1"/>
    <col min="4618" max="4864" width="11.42578125" style="122"/>
    <col min="4865" max="4865" width="6.5703125" style="122" customWidth="1"/>
    <col min="4866" max="4866" width="39.85546875" style="122" customWidth="1"/>
    <col min="4867" max="4867" width="17" style="122" bestFit="1" customWidth="1"/>
    <col min="4868" max="4868" width="14.28515625" style="122" customWidth="1"/>
    <col min="4869" max="4869" width="17.28515625" style="122" customWidth="1"/>
    <col min="4870" max="4870" width="13.42578125" style="122" customWidth="1"/>
    <col min="4871" max="4871" width="20.7109375" style="122" customWidth="1"/>
    <col min="4872" max="4872" width="11.42578125" style="122"/>
    <col min="4873" max="4873" width="19.85546875" style="122" customWidth="1"/>
    <col min="4874" max="5120" width="11.42578125" style="122"/>
    <col min="5121" max="5121" width="6.5703125" style="122" customWidth="1"/>
    <col min="5122" max="5122" width="39.85546875" style="122" customWidth="1"/>
    <col min="5123" max="5123" width="17" style="122" bestFit="1" customWidth="1"/>
    <col min="5124" max="5124" width="14.28515625" style="122" customWidth="1"/>
    <col min="5125" max="5125" width="17.28515625" style="122" customWidth="1"/>
    <col min="5126" max="5126" width="13.42578125" style="122" customWidth="1"/>
    <col min="5127" max="5127" width="20.7109375" style="122" customWidth="1"/>
    <col min="5128" max="5128" width="11.42578125" style="122"/>
    <col min="5129" max="5129" width="19.85546875" style="122" customWidth="1"/>
    <col min="5130" max="5376" width="11.42578125" style="122"/>
    <col min="5377" max="5377" width="6.5703125" style="122" customWidth="1"/>
    <col min="5378" max="5378" width="39.85546875" style="122" customWidth="1"/>
    <col min="5379" max="5379" width="17" style="122" bestFit="1" customWidth="1"/>
    <col min="5380" max="5380" width="14.28515625" style="122" customWidth="1"/>
    <col min="5381" max="5381" width="17.28515625" style="122" customWidth="1"/>
    <col min="5382" max="5382" width="13.42578125" style="122" customWidth="1"/>
    <col min="5383" max="5383" width="20.7109375" style="122" customWidth="1"/>
    <col min="5384" max="5384" width="11.42578125" style="122"/>
    <col min="5385" max="5385" width="19.85546875" style="122" customWidth="1"/>
    <col min="5386" max="5632" width="11.42578125" style="122"/>
    <col min="5633" max="5633" width="6.5703125" style="122" customWidth="1"/>
    <col min="5634" max="5634" width="39.85546875" style="122" customWidth="1"/>
    <col min="5635" max="5635" width="17" style="122" bestFit="1" customWidth="1"/>
    <col min="5636" max="5636" width="14.28515625" style="122" customWidth="1"/>
    <col min="5637" max="5637" width="17.28515625" style="122" customWidth="1"/>
    <col min="5638" max="5638" width="13.42578125" style="122" customWidth="1"/>
    <col min="5639" max="5639" width="20.7109375" style="122" customWidth="1"/>
    <col min="5640" max="5640" width="11.42578125" style="122"/>
    <col min="5641" max="5641" width="19.85546875" style="122" customWidth="1"/>
    <col min="5642" max="5888" width="11.42578125" style="122"/>
    <col min="5889" max="5889" width="6.5703125" style="122" customWidth="1"/>
    <col min="5890" max="5890" width="39.85546875" style="122" customWidth="1"/>
    <col min="5891" max="5891" width="17" style="122" bestFit="1" customWidth="1"/>
    <col min="5892" max="5892" width="14.28515625" style="122" customWidth="1"/>
    <col min="5893" max="5893" width="17.28515625" style="122" customWidth="1"/>
    <col min="5894" max="5894" width="13.42578125" style="122" customWidth="1"/>
    <col min="5895" max="5895" width="20.7109375" style="122" customWidth="1"/>
    <col min="5896" max="5896" width="11.42578125" style="122"/>
    <col min="5897" max="5897" width="19.85546875" style="122" customWidth="1"/>
    <col min="5898" max="6144" width="11.42578125" style="122"/>
    <col min="6145" max="6145" width="6.5703125" style="122" customWidth="1"/>
    <col min="6146" max="6146" width="39.85546875" style="122" customWidth="1"/>
    <col min="6147" max="6147" width="17" style="122" bestFit="1" customWidth="1"/>
    <col min="6148" max="6148" width="14.28515625" style="122" customWidth="1"/>
    <col min="6149" max="6149" width="17.28515625" style="122" customWidth="1"/>
    <col min="6150" max="6150" width="13.42578125" style="122" customWidth="1"/>
    <col min="6151" max="6151" width="20.7109375" style="122" customWidth="1"/>
    <col min="6152" max="6152" width="11.42578125" style="122"/>
    <col min="6153" max="6153" width="19.85546875" style="122" customWidth="1"/>
    <col min="6154" max="6400" width="11.42578125" style="122"/>
    <col min="6401" max="6401" width="6.5703125" style="122" customWidth="1"/>
    <col min="6402" max="6402" width="39.85546875" style="122" customWidth="1"/>
    <col min="6403" max="6403" width="17" style="122" bestFit="1" customWidth="1"/>
    <col min="6404" max="6404" width="14.28515625" style="122" customWidth="1"/>
    <col min="6405" max="6405" width="17.28515625" style="122" customWidth="1"/>
    <col min="6406" max="6406" width="13.42578125" style="122" customWidth="1"/>
    <col min="6407" max="6407" width="20.7109375" style="122" customWidth="1"/>
    <col min="6408" max="6408" width="11.42578125" style="122"/>
    <col min="6409" max="6409" width="19.85546875" style="122" customWidth="1"/>
    <col min="6410" max="6656" width="11.42578125" style="122"/>
    <col min="6657" max="6657" width="6.5703125" style="122" customWidth="1"/>
    <col min="6658" max="6658" width="39.85546875" style="122" customWidth="1"/>
    <col min="6659" max="6659" width="17" style="122" bestFit="1" customWidth="1"/>
    <col min="6660" max="6660" width="14.28515625" style="122" customWidth="1"/>
    <col min="6661" max="6661" width="17.28515625" style="122" customWidth="1"/>
    <col min="6662" max="6662" width="13.42578125" style="122" customWidth="1"/>
    <col min="6663" max="6663" width="20.7109375" style="122" customWidth="1"/>
    <col min="6664" max="6664" width="11.42578125" style="122"/>
    <col min="6665" max="6665" width="19.85546875" style="122" customWidth="1"/>
    <col min="6666" max="6912" width="11.42578125" style="122"/>
    <col min="6913" max="6913" width="6.5703125" style="122" customWidth="1"/>
    <col min="6914" max="6914" width="39.85546875" style="122" customWidth="1"/>
    <col min="6915" max="6915" width="17" style="122" bestFit="1" customWidth="1"/>
    <col min="6916" max="6916" width="14.28515625" style="122" customWidth="1"/>
    <col min="6917" max="6917" width="17.28515625" style="122" customWidth="1"/>
    <col min="6918" max="6918" width="13.42578125" style="122" customWidth="1"/>
    <col min="6919" max="6919" width="20.7109375" style="122" customWidth="1"/>
    <col min="6920" max="6920" width="11.42578125" style="122"/>
    <col min="6921" max="6921" width="19.85546875" style="122" customWidth="1"/>
    <col min="6922" max="7168" width="11.42578125" style="122"/>
    <col min="7169" max="7169" width="6.5703125" style="122" customWidth="1"/>
    <col min="7170" max="7170" width="39.85546875" style="122" customWidth="1"/>
    <col min="7171" max="7171" width="17" style="122" bestFit="1" customWidth="1"/>
    <col min="7172" max="7172" width="14.28515625" style="122" customWidth="1"/>
    <col min="7173" max="7173" width="17.28515625" style="122" customWidth="1"/>
    <col min="7174" max="7174" width="13.42578125" style="122" customWidth="1"/>
    <col min="7175" max="7175" width="20.7109375" style="122" customWidth="1"/>
    <col min="7176" max="7176" width="11.42578125" style="122"/>
    <col min="7177" max="7177" width="19.85546875" style="122" customWidth="1"/>
    <col min="7178" max="7424" width="11.42578125" style="122"/>
    <col min="7425" max="7425" width="6.5703125" style="122" customWidth="1"/>
    <col min="7426" max="7426" width="39.85546875" style="122" customWidth="1"/>
    <col min="7427" max="7427" width="17" style="122" bestFit="1" customWidth="1"/>
    <col min="7428" max="7428" width="14.28515625" style="122" customWidth="1"/>
    <col min="7429" max="7429" width="17.28515625" style="122" customWidth="1"/>
    <col min="7430" max="7430" width="13.42578125" style="122" customWidth="1"/>
    <col min="7431" max="7431" width="20.7109375" style="122" customWidth="1"/>
    <col min="7432" max="7432" width="11.42578125" style="122"/>
    <col min="7433" max="7433" width="19.85546875" style="122" customWidth="1"/>
    <col min="7434" max="7680" width="11.42578125" style="122"/>
    <col min="7681" max="7681" width="6.5703125" style="122" customWidth="1"/>
    <col min="7682" max="7682" width="39.85546875" style="122" customWidth="1"/>
    <col min="7683" max="7683" width="17" style="122" bestFit="1" customWidth="1"/>
    <col min="7684" max="7684" width="14.28515625" style="122" customWidth="1"/>
    <col min="7685" max="7685" width="17.28515625" style="122" customWidth="1"/>
    <col min="7686" max="7686" width="13.42578125" style="122" customWidth="1"/>
    <col min="7687" max="7687" width="20.7109375" style="122" customWidth="1"/>
    <col min="7688" max="7688" width="11.42578125" style="122"/>
    <col min="7689" max="7689" width="19.85546875" style="122" customWidth="1"/>
    <col min="7690" max="7936" width="11.42578125" style="122"/>
    <col min="7937" max="7937" width="6.5703125" style="122" customWidth="1"/>
    <col min="7938" max="7938" width="39.85546875" style="122" customWidth="1"/>
    <col min="7939" max="7939" width="17" style="122" bestFit="1" customWidth="1"/>
    <col min="7940" max="7940" width="14.28515625" style="122" customWidth="1"/>
    <col min="7941" max="7941" width="17.28515625" style="122" customWidth="1"/>
    <col min="7942" max="7942" width="13.42578125" style="122" customWidth="1"/>
    <col min="7943" max="7943" width="20.7109375" style="122" customWidth="1"/>
    <col min="7944" max="7944" width="11.42578125" style="122"/>
    <col min="7945" max="7945" width="19.85546875" style="122" customWidth="1"/>
    <col min="7946" max="8192" width="11.42578125" style="122"/>
    <col min="8193" max="8193" width="6.5703125" style="122" customWidth="1"/>
    <col min="8194" max="8194" width="39.85546875" style="122" customWidth="1"/>
    <col min="8195" max="8195" width="17" style="122" bestFit="1" customWidth="1"/>
    <col min="8196" max="8196" width="14.28515625" style="122" customWidth="1"/>
    <col min="8197" max="8197" width="17.28515625" style="122" customWidth="1"/>
    <col min="8198" max="8198" width="13.42578125" style="122" customWidth="1"/>
    <col min="8199" max="8199" width="20.7109375" style="122" customWidth="1"/>
    <col min="8200" max="8200" width="11.42578125" style="122"/>
    <col min="8201" max="8201" width="19.85546875" style="122" customWidth="1"/>
    <col min="8202" max="8448" width="11.42578125" style="122"/>
    <col min="8449" max="8449" width="6.5703125" style="122" customWidth="1"/>
    <col min="8450" max="8450" width="39.85546875" style="122" customWidth="1"/>
    <col min="8451" max="8451" width="17" style="122" bestFit="1" customWidth="1"/>
    <col min="8452" max="8452" width="14.28515625" style="122" customWidth="1"/>
    <col min="8453" max="8453" width="17.28515625" style="122" customWidth="1"/>
    <col min="8454" max="8454" width="13.42578125" style="122" customWidth="1"/>
    <col min="8455" max="8455" width="20.7109375" style="122" customWidth="1"/>
    <col min="8456" max="8456" width="11.42578125" style="122"/>
    <col min="8457" max="8457" width="19.85546875" style="122" customWidth="1"/>
    <col min="8458" max="8704" width="11.42578125" style="122"/>
    <col min="8705" max="8705" width="6.5703125" style="122" customWidth="1"/>
    <col min="8706" max="8706" width="39.85546875" style="122" customWidth="1"/>
    <col min="8707" max="8707" width="17" style="122" bestFit="1" customWidth="1"/>
    <col min="8708" max="8708" width="14.28515625" style="122" customWidth="1"/>
    <col min="8709" max="8709" width="17.28515625" style="122" customWidth="1"/>
    <col min="8710" max="8710" width="13.42578125" style="122" customWidth="1"/>
    <col min="8711" max="8711" width="20.7109375" style="122" customWidth="1"/>
    <col min="8712" max="8712" width="11.42578125" style="122"/>
    <col min="8713" max="8713" width="19.85546875" style="122" customWidth="1"/>
    <col min="8714" max="8960" width="11.42578125" style="122"/>
    <col min="8961" max="8961" width="6.5703125" style="122" customWidth="1"/>
    <col min="8962" max="8962" width="39.85546875" style="122" customWidth="1"/>
    <col min="8963" max="8963" width="17" style="122" bestFit="1" customWidth="1"/>
    <col min="8964" max="8964" width="14.28515625" style="122" customWidth="1"/>
    <col min="8965" max="8965" width="17.28515625" style="122" customWidth="1"/>
    <col min="8966" max="8966" width="13.42578125" style="122" customWidth="1"/>
    <col min="8967" max="8967" width="20.7109375" style="122" customWidth="1"/>
    <col min="8968" max="8968" width="11.42578125" style="122"/>
    <col min="8969" max="8969" width="19.85546875" style="122" customWidth="1"/>
    <col min="8970" max="9216" width="11.42578125" style="122"/>
    <col min="9217" max="9217" width="6.5703125" style="122" customWidth="1"/>
    <col min="9218" max="9218" width="39.85546875" style="122" customWidth="1"/>
    <col min="9219" max="9219" width="17" style="122" bestFit="1" customWidth="1"/>
    <col min="9220" max="9220" width="14.28515625" style="122" customWidth="1"/>
    <col min="9221" max="9221" width="17.28515625" style="122" customWidth="1"/>
    <col min="9222" max="9222" width="13.42578125" style="122" customWidth="1"/>
    <col min="9223" max="9223" width="20.7109375" style="122" customWidth="1"/>
    <col min="9224" max="9224" width="11.42578125" style="122"/>
    <col min="9225" max="9225" width="19.85546875" style="122" customWidth="1"/>
    <col min="9226" max="9472" width="11.42578125" style="122"/>
    <col min="9473" max="9473" width="6.5703125" style="122" customWidth="1"/>
    <col min="9474" max="9474" width="39.85546875" style="122" customWidth="1"/>
    <col min="9475" max="9475" width="17" style="122" bestFit="1" customWidth="1"/>
    <col min="9476" max="9476" width="14.28515625" style="122" customWidth="1"/>
    <col min="9477" max="9477" width="17.28515625" style="122" customWidth="1"/>
    <col min="9478" max="9478" width="13.42578125" style="122" customWidth="1"/>
    <col min="9479" max="9479" width="20.7109375" style="122" customWidth="1"/>
    <col min="9480" max="9480" width="11.42578125" style="122"/>
    <col min="9481" max="9481" width="19.85546875" style="122" customWidth="1"/>
    <col min="9482" max="9728" width="11.42578125" style="122"/>
    <col min="9729" max="9729" width="6.5703125" style="122" customWidth="1"/>
    <col min="9730" max="9730" width="39.85546875" style="122" customWidth="1"/>
    <col min="9731" max="9731" width="17" style="122" bestFit="1" customWidth="1"/>
    <col min="9732" max="9732" width="14.28515625" style="122" customWidth="1"/>
    <col min="9733" max="9733" width="17.28515625" style="122" customWidth="1"/>
    <col min="9734" max="9734" width="13.42578125" style="122" customWidth="1"/>
    <col min="9735" max="9735" width="20.7109375" style="122" customWidth="1"/>
    <col min="9736" max="9736" width="11.42578125" style="122"/>
    <col min="9737" max="9737" width="19.85546875" style="122" customWidth="1"/>
    <col min="9738" max="9984" width="11.42578125" style="122"/>
    <col min="9985" max="9985" width="6.5703125" style="122" customWidth="1"/>
    <col min="9986" max="9986" width="39.85546875" style="122" customWidth="1"/>
    <col min="9987" max="9987" width="17" style="122" bestFit="1" customWidth="1"/>
    <col min="9988" max="9988" width="14.28515625" style="122" customWidth="1"/>
    <col min="9989" max="9989" width="17.28515625" style="122" customWidth="1"/>
    <col min="9990" max="9990" width="13.42578125" style="122" customWidth="1"/>
    <col min="9991" max="9991" width="20.7109375" style="122" customWidth="1"/>
    <col min="9992" max="9992" width="11.42578125" style="122"/>
    <col min="9993" max="9993" width="19.85546875" style="122" customWidth="1"/>
    <col min="9994" max="10240" width="11.42578125" style="122"/>
    <col min="10241" max="10241" width="6.5703125" style="122" customWidth="1"/>
    <col min="10242" max="10242" width="39.85546875" style="122" customWidth="1"/>
    <col min="10243" max="10243" width="17" style="122" bestFit="1" customWidth="1"/>
    <col min="10244" max="10244" width="14.28515625" style="122" customWidth="1"/>
    <col min="10245" max="10245" width="17.28515625" style="122" customWidth="1"/>
    <col min="10246" max="10246" width="13.42578125" style="122" customWidth="1"/>
    <col min="10247" max="10247" width="20.7109375" style="122" customWidth="1"/>
    <col min="10248" max="10248" width="11.42578125" style="122"/>
    <col min="10249" max="10249" width="19.85546875" style="122" customWidth="1"/>
    <col min="10250" max="10496" width="11.42578125" style="122"/>
    <col min="10497" max="10497" width="6.5703125" style="122" customWidth="1"/>
    <col min="10498" max="10498" width="39.85546875" style="122" customWidth="1"/>
    <col min="10499" max="10499" width="17" style="122" bestFit="1" customWidth="1"/>
    <col min="10500" max="10500" width="14.28515625" style="122" customWidth="1"/>
    <col min="10501" max="10501" width="17.28515625" style="122" customWidth="1"/>
    <col min="10502" max="10502" width="13.42578125" style="122" customWidth="1"/>
    <col min="10503" max="10503" width="20.7109375" style="122" customWidth="1"/>
    <col min="10504" max="10504" width="11.42578125" style="122"/>
    <col min="10505" max="10505" width="19.85546875" style="122" customWidth="1"/>
    <col min="10506" max="10752" width="11.42578125" style="122"/>
    <col min="10753" max="10753" width="6.5703125" style="122" customWidth="1"/>
    <col min="10754" max="10754" width="39.85546875" style="122" customWidth="1"/>
    <col min="10755" max="10755" width="17" style="122" bestFit="1" customWidth="1"/>
    <col min="10756" max="10756" width="14.28515625" style="122" customWidth="1"/>
    <col min="10757" max="10757" width="17.28515625" style="122" customWidth="1"/>
    <col min="10758" max="10758" width="13.42578125" style="122" customWidth="1"/>
    <col min="10759" max="10759" width="20.7109375" style="122" customWidth="1"/>
    <col min="10760" max="10760" width="11.42578125" style="122"/>
    <col min="10761" max="10761" width="19.85546875" style="122" customWidth="1"/>
    <col min="10762" max="11008" width="11.42578125" style="122"/>
    <col min="11009" max="11009" width="6.5703125" style="122" customWidth="1"/>
    <col min="11010" max="11010" width="39.85546875" style="122" customWidth="1"/>
    <col min="11011" max="11011" width="17" style="122" bestFit="1" customWidth="1"/>
    <col min="11012" max="11012" width="14.28515625" style="122" customWidth="1"/>
    <col min="11013" max="11013" width="17.28515625" style="122" customWidth="1"/>
    <col min="11014" max="11014" width="13.42578125" style="122" customWidth="1"/>
    <col min="11015" max="11015" width="20.7109375" style="122" customWidth="1"/>
    <col min="11016" max="11016" width="11.42578125" style="122"/>
    <col min="11017" max="11017" width="19.85546875" style="122" customWidth="1"/>
    <col min="11018" max="11264" width="11.42578125" style="122"/>
    <col min="11265" max="11265" width="6.5703125" style="122" customWidth="1"/>
    <col min="11266" max="11266" width="39.85546875" style="122" customWidth="1"/>
    <col min="11267" max="11267" width="17" style="122" bestFit="1" customWidth="1"/>
    <col min="11268" max="11268" width="14.28515625" style="122" customWidth="1"/>
    <col min="11269" max="11269" width="17.28515625" style="122" customWidth="1"/>
    <col min="11270" max="11270" width="13.42578125" style="122" customWidth="1"/>
    <col min="11271" max="11271" width="20.7109375" style="122" customWidth="1"/>
    <col min="11272" max="11272" width="11.42578125" style="122"/>
    <col min="11273" max="11273" width="19.85546875" style="122" customWidth="1"/>
    <col min="11274" max="11520" width="11.42578125" style="122"/>
    <col min="11521" max="11521" width="6.5703125" style="122" customWidth="1"/>
    <col min="11522" max="11522" width="39.85546875" style="122" customWidth="1"/>
    <col min="11523" max="11523" width="17" style="122" bestFit="1" customWidth="1"/>
    <col min="11524" max="11524" width="14.28515625" style="122" customWidth="1"/>
    <col min="11525" max="11525" width="17.28515625" style="122" customWidth="1"/>
    <col min="11526" max="11526" width="13.42578125" style="122" customWidth="1"/>
    <col min="11527" max="11527" width="20.7109375" style="122" customWidth="1"/>
    <col min="11528" max="11528" width="11.42578125" style="122"/>
    <col min="11529" max="11529" width="19.85546875" style="122" customWidth="1"/>
    <col min="11530" max="11776" width="11.42578125" style="122"/>
    <col min="11777" max="11777" width="6.5703125" style="122" customWidth="1"/>
    <col min="11778" max="11778" width="39.85546875" style="122" customWidth="1"/>
    <col min="11779" max="11779" width="17" style="122" bestFit="1" customWidth="1"/>
    <col min="11780" max="11780" width="14.28515625" style="122" customWidth="1"/>
    <col min="11781" max="11781" width="17.28515625" style="122" customWidth="1"/>
    <col min="11782" max="11782" width="13.42578125" style="122" customWidth="1"/>
    <col min="11783" max="11783" width="20.7109375" style="122" customWidth="1"/>
    <col min="11784" max="11784" width="11.42578125" style="122"/>
    <col min="11785" max="11785" width="19.85546875" style="122" customWidth="1"/>
    <col min="11786" max="12032" width="11.42578125" style="122"/>
    <col min="12033" max="12033" width="6.5703125" style="122" customWidth="1"/>
    <col min="12034" max="12034" width="39.85546875" style="122" customWidth="1"/>
    <col min="12035" max="12035" width="17" style="122" bestFit="1" customWidth="1"/>
    <col min="12036" max="12036" width="14.28515625" style="122" customWidth="1"/>
    <col min="12037" max="12037" width="17.28515625" style="122" customWidth="1"/>
    <col min="12038" max="12038" width="13.42578125" style="122" customWidth="1"/>
    <col min="12039" max="12039" width="20.7109375" style="122" customWidth="1"/>
    <col min="12040" max="12040" width="11.42578125" style="122"/>
    <col min="12041" max="12041" width="19.85546875" style="122" customWidth="1"/>
    <col min="12042" max="12288" width="11.42578125" style="122"/>
    <col min="12289" max="12289" width="6.5703125" style="122" customWidth="1"/>
    <col min="12290" max="12290" width="39.85546875" style="122" customWidth="1"/>
    <col min="12291" max="12291" width="17" style="122" bestFit="1" customWidth="1"/>
    <col min="12292" max="12292" width="14.28515625" style="122" customWidth="1"/>
    <col min="12293" max="12293" width="17.28515625" style="122" customWidth="1"/>
    <col min="12294" max="12294" width="13.42578125" style="122" customWidth="1"/>
    <col min="12295" max="12295" width="20.7109375" style="122" customWidth="1"/>
    <col min="12296" max="12296" width="11.42578125" style="122"/>
    <col min="12297" max="12297" width="19.85546875" style="122" customWidth="1"/>
    <col min="12298" max="12544" width="11.42578125" style="122"/>
    <col min="12545" max="12545" width="6.5703125" style="122" customWidth="1"/>
    <col min="12546" max="12546" width="39.85546875" style="122" customWidth="1"/>
    <col min="12547" max="12547" width="17" style="122" bestFit="1" customWidth="1"/>
    <col min="12548" max="12548" width="14.28515625" style="122" customWidth="1"/>
    <col min="12549" max="12549" width="17.28515625" style="122" customWidth="1"/>
    <col min="12550" max="12550" width="13.42578125" style="122" customWidth="1"/>
    <col min="12551" max="12551" width="20.7109375" style="122" customWidth="1"/>
    <col min="12552" max="12552" width="11.42578125" style="122"/>
    <col min="12553" max="12553" width="19.85546875" style="122" customWidth="1"/>
    <col min="12554" max="12800" width="11.42578125" style="122"/>
    <col min="12801" max="12801" width="6.5703125" style="122" customWidth="1"/>
    <col min="12802" max="12802" width="39.85546875" style="122" customWidth="1"/>
    <col min="12803" max="12803" width="17" style="122" bestFit="1" customWidth="1"/>
    <col min="12804" max="12804" width="14.28515625" style="122" customWidth="1"/>
    <col min="12805" max="12805" width="17.28515625" style="122" customWidth="1"/>
    <col min="12806" max="12806" width="13.42578125" style="122" customWidth="1"/>
    <col min="12807" max="12807" width="20.7109375" style="122" customWidth="1"/>
    <col min="12808" max="12808" width="11.42578125" style="122"/>
    <col min="12809" max="12809" width="19.85546875" style="122" customWidth="1"/>
    <col min="12810" max="13056" width="11.42578125" style="122"/>
    <col min="13057" max="13057" width="6.5703125" style="122" customWidth="1"/>
    <col min="13058" max="13058" width="39.85546875" style="122" customWidth="1"/>
    <col min="13059" max="13059" width="17" style="122" bestFit="1" customWidth="1"/>
    <col min="13060" max="13060" width="14.28515625" style="122" customWidth="1"/>
    <col min="13061" max="13061" width="17.28515625" style="122" customWidth="1"/>
    <col min="13062" max="13062" width="13.42578125" style="122" customWidth="1"/>
    <col min="13063" max="13063" width="20.7109375" style="122" customWidth="1"/>
    <col min="13064" max="13064" width="11.42578125" style="122"/>
    <col min="13065" max="13065" width="19.85546875" style="122" customWidth="1"/>
    <col min="13066" max="13312" width="11.42578125" style="122"/>
    <col min="13313" max="13313" width="6.5703125" style="122" customWidth="1"/>
    <col min="13314" max="13314" width="39.85546875" style="122" customWidth="1"/>
    <col min="13315" max="13315" width="17" style="122" bestFit="1" customWidth="1"/>
    <col min="13316" max="13316" width="14.28515625" style="122" customWidth="1"/>
    <col min="13317" max="13317" width="17.28515625" style="122" customWidth="1"/>
    <col min="13318" max="13318" width="13.42578125" style="122" customWidth="1"/>
    <col min="13319" max="13319" width="20.7109375" style="122" customWidth="1"/>
    <col min="13320" max="13320" width="11.42578125" style="122"/>
    <col min="13321" max="13321" width="19.85546875" style="122" customWidth="1"/>
    <col min="13322" max="13568" width="11.42578125" style="122"/>
    <col min="13569" max="13569" width="6.5703125" style="122" customWidth="1"/>
    <col min="13570" max="13570" width="39.85546875" style="122" customWidth="1"/>
    <col min="13571" max="13571" width="17" style="122" bestFit="1" customWidth="1"/>
    <col min="13572" max="13572" width="14.28515625" style="122" customWidth="1"/>
    <col min="13573" max="13573" width="17.28515625" style="122" customWidth="1"/>
    <col min="13574" max="13574" width="13.42578125" style="122" customWidth="1"/>
    <col min="13575" max="13575" width="20.7109375" style="122" customWidth="1"/>
    <col min="13576" max="13576" width="11.42578125" style="122"/>
    <col min="13577" max="13577" width="19.85546875" style="122" customWidth="1"/>
    <col min="13578" max="13824" width="11.42578125" style="122"/>
    <col min="13825" max="13825" width="6.5703125" style="122" customWidth="1"/>
    <col min="13826" max="13826" width="39.85546875" style="122" customWidth="1"/>
    <col min="13827" max="13827" width="17" style="122" bestFit="1" customWidth="1"/>
    <col min="13828" max="13828" width="14.28515625" style="122" customWidth="1"/>
    <col min="13829" max="13829" width="17.28515625" style="122" customWidth="1"/>
    <col min="13830" max="13830" width="13.42578125" style="122" customWidth="1"/>
    <col min="13831" max="13831" width="20.7109375" style="122" customWidth="1"/>
    <col min="13832" max="13832" width="11.42578125" style="122"/>
    <col min="13833" max="13833" width="19.85546875" style="122" customWidth="1"/>
    <col min="13834" max="14080" width="11.42578125" style="122"/>
    <col min="14081" max="14081" width="6.5703125" style="122" customWidth="1"/>
    <col min="14082" max="14082" width="39.85546875" style="122" customWidth="1"/>
    <col min="14083" max="14083" width="17" style="122" bestFit="1" customWidth="1"/>
    <col min="14084" max="14084" width="14.28515625" style="122" customWidth="1"/>
    <col min="14085" max="14085" width="17.28515625" style="122" customWidth="1"/>
    <col min="14086" max="14086" width="13.42578125" style="122" customWidth="1"/>
    <col min="14087" max="14087" width="20.7109375" style="122" customWidth="1"/>
    <col min="14088" max="14088" width="11.42578125" style="122"/>
    <col min="14089" max="14089" width="19.85546875" style="122" customWidth="1"/>
    <col min="14090" max="14336" width="11.42578125" style="122"/>
    <col min="14337" max="14337" width="6.5703125" style="122" customWidth="1"/>
    <col min="14338" max="14338" width="39.85546875" style="122" customWidth="1"/>
    <col min="14339" max="14339" width="17" style="122" bestFit="1" customWidth="1"/>
    <col min="14340" max="14340" width="14.28515625" style="122" customWidth="1"/>
    <col min="14341" max="14341" width="17.28515625" style="122" customWidth="1"/>
    <col min="14342" max="14342" width="13.42578125" style="122" customWidth="1"/>
    <col min="14343" max="14343" width="20.7109375" style="122" customWidth="1"/>
    <col min="14344" max="14344" width="11.42578125" style="122"/>
    <col min="14345" max="14345" width="19.85546875" style="122" customWidth="1"/>
    <col min="14346" max="14592" width="11.42578125" style="122"/>
    <col min="14593" max="14593" width="6.5703125" style="122" customWidth="1"/>
    <col min="14594" max="14594" width="39.85546875" style="122" customWidth="1"/>
    <col min="14595" max="14595" width="17" style="122" bestFit="1" customWidth="1"/>
    <col min="14596" max="14596" width="14.28515625" style="122" customWidth="1"/>
    <col min="14597" max="14597" width="17.28515625" style="122" customWidth="1"/>
    <col min="14598" max="14598" width="13.42578125" style="122" customWidth="1"/>
    <col min="14599" max="14599" width="20.7109375" style="122" customWidth="1"/>
    <col min="14600" max="14600" width="11.42578125" style="122"/>
    <col min="14601" max="14601" width="19.85546875" style="122" customWidth="1"/>
    <col min="14602" max="14848" width="11.42578125" style="122"/>
    <col min="14849" max="14849" width="6.5703125" style="122" customWidth="1"/>
    <col min="14850" max="14850" width="39.85546875" style="122" customWidth="1"/>
    <col min="14851" max="14851" width="17" style="122" bestFit="1" customWidth="1"/>
    <col min="14852" max="14852" width="14.28515625" style="122" customWidth="1"/>
    <col min="14853" max="14853" width="17.28515625" style="122" customWidth="1"/>
    <col min="14854" max="14854" width="13.42578125" style="122" customWidth="1"/>
    <col min="14855" max="14855" width="20.7109375" style="122" customWidth="1"/>
    <col min="14856" max="14856" width="11.42578125" style="122"/>
    <col min="14857" max="14857" width="19.85546875" style="122" customWidth="1"/>
    <col min="14858" max="15104" width="11.42578125" style="122"/>
    <col min="15105" max="15105" width="6.5703125" style="122" customWidth="1"/>
    <col min="15106" max="15106" width="39.85546875" style="122" customWidth="1"/>
    <col min="15107" max="15107" width="17" style="122" bestFit="1" customWidth="1"/>
    <col min="15108" max="15108" width="14.28515625" style="122" customWidth="1"/>
    <col min="15109" max="15109" width="17.28515625" style="122" customWidth="1"/>
    <col min="15110" max="15110" width="13.42578125" style="122" customWidth="1"/>
    <col min="15111" max="15111" width="20.7109375" style="122" customWidth="1"/>
    <col min="15112" max="15112" width="11.42578125" style="122"/>
    <col min="15113" max="15113" width="19.85546875" style="122" customWidth="1"/>
    <col min="15114" max="15360" width="11.42578125" style="122"/>
    <col min="15361" max="15361" width="6.5703125" style="122" customWidth="1"/>
    <col min="15362" max="15362" width="39.85546875" style="122" customWidth="1"/>
    <col min="15363" max="15363" width="17" style="122" bestFit="1" customWidth="1"/>
    <col min="15364" max="15364" width="14.28515625" style="122" customWidth="1"/>
    <col min="15365" max="15365" width="17.28515625" style="122" customWidth="1"/>
    <col min="15366" max="15366" width="13.42578125" style="122" customWidth="1"/>
    <col min="15367" max="15367" width="20.7109375" style="122" customWidth="1"/>
    <col min="15368" max="15368" width="11.42578125" style="122"/>
    <col min="15369" max="15369" width="19.85546875" style="122" customWidth="1"/>
    <col min="15370" max="15616" width="11.42578125" style="122"/>
    <col min="15617" max="15617" width="6.5703125" style="122" customWidth="1"/>
    <col min="15618" max="15618" width="39.85546875" style="122" customWidth="1"/>
    <col min="15619" max="15619" width="17" style="122" bestFit="1" customWidth="1"/>
    <col min="15620" max="15620" width="14.28515625" style="122" customWidth="1"/>
    <col min="15621" max="15621" width="17.28515625" style="122" customWidth="1"/>
    <col min="15622" max="15622" width="13.42578125" style="122" customWidth="1"/>
    <col min="15623" max="15623" width="20.7109375" style="122" customWidth="1"/>
    <col min="15624" max="15624" width="11.42578125" style="122"/>
    <col min="15625" max="15625" width="19.85546875" style="122" customWidth="1"/>
    <col min="15626" max="15872" width="11.42578125" style="122"/>
    <col min="15873" max="15873" width="6.5703125" style="122" customWidth="1"/>
    <col min="15874" max="15874" width="39.85546875" style="122" customWidth="1"/>
    <col min="15875" max="15875" width="17" style="122" bestFit="1" customWidth="1"/>
    <col min="15876" max="15876" width="14.28515625" style="122" customWidth="1"/>
    <col min="15877" max="15877" width="17.28515625" style="122" customWidth="1"/>
    <col min="15878" max="15878" width="13.42578125" style="122" customWidth="1"/>
    <col min="15879" max="15879" width="20.7109375" style="122" customWidth="1"/>
    <col min="15880" max="15880" width="11.42578125" style="122"/>
    <col min="15881" max="15881" width="19.85546875" style="122" customWidth="1"/>
    <col min="15882" max="16128" width="11.42578125" style="122"/>
    <col min="16129" max="16129" width="6.5703125" style="122" customWidth="1"/>
    <col min="16130" max="16130" width="39.85546875" style="122" customWidth="1"/>
    <col min="16131" max="16131" width="17" style="122" bestFit="1" customWidth="1"/>
    <col min="16132" max="16132" width="14.28515625" style="122" customWidth="1"/>
    <col min="16133" max="16133" width="17.28515625" style="122" customWidth="1"/>
    <col min="16134" max="16134" width="13.42578125" style="122" customWidth="1"/>
    <col min="16135" max="16135" width="20.7109375" style="122" customWidth="1"/>
    <col min="16136" max="16136" width="11.42578125" style="122"/>
    <col min="16137" max="16137" width="19.85546875" style="122" customWidth="1"/>
    <col min="16138" max="16384" width="11.42578125" style="122"/>
  </cols>
  <sheetData>
    <row r="1" spans="1:10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</row>
    <row r="2" spans="1:10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</row>
    <row r="3" spans="1:10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</row>
    <row r="4" spans="1:10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</row>
    <row r="5" spans="1:10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</row>
    <row r="6" spans="1:10" s="18" customFormat="1" ht="15.75" x14ac:dyDescent="0.25">
      <c r="C6" s="59"/>
      <c r="D6" s="19"/>
      <c r="E6" s="19"/>
    </row>
    <row r="7" spans="1:10" s="18" customFormat="1" ht="20.25" customHeight="1" x14ac:dyDescent="0.25">
      <c r="B7" s="9" t="s">
        <v>335</v>
      </c>
      <c r="C7" s="60"/>
      <c r="D7" s="19"/>
    </row>
    <row r="8" spans="1:10" s="18" customFormat="1" ht="5.25" customHeight="1" x14ac:dyDescent="0.25">
      <c r="B8" s="81"/>
      <c r="C8" s="121"/>
      <c r="D8" s="82"/>
      <c r="E8" s="83"/>
      <c r="F8" s="83"/>
      <c r="G8" s="83"/>
      <c r="H8" s="83"/>
      <c r="I8" s="83"/>
    </row>
    <row r="9" spans="1:10" s="18" customFormat="1" ht="9.75" customHeight="1" x14ac:dyDescent="0.25">
      <c r="B9" s="19"/>
      <c r="C9" s="61"/>
      <c r="D9" s="19"/>
    </row>
    <row r="10" spans="1:10" ht="15.75" x14ac:dyDescent="0.25">
      <c r="B10" s="28" t="s">
        <v>336</v>
      </c>
      <c r="C10" s="28" t="s">
        <v>337</v>
      </c>
      <c r="D10" s="29" t="s">
        <v>142</v>
      </c>
      <c r="E10" s="30" t="s">
        <v>143</v>
      </c>
    </row>
    <row r="11" spans="1:10" s="73" customFormat="1" ht="15.75" x14ac:dyDescent="0.25">
      <c r="B11" s="51" t="s">
        <v>366</v>
      </c>
      <c r="C11" s="123">
        <v>44</v>
      </c>
      <c r="D11" s="123">
        <v>3319366.5499999989</v>
      </c>
      <c r="E11" s="124">
        <v>6258598.9237999991</v>
      </c>
    </row>
    <row r="12" spans="1:10" s="73" customFormat="1" ht="15.75" x14ac:dyDescent="0.25">
      <c r="B12" s="51" t="s">
        <v>367</v>
      </c>
      <c r="C12" s="123">
        <v>17</v>
      </c>
      <c r="D12" s="123">
        <v>551205.32999999996</v>
      </c>
      <c r="E12" s="124">
        <v>694305.81910000008</v>
      </c>
    </row>
    <row r="13" spans="1:10" s="73" customFormat="1" ht="15.75" x14ac:dyDescent="0.25">
      <c r="B13" s="51" t="s">
        <v>368</v>
      </c>
      <c r="C13" s="123">
        <v>20</v>
      </c>
      <c r="D13" s="123">
        <v>167562.52000000002</v>
      </c>
      <c r="E13" s="124">
        <v>390258.88070000004</v>
      </c>
    </row>
    <row r="14" spans="1:10" s="73" customFormat="1" ht="15.75" x14ac:dyDescent="0.25">
      <c r="B14" s="51" t="s">
        <v>369</v>
      </c>
      <c r="C14" s="123">
        <v>1</v>
      </c>
      <c r="D14" s="123">
        <v>168</v>
      </c>
      <c r="E14" s="124">
        <v>873.62</v>
      </c>
    </row>
    <row r="15" spans="1:10" s="73" customFormat="1" ht="15.75" x14ac:dyDescent="0.25">
      <c r="B15" s="51" t="s">
        <v>370</v>
      </c>
      <c r="C15" s="123">
        <v>1</v>
      </c>
      <c r="D15" s="123">
        <v>48.44</v>
      </c>
      <c r="E15" s="124">
        <v>362.88499999999999</v>
      </c>
    </row>
    <row r="16" spans="1:10" ht="15.75" x14ac:dyDescent="0.25">
      <c r="B16" s="31" t="s">
        <v>371</v>
      </c>
      <c r="C16" s="125">
        <v>83</v>
      </c>
      <c r="D16" s="125">
        <v>4038350.839999998</v>
      </c>
      <c r="E16" s="126">
        <v>7344400.1285999967</v>
      </c>
    </row>
    <row r="17" spans="2:9" x14ac:dyDescent="0.2">
      <c r="D17" s="127"/>
      <c r="E17" s="128"/>
    </row>
    <row r="19" spans="2:9" s="18" customFormat="1" ht="20.25" customHeight="1" x14ac:dyDescent="0.25">
      <c r="B19" s="9" t="s">
        <v>338</v>
      </c>
      <c r="C19" s="60"/>
      <c r="D19" s="19"/>
    </row>
    <row r="20" spans="2:9" s="18" customFormat="1" ht="5.25" customHeight="1" x14ac:dyDescent="0.25">
      <c r="B20" s="82"/>
      <c r="C20" s="121"/>
      <c r="D20" s="82"/>
      <c r="E20" s="83"/>
      <c r="F20" s="83"/>
      <c r="G20" s="83"/>
      <c r="H20" s="83"/>
      <c r="I20" s="83"/>
    </row>
    <row r="21" spans="2:9" s="18" customFormat="1" ht="9.75" customHeight="1" x14ac:dyDescent="0.25">
      <c r="B21" s="19"/>
      <c r="C21" s="61"/>
      <c r="D21" s="19"/>
    </row>
    <row r="22" spans="2:9" ht="15.75" x14ac:dyDescent="0.2">
      <c r="B22" s="28" t="s">
        <v>336</v>
      </c>
      <c r="C22" s="28" t="s">
        <v>339</v>
      </c>
      <c r="D22" s="28" t="s">
        <v>340</v>
      </c>
      <c r="E22" s="28" t="s">
        <v>341</v>
      </c>
    </row>
    <row r="23" spans="2:9" ht="15.75" x14ac:dyDescent="0.25">
      <c r="B23" s="51" t="s">
        <v>366</v>
      </c>
      <c r="C23" s="51">
        <v>10</v>
      </c>
      <c r="D23" s="51">
        <v>11</v>
      </c>
      <c r="E23" s="51">
        <v>23</v>
      </c>
    </row>
    <row r="24" spans="2:9" ht="15.75" x14ac:dyDescent="0.25">
      <c r="B24" s="51" t="s">
        <v>367</v>
      </c>
      <c r="C24" s="51">
        <v>0</v>
      </c>
      <c r="D24" s="51">
        <v>2</v>
      </c>
      <c r="E24" s="51">
        <v>15</v>
      </c>
    </row>
    <row r="25" spans="2:9" ht="15.75" x14ac:dyDescent="0.25">
      <c r="B25" s="51" t="s">
        <v>368</v>
      </c>
      <c r="C25" s="51">
        <v>1</v>
      </c>
      <c r="D25" s="51">
        <v>3</v>
      </c>
      <c r="E25" s="51">
        <v>16</v>
      </c>
    </row>
    <row r="26" spans="2:9" ht="15.75" x14ac:dyDescent="0.25">
      <c r="B26" s="51" t="s">
        <v>369</v>
      </c>
      <c r="C26" s="51">
        <v>0</v>
      </c>
      <c r="D26" s="51">
        <v>0</v>
      </c>
      <c r="E26" s="51">
        <v>1</v>
      </c>
    </row>
    <row r="27" spans="2:9" ht="15.75" x14ac:dyDescent="0.25">
      <c r="B27" s="51" t="s">
        <v>370</v>
      </c>
      <c r="C27" s="51">
        <v>0</v>
      </c>
      <c r="D27" s="51">
        <v>0</v>
      </c>
      <c r="E27" s="51">
        <v>1</v>
      </c>
    </row>
    <row r="28" spans="2:9" ht="15.75" x14ac:dyDescent="0.25">
      <c r="B28" s="31" t="s">
        <v>371</v>
      </c>
      <c r="C28" s="129">
        <v>11</v>
      </c>
      <c r="D28" s="129">
        <v>16</v>
      </c>
      <c r="E28" s="129">
        <v>56</v>
      </c>
    </row>
    <row r="30" spans="2:9" ht="15" x14ac:dyDescent="0.2">
      <c r="B30" s="130" t="s">
        <v>342</v>
      </c>
      <c r="C30" s="131"/>
      <c r="D30" s="131"/>
      <c r="E30" s="132"/>
      <c r="F30" s="132"/>
    </row>
    <row r="33" spans="2:9" s="18" customFormat="1" ht="20.25" customHeight="1" x14ac:dyDescent="0.25">
      <c r="B33" s="9" t="s">
        <v>343</v>
      </c>
      <c r="C33" s="60"/>
      <c r="D33" s="19"/>
    </row>
    <row r="34" spans="2:9" s="18" customFormat="1" ht="5.25" customHeight="1" x14ac:dyDescent="0.25">
      <c r="B34" s="82"/>
      <c r="C34" s="121"/>
      <c r="D34" s="82"/>
      <c r="E34" s="83"/>
      <c r="F34" s="83"/>
      <c r="G34" s="83"/>
      <c r="H34" s="83"/>
      <c r="I34" s="83"/>
    </row>
    <row r="35" spans="2:9" s="18" customFormat="1" ht="9.75" customHeight="1" x14ac:dyDescent="0.25">
      <c r="B35" s="19"/>
      <c r="C35" s="61"/>
      <c r="D35" s="19"/>
    </row>
    <row r="36" spans="2:9" x14ac:dyDescent="0.2">
      <c r="F36" s="133"/>
    </row>
    <row r="37" spans="2:9" ht="31.5" x14ac:dyDescent="0.2">
      <c r="B37" s="28" t="s">
        <v>344</v>
      </c>
      <c r="C37" s="28" t="s">
        <v>345</v>
      </c>
      <c r="D37" s="28" t="s">
        <v>346</v>
      </c>
      <c r="E37" s="28" t="s">
        <v>143</v>
      </c>
      <c r="F37" s="28" t="s">
        <v>346</v>
      </c>
      <c r="G37" s="134" t="s">
        <v>347</v>
      </c>
    </row>
    <row r="38" spans="2:9" ht="15.75" x14ac:dyDescent="0.25">
      <c r="B38" s="135" t="s">
        <v>348</v>
      </c>
      <c r="C38" s="51">
        <v>1</v>
      </c>
      <c r="D38" s="136">
        <f>+C38/$C$46</f>
        <v>5.1546391752577319E-3</v>
      </c>
      <c r="E38" s="52">
        <v>1907500.537</v>
      </c>
      <c r="F38" s="136">
        <f>+E38/$E$46</f>
        <v>0.25972176126980023</v>
      </c>
      <c r="G38" s="52">
        <f>+E38/C38</f>
        <v>1907500.537</v>
      </c>
    </row>
    <row r="39" spans="2:9" ht="15.75" x14ac:dyDescent="0.25">
      <c r="B39" s="135" t="s">
        <v>349</v>
      </c>
      <c r="C39" s="51">
        <v>1</v>
      </c>
      <c r="D39" s="136">
        <f t="shared" ref="D39:D46" si="0">+C39/$C$46</f>
        <v>5.1546391752577319E-3</v>
      </c>
      <c r="E39" s="52">
        <v>975041.16200000001</v>
      </c>
      <c r="F39" s="136">
        <f t="shared" ref="F39:F46" si="1">+E39/$E$46</f>
        <v>0.13275980949576666</v>
      </c>
      <c r="G39" s="52">
        <f t="shared" ref="G39:G46" si="2">+E39/C39</f>
        <v>975041.16200000001</v>
      </c>
    </row>
    <row r="40" spans="2:9" ht="15.75" x14ac:dyDescent="0.25">
      <c r="B40" s="135" t="s">
        <v>350</v>
      </c>
      <c r="C40" s="51">
        <v>1</v>
      </c>
      <c r="D40" s="136">
        <f t="shared" si="0"/>
        <v>5.1546391752577319E-3</v>
      </c>
      <c r="E40" s="52">
        <v>343145.63030000002</v>
      </c>
      <c r="F40" s="136">
        <f t="shared" si="1"/>
        <v>4.6722077265423975E-2</v>
      </c>
      <c r="G40" s="52">
        <f t="shared" si="2"/>
        <v>343145.63030000002</v>
      </c>
    </row>
    <row r="41" spans="2:9" ht="15.75" x14ac:dyDescent="0.25">
      <c r="B41" s="135" t="s">
        <v>351</v>
      </c>
      <c r="C41" s="51">
        <v>2</v>
      </c>
      <c r="D41" s="136">
        <f t="shared" si="0"/>
        <v>1.0309278350515464E-2</v>
      </c>
      <c r="E41" s="52">
        <v>342433.15700000001</v>
      </c>
      <c r="F41" s="136">
        <f t="shared" si="1"/>
        <v>4.6625068212611476E-2</v>
      </c>
      <c r="G41" s="52">
        <f t="shared" si="2"/>
        <v>171216.5785</v>
      </c>
    </row>
    <row r="42" spans="2:9" ht="15.75" x14ac:dyDescent="0.25">
      <c r="B42" s="135" t="s">
        <v>352</v>
      </c>
      <c r="C42" s="51">
        <v>19</v>
      </c>
      <c r="D42" s="136">
        <f t="shared" si="0"/>
        <v>9.7938144329896906E-2</v>
      </c>
      <c r="E42" s="52">
        <v>1683278.6465</v>
      </c>
      <c r="F42" s="136">
        <f t="shared" si="1"/>
        <v>0.22919212146823392</v>
      </c>
      <c r="G42" s="52">
        <f t="shared" si="2"/>
        <v>88593.612973684212</v>
      </c>
    </row>
    <row r="43" spans="2:9" ht="15.75" x14ac:dyDescent="0.25">
      <c r="B43" s="135" t="s">
        <v>353</v>
      </c>
      <c r="C43" s="51">
        <v>25</v>
      </c>
      <c r="D43" s="136">
        <f t="shared" si="0"/>
        <v>0.12886597938144329</v>
      </c>
      <c r="E43" s="52">
        <v>1047332.9503</v>
      </c>
      <c r="F43" s="136">
        <f t="shared" si="1"/>
        <v>0.14260292629622057</v>
      </c>
      <c r="G43" s="52">
        <f t="shared" si="2"/>
        <v>41893.318012000003</v>
      </c>
    </row>
    <row r="44" spans="2:9" ht="15.75" x14ac:dyDescent="0.25">
      <c r="B44" s="135" t="s">
        <v>354</v>
      </c>
      <c r="C44" s="51">
        <v>59</v>
      </c>
      <c r="D44" s="136">
        <f t="shared" si="0"/>
        <v>0.30412371134020616</v>
      </c>
      <c r="E44" s="52">
        <v>913247.68980000017</v>
      </c>
      <c r="F44" s="136">
        <f t="shared" si="1"/>
        <v>0.12434612408732035</v>
      </c>
      <c r="G44" s="52">
        <f t="shared" si="2"/>
        <v>15478.774403389833</v>
      </c>
    </row>
    <row r="45" spans="2:9" ht="15.75" x14ac:dyDescent="0.25">
      <c r="B45" s="135" t="s">
        <v>355</v>
      </c>
      <c r="C45" s="51">
        <v>86</v>
      </c>
      <c r="D45" s="136">
        <f t="shared" si="0"/>
        <v>0.44329896907216493</v>
      </c>
      <c r="E45" s="52">
        <v>132420.35620000001</v>
      </c>
      <c r="F45" s="136">
        <f t="shared" si="1"/>
        <v>1.803011190462292E-2</v>
      </c>
      <c r="G45" s="52">
        <f t="shared" si="2"/>
        <v>1539.7715837209303</v>
      </c>
    </row>
    <row r="46" spans="2:9" ht="15.75" x14ac:dyDescent="0.25">
      <c r="B46" s="31" t="s">
        <v>356</v>
      </c>
      <c r="C46" s="129">
        <v>194</v>
      </c>
      <c r="D46" s="137">
        <f t="shared" si="0"/>
        <v>1</v>
      </c>
      <c r="E46" s="138">
        <v>7344400.1290999996</v>
      </c>
      <c r="F46" s="137">
        <f t="shared" si="1"/>
        <v>1</v>
      </c>
      <c r="G46" s="138">
        <f t="shared" si="2"/>
        <v>37857.732624226803</v>
      </c>
    </row>
    <row r="48" spans="2:9" s="18" customFormat="1" ht="20.25" customHeight="1" x14ac:dyDescent="0.25">
      <c r="B48" s="9" t="s">
        <v>357</v>
      </c>
      <c r="C48" s="60"/>
      <c r="D48" s="19"/>
    </row>
    <row r="49" spans="2:9" s="18" customFormat="1" ht="5.25" customHeight="1" x14ac:dyDescent="0.25">
      <c r="B49" s="82"/>
      <c r="C49" s="121"/>
      <c r="D49" s="82"/>
      <c r="E49" s="83"/>
      <c r="F49" s="83"/>
      <c r="G49" s="83"/>
      <c r="H49" s="83"/>
      <c r="I49" s="83"/>
    </row>
    <row r="50" spans="2:9" s="18" customFormat="1" ht="9.75" customHeight="1" x14ac:dyDescent="0.25">
      <c r="B50" s="19"/>
      <c r="C50" s="61"/>
      <c r="D50" s="19"/>
    </row>
    <row r="51" spans="2:9" ht="15.75" x14ac:dyDescent="0.2">
      <c r="B51" s="28" t="s">
        <v>344</v>
      </c>
      <c r="C51" s="28" t="s">
        <v>339</v>
      </c>
      <c r="D51" s="28" t="s">
        <v>340</v>
      </c>
      <c r="E51" s="28" t="s">
        <v>341</v>
      </c>
      <c r="F51" s="139"/>
    </row>
    <row r="52" spans="2:9" ht="15.75" x14ac:dyDescent="0.25">
      <c r="B52" s="135" t="s">
        <v>348</v>
      </c>
      <c r="C52" s="51">
        <v>1</v>
      </c>
      <c r="D52" s="51">
        <v>0</v>
      </c>
      <c r="E52" s="51">
        <v>0</v>
      </c>
    </row>
    <row r="53" spans="2:9" ht="15.75" x14ac:dyDescent="0.25">
      <c r="B53" s="135" t="s">
        <v>349</v>
      </c>
      <c r="C53" s="51">
        <v>0</v>
      </c>
      <c r="D53" s="51">
        <v>0</v>
      </c>
      <c r="E53" s="51">
        <v>1</v>
      </c>
    </row>
    <row r="54" spans="2:9" ht="15.75" x14ac:dyDescent="0.25">
      <c r="B54" s="135" t="s">
        <v>350</v>
      </c>
      <c r="C54" s="51">
        <v>0</v>
      </c>
      <c r="D54" s="51">
        <v>1</v>
      </c>
      <c r="E54" s="51">
        <v>0</v>
      </c>
    </row>
    <row r="55" spans="2:9" ht="15.75" x14ac:dyDescent="0.25">
      <c r="B55" s="135" t="s">
        <v>351</v>
      </c>
      <c r="C55" s="51">
        <v>2</v>
      </c>
      <c r="D55" s="51">
        <v>0</v>
      </c>
      <c r="E55" s="51">
        <v>0</v>
      </c>
    </row>
    <row r="56" spans="2:9" ht="15.75" x14ac:dyDescent="0.25">
      <c r="B56" s="135" t="s">
        <v>352</v>
      </c>
      <c r="C56" s="51">
        <v>19</v>
      </c>
      <c r="D56" s="51">
        <v>0</v>
      </c>
      <c r="E56" s="51">
        <v>0</v>
      </c>
    </row>
    <row r="57" spans="2:9" ht="15.75" x14ac:dyDescent="0.25">
      <c r="B57" s="135" t="s">
        <v>353</v>
      </c>
      <c r="C57" s="51">
        <v>20</v>
      </c>
      <c r="D57" s="51">
        <v>4</v>
      </c>
      <c r="E57" s="51">
        <v>1</v>
      </c>
    </row>
    <row r="58" spans="2:9" ht="15.75" x14ac:dyDescent="0.25">
      <c r="B58" s="135" t="s">
        <v>354</v>
      </c>
      <c r="C58" s="51">
        <v>30</v>
      </c>
      <c r="D58" s="51">
        <v>16</v>
      </c>
      <c r="E58" s="51">
        <v>13</v>
      </c>
    </row>
    <row r="59" spans="2:9" ht="15.75" x14ac:dyDescent="0.25">
      <c r="B59" s="135" t="s">
        <v>355</v>
      </c>
      <c r="C59" s="51">
        <v>2</v>
      </c>
      <c r="D59" s="51">
        <v>10</v>
      </c>
      <c r="E59" s="51">
        <v>74</v>
      </c>
    </row>
    <row r="60" spans="2:9" ht="15.75" x14ac:dyDescent="0.25">
      <c r="B60" s="31" t="s">
        <v>1</v>
      </c>
      <c r="C60" s="129">
        <v>74</v>
      </c>
      <c r="D60" s="129">
        <v>31</v>
      </c>
      <c r="E60" s="129">
        <v>89</v>
      </c>
    </row>
    <row r="61" spans="2:9" ht="15" x14ac:dyDescent="0.2">
      <c r="B61" s="130" t="s">
        <v>365</v>
      </c>
      <c r="C61" s="140"/>
      <c r="D61" s="140"/>
      <c r="E61" s="140"/>
      <c r="F61" s="141"/>
    </row>
    <row r="62" spans="2:9" ht="15" x14ac:dyDescent="0.2">
      <c r="B62" s="142"/>
      <c r="C62" s="140"/>
      <c r="D62" s="140"/>
      <c r="E62" s="140"/>
      <c r="F62" s="141"/>
    </row>
    <row r="63" spans="2:9" s="18" customFormat="1" ht="20.25" customHeight="1" x14ac:dyDescent="0.25">
      <c r="B63" s="9" t="s">
        <v>358</v>
      </c>
      <c r="C63" s="60"/>
      <c r="D63" s="19"/>
    </row>
    <row r="64" spans="2:9" s="18" customFormat="1" ht="5.25" customHeight="1" x14ac:dyDescent="0.25">
      <c r="B64" s="82"/>
      <c r="C64" s="121"/>
      <c r="D64" s="82"/>
      <c r="E64" s="83"/>
      <c r="F64" s="83"/>
      <c r="G64" s="83"/>
      <c r="H64" s="83"/>
      <c r="I64" s="83"/>
    </row>
    <row r="65" spans="2:4" s="18" customFormat="1" ht="9.75" customHeight="1" x14ac:dyDescent="0.25">
      <c r="B65" s="19"/>
      <c r="C65" s="61"/>
      <c r="D65" s="19"/>
    </row>
    <row r="66" spans="2:4" ht="15.75" x14ac:dyDescent="0.2">
      <c r="B66" s="28" t="s">
        <v>359</v>
      </c>
      <c r="C66" s="28" t="s">
        <v>360</v>
      </c>
    </row>
    <row r="67" spans="2:4" ht="15.75" x14ac:dyDescent="0.25">
      <c r="B67" s="143" t="s">
        <v>361</v>
      </c>
      <c r="C67" s="144">
        <f>D16/(C16*1000)</f>
        <v>48.654829397590341</v>
      </c>
    </row>
    <row r="68" spans="2:4" ht="15.75" x14ac:dyDescent="0.25">
      <c r="B68" s="143" t="s">
        <v>362</v>
      </c>
      <c r="C68" s="144">
        <f>E16/(C16*1000)</f>
        <v>88.486748537349357</v>
      </c>
    </row>
    <row r="69" spans="2:4" ht="15.75" x14ac:dyDescent="0.25">
      <c r="B69" s="143" t="s">
        <v>363</v>
      </c>
      <c r="C69" s="144">
        <f>(D16/1000)/189</f>
        <v>21.366935661375649</v>
      </c>
      <c r="D69" s="145"/>
    </row>
    <row r="70" spans="2:4" ht="15.75" x14ac:dyDescent="0.25">
      <c r="B70" s="143" t="s">
        <v>364</v>
      </c>
      <c r="C70" s="144">
        <f>E16/(1000*189)</f>
        <v>38.859259939682524</v>
      </c>
    </row>
    <row r="73" spans="2:4" ht="15.75" x14ac:dyDescent="0.25">
      <c r="B73" s="32" t="s">
        <v>332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Galisteo Delgado</dc:creator>
  <cp:lastModifiedBy>Felix Gónzalez Pérez</cp:lastModifiedBy>
  <cp:lastPrinted>2013-12-12T10:51:29Z</cp:lastPrinted>
  <dcterms:created xsi:type="dcterms:W3CDTF">2013-05-08T09:16:55Z</dcterms:created>
  <dcterms:modified xsi:type="dcterms:W3CDTF">2019-04-30T10:46:43Z</dcterms:modified>
</cp:coreProperties>
</file>