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435" firstSheet="1" activeTab="1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72" i="8" l="1"/>
  <c r="C71" i="8"/>
  <c r="D30" i="8"/>
  <c r="E30" i="8"/>
  <c r="C30" i="8"/>
  <c r="D17" i="8"/>
  <c r="E17" i="8"/>
  <c r="C17" i="8"/>
  <c r="G41" i="8" l="1"/>
  <c r="G42" i="8"/>
  <c r="G43" i="8"/>
  <c r="G44" i="8"/>
  <c r="G45" i="8"/>
  <c r="G46" i="8"/>
  <c r="G47" i="8"/>
  <c r="G48" i="8"/>
  <c r="D41" i="8"/>
  <c r="D42" i="8"/>
  <c r="D43" i="8"/>
  <c r="D44" i="8"/>
  <c r="D45" i="8"/>
  <c r="D46" i="8"/>
  <c r="D47" i="8"/>
  <c r="D48" i="8"/>
  <c r="G40" i="8"/>
  <c r="D40" i="8"/>
  <c r="C70" i="8"/>
  <c r="C69" i="8"/>
  <c r="F98" i="2" l="1"/>
  <c r="F99" i="2"/>
  <c r="F146" i="2" l="1"/>
  <c r="F147" i="2"/>
  <c r="F148" i="2"/>
  <c r="F149" i="2"/>
  <c r="F150" i="2"/>
  <c r="F151" i="2"/>
  <c r="F152" i="2"/>
  <c r="F153" i="2"/>
  <c r="F154" i="2"/>
  <c r="F155" i="2"/>
  <c r="F156" i="2"/>
  <c r="F126" i="2"/>
  <c r="F127" i="2"/>
  <c r="F128" i="2"/>
  <c r="F91" i="2"/>
  <c r="F92" i="2"/>
  <c r="F93" i="2"/>
  <c r="F94" i="2"/>
  <c r="F95" i="2"/>
  <c r="F96" i="2"/>
  <c r="F97" i="2"/>
  <c r="F100" i="2"/>
  <c r="F101" i="2"/>
  <c r="F102" i="2"/>
  <c r="F103" i="2"/>
  <c r="F104" i="2"/>
  <c r="F105" i="2"/>
  <c r="F106" i="2"/>
  <c r="F107" i="2"/>
  <c r="D51" i="1"/>
  <c r="C51" i="1"/>
  <c r="F137" i="2" l="1"/>
  <c r="F143" i="2" l="1"/>
  <c r="F144" i="2"/>
  <c r="F145" i="2"/>
  <c r="F125" i="2"/>
  <c r="F129" i="2"/>
  <c r="F130" i="2"/>
  <c r="F131" i="2"/>
  <c r="F132" i="2"/>
  <c r="F133" i="2"/>
  <c r="F134" i="2"/>
  <c r="F135" i="2"/>
  <c r="F136" i="2"/>
  <c r="F138" i="2"/>
  <c r="F139" i="2"/>
  <c r="F25" i="2"/>
  <c r="F26" i="2"/>
  <c r="F27" i="2"/>
  <c r="F28" i="2"/>
  <c r="F29" i="2"/>
  <c r="F30" i="2"/>
  <c r="F140" i="2" l="1"/>
  <c r="F80" i="2"/>
  <c r="F81" i="2"/>
  <c r="F82" i="2"/>
  <c r="F83" i="2"/>
  <c r="F84" i="2"/>
  <c r="F85" i="2"/>
  <c r="F86" i="2"/>
  <c r="F87" i="2"/>
  <c r="F88" i="2"/>
  <c r="F89" i="2"/>
  <c r="F90" i="2"/>
  <c r="K58" i="1"/>
  <c r="F13" i="2" l="1"/>
  <c r="F14" i="2"/>
  <c r="F15" i="2"/>
  <c r="F16" i="2"/>
  <c r="F17" i="2"/>
  <c r="F18" i="2"/>
  <c r="F19" i="2"/>
  <c r="F20" i="2"/>
  <c r="F21" i="2"/>
  <c r="F22" i="2"/>
  <c r="F23" i="2"/>
  <c r="F24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" i="2"/>
  <c r="F123" i="2"/>
  <c r="F124" i="2"/>
  <c r="F141" i="2"/>
  <c r="F142" i="2"/>
  <c r="F157" i="2"/>
  <c r="F158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K69" i="1"/>
  <c r="K68" i="1"/>
  <c r="K67" i="1"/>
  <c r="K66" i="1"/>
  <c r="K65" i="1"/>
  <c r="K64" i="1"/>
  <c r="K63" i="1"/>
  <c r="K62" i="1"/>
  <c r="K61" i="1"/>
  <c r="K60" i="1"/>
  <c r="K59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<sst xmlns="http://schemas.openxmlformats.org/spreadsheetml/2006/main" count="460" uniqueCount="367">
  <si>
    <t>AÑO</t>
  </si>
  <si>
    <t>TOTAL</t>
  </si>
  <si>
    <t>FAO</t>
  </si>
  <si>
    <t>BOG</t>
  </si>
  <si>
    <t>BOGA</t>
  </si>
  <si>
    <t>BON</t>
  </si>
  <si>
    <t>BRF</t>
  </si>
  <si>
    <t>COE</t>
  </si>
  <si>
    <t>CTC</t>
  </si>
  <si>
    <t>HKE</t>
  </si>
  <si>
    <t>HMY</t>
  </si>
  <si>
    <t>JOD</t>
  </si>
  <si>
    <t>LBE</t>
  </si>
  <si>
    <t>BOGAVANTE</t>
  </si>
  <si>
    <t>OCC</t>
  </si>
  <si>
    <t>PAC</t>
  </si>
  <si>
    <t>PIL</t>
  </si>
  <si>
    <t>SARDINA</t>
  </si>
  <si>
    <t>RPG</t>
  </si>
  <si>
    <t>PARGO O BOCINEGRO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</si>
  <si>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</si>
  <si>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</si>
  <si>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</si>
  <si>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</si>
  <si>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</si>
  <si>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</si>
  <si>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</si>
  <si>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</si>
  <si>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</si>
  <si>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</si>
  <si>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</si>
  <si>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</si>
  <si>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</si>
  <si>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</si>
  <si>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</si>
  <si>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</si>
  <si>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</si>
  <si>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</si>
  <si>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</si>
  <si>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</si>
  <si>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</si>
  <si>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</si>
  <si>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</si>
  <si>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</si>
  <si>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</si>
  <si>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</si>
  <si>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</si>
  <si>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</si>
  <si>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</si>
  <si>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</si>
  <si>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</si>
  <si>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</si>
  <si>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</si>
  <si>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</si>
  <si>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</si>
  <si>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</si>
  <si>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</si>
  <si>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SWA</t>
  </si>
  <si>
    <t>SARGO</t>
  </si>
  <si>
    <t>SPU</t>
  </si>
  <si>
    <t>BAILA</t>
  </si>
  <si>
    <t>SKJ</t>
  </si>
  <si>
    <t>MUT</t>
  </si>
  <si>
    <t>SALMONETE DE FANGO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</si>
  <si>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</si>
  <si>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</si>
  <si>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</si>
  <si>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</si>
  <si>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</si>
  <si>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</si>
  <si>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</si>
  <si>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</si>
  <si>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</si>
  <si>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</si>
  <si>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</si>
  <si>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</si>
  <si>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</si>
  <si>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</si>
  <si>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</si>
  <si>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</si>
  <si>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</si>
  <si>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</si>
  <si>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</si>
  <si>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</si>
  <si>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</si>
  <si>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</si>
  <si>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</si>
  <si>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</si>
  <si>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</si>
  <si>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POLLO</t>
  </si>
  <si>
    <t>TAPACULO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</si>
  <si>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</si>
  <si>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</si>
  <si>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</si>
  <si>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</si>
  <si>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</si>
  <si>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</si>
  <si>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</si>
  <si>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</si>
  <si>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</si>
  <si>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</si>
  <si>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</si>
  <si>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</si>
  <si>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</si>
  <si>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</si>
  <si>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</si>
  <si>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</si>
  <si>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</si>
  <si>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</si>
  <si>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</si>
  <si>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</si>
  <si>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</si>
  <si>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</si>
  <si>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</si>
  <si>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</si>
  <si>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</si>
  <si>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</si>
  <si>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</si>
  <si>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</si>
  <si>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</si>
  <si>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</si>
  <si>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</si>
  <si>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</si>
  <si>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</si>
  <si>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</si>
  <si>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</si>
  <si>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</si>
  <si>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</si>
  <si>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</si>
  <si>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</si>
  <si>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</si>
  <si>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</si>
  <si>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</si>
  <si>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</si>
  <si>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</si>
  <si>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</si>
  <si>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</si>
  <si>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</si>
  <si>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</si>
  <si>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</si>
  <si>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</si>
  <si>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</si>
  <si>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</si>
  <si>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</si>
  <si>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</si>
  <si>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</si>
  <si>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PEON</t>
  </si>
  <si>
    <t>ARY</t>
  </si>
  <si>
    <t>SARGO PICUDO</t>
  </si>
  <si>
    <t>SHR</t>
  </si>
  <si>
    <t>TEMBLADERA</t>
  </si>
  <si>
    <t>TTR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</si>
  <si>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</si>
  <si>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</si>
  <si>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</si>
  <si>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</si>
  <si>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</si>
  <si>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</si>
  <si>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</si>
  <si>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</si>
  <si>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</si>
  <si>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</si>
  <si>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</si>
  <si>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</si>
  <si>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</si>
  <si>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</si>
  <si>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</si>
  <si>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</si>
  <si>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</si>
  <si>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</si>
  <si>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</si>
  <si>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</si>
  <si>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</si>
  <si>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</si>
  <si>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</si>
  <si>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</si>
  <si>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</si>
  <si>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</si>
  <si>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</si>
  <si>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</si>
  <si>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</si>
  <si>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</si>
  <si>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</si>
  <si>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</si>
  <si>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</si>
  <si>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</si>
  <si>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</si>
  <si>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</si>
  <si>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</si>
  <si>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</si>
  <si>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</si>
  <si>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</si>
  <si>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</si>
  <si>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</si>
  <si>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</si>
  <si>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</si>
  <si>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</si>
  <si>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</si>
  <si>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</si>
  <si>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</si>
  <si>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</si>
  <si>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</si>
  <si>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</si>
  <si>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</si>
  <si>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</si>
  <si>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</si>
  <si>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</si>
  <si>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</si>
  <si>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</si>
  <si>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</si>
  <si>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</si>
  <si>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</si>
  <si>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</si>
  <si>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</si>
  <si>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</si>
  <si>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</si>
  <si>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</si>
  <si>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</si>
  <si>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</si>
  <si>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</si>
  <si>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</si>
  <si>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</si>
  <si>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</si>
  <si>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</si>
  <si>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</si>
  <si>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</si>
  <si>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</si>
  <si>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</si>
  <si>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</si>
  <si>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</si>
  <si>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</si>
  <si>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</si>
  <si>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</si>
  <si>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</si>
  <si>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</si>
  <si>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</si>
  <si>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</si>
  <si>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</si>
  <si>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</si>
  <si>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</si>
  <si>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</si>
  <si>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</si>
  <si>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</si>
  <si>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</si>
  <si>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</si>
  <si>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</si>
  <si>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</si>
  <si>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</si>
  <si>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</si>
  <si>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</si>
  <si>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</si>
  <si>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</si>
  <si>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 xml:space="preserve">IPP calculado con la cesta representativa de productos comercializados en esta lonja: </t>
  </si>
  <si>
    <t xml:space="preserve">      Tabla 3. Índice de precios percibidos en lonja (Base 2016)</t>
  </si>
  <si>
    <t>BROTOLA DE ROCA</t>
  </si>
  <si>
    <t>FOR</t>
  </si>
  <si>
    <t>VMA</t>
  </si>
  <si>
    <t>CHOPA</t>
  </si>
  <si>
    <t>BRB</t>
  </si>
  <si>
    <t>LENGUADO SENEGALES</t>
  </si>
  <si>
    <t>OAL</t>
  </si>
  <si>
    <t>MERO</t>
  </si>
  <si>
    <t>GPD</t>
  </si>
  <si>
    <t>RAYA ESTRELLADA</t>
  </si>
  <si>
    <t>JRS</t>
  </si>
  <si>
    <t>RAYA MOSAICO</t>
  </si>
  <si>
    <t>RJU</t>
  </si>
  <si>
    <t>BUSANO</t>
  </si>
  <si>
    <t>FNT</t>
  </si>
  <si>
    <t>CAMARON BLANCO</t>
  </si>
  <si>
    <t>FAV</t>
  </si>
  <si>
    <t>GAMBA ROJA O RAYADO</t>
  </si>
  <si>
    <t>ARA</t>
  </si>
  <si>
    <t xml:space="preserve">      Tabla 1. Evolución de la producción comercializada en la lonja de Sanlúcar de Barrameda. Serie 1985-2018</t>
  </si>
  <si>
    <t>Evol 18_17</t>
  </si>
  <si>
    <t xml:space="preserve">      Tabla 2. Distribución mensual por categorías. Año 2018</t>
  </si>
  <si>
    <t>Gráfico 1. Evolución de la producción comercializada en la lonja de Sanlúcar de Barrameda. Serie 2000-2018</t>
  </si>
  <si>
    <t>Año 2018</t>
  </si>
  <si>
    <t xml:space="preserve">      Tabla 4. Producción comercializada en la lonja de Sanlúcar de Barrameda según categoría y especie. Año 2018</t>
  </si>
  <si>
    <t>BOQUIDULCE</t>
  </si>
  <si>
    <t>HXT</t>
  </si>
  <si>
    <t>CABALLA</t>
  </si>
  <si>
    <t>MAC</t>
  </si>
  <si>
    <t>CABRACHO</t>
  </si>
  <si>
    <t>RSE</t>
  </si>
  <si>
    <t>CHUCHO</t>
  </si>
  <si>
    <t>JDP</t>
  </si>
  <si>
    <t>DORMILONA</t>
  </si>
  <si>
    <t>LOB</t>
  </si>
  <si>
    <t>ESCOLAR CLAVO</t>
  </si>
  <si>
    <t>OIL</t>
  </si>
  <si>
    <t>FERRON</t>
  </si>
  <si>
    <t>QUB</t>
  </si>
  <si>
    <t>GALUPE O LISA</t>
  </si>
  <si>
    <t>MGA</t>
  </si>
  <si>
    <t>MARAGOTA</t>
  </si>
  <si>
    <t>USB</t>
  </si>
  <si>
    <t>MELVAS</t>
  </si>
  <si>
    <t>FRZ</t>
  </si>
  <si>
    <t>PINTARROJA O GATA</t>
  </si>
  <si>
    <t>RAYA DE CLAVOS</t>
  </si>
  <si>
    <t>RJC</t>
  </si>
  <si>
    <t>RAYA DE ESPEJOS</t>
  </si>
  <si>
    <t>JAI</t>
  </si>
  <si>
    <t>RAYA FALSA VELA</t>
  </si>
  <si>
    <t>RJI</t>
  </si>
  <si>
    <t>rAYA PINTADA</t>
  </si>
  <si>
    <t>RJM</t>
  </si>
  <si>
    <t>RAYA SANTIAGUESA</t>
  </si>
  <si>
    <t>RJN</t>
  </si>
  <si>
    <t>RODABALLO</t>
  </si>
  <si>
    <t>SAVIA</t>
  </si>
  <si>
    <t>DEC</t>
  </si>
  <si>
    <t>VERRUGATO O VERRUGATO DE PIEDRA</t>
  </si>
  <si>
    <t>COB</t>
  </si>
  <si>
    <t>GLOBITO</t>
  </si>
  <si>
    <t>CTR</t>
  </si>
  <si>
    <t>VOLADOR</t>
  </si>
  <si>
    <t>SQE</t>
  </si>
  <si>
    <t>CANGREJO AZUL</t>
  </si>
  <si>
    <t>CRB</t>
  </si>
  <si>
    <t>CARABINERO</t>
  </si>
  <si>
    <t>SSH</t>
  </si>
  <si>
    <t xml:space="preserve">       Gráfico 3. Principales especies comercializadas en la lonja de Sanlúcar de Barrameda.  Año 2018</t>
  </si>
  <si>
    <t xml:space="preserve">      Tabla 5. Cesta de las principales especies comercializadas en la lonja de Sanlúcar de Barrameda. Serie 2018-2014. Base 2016</t>
  </si>
  <si>
    <t>MAS</t>
  </si>
  <si>
    <t>MANTELLINA</t>
  </si>
  <si>
    <t>RGL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</si>
  <si>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</si>
  <si>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</si>
  <si>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</si>
  <si>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</si>
  <si>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</si>
  <si>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</si>
  <si>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</si>
  <si>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</si>
  <si>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</si>
  <si>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</si>
  <si>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</si>
  <si>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</si>
  <si>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</si>
  <si>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</si>
  <si>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</si>
  <si>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</si>
  <si>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</si>
  <si>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</si>
  <si>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</si>
  <si>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</si>
  <si>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</si>
  <si>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</si>
  <si>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</si>
  <si>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</si>
  <si>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</si>
  <si>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</si>
  <si>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</si>
  <si>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</si>
  <si>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</si>
  <si>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</si>
  <si>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</si>
  <si>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Arrastre de Fondo</t>
  </si>
  <si>
    <t>Cerco</t>
  </si>
  <si>
    <t>Arts Menores</t>
  </si>
  <si>
    <t>Draga Hidráulica</t>
  </si>
  <si>
    <t>Rastro</t>
  </si>
  <si>
    <t>Marisqueo</t>
  </si>
  <si>
    <t>Total Lonja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</si>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</sst>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0.000"/>
    <numFmt numFmtId="169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9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0" fillId="10" borderId="0" xfId="0" applyNumberFormat="1" applyFill="1"/>
    <xf numFmtId="167" fontId="1" fillId="2" borderId="0" xfId="1" applyNumberFormat="1" applyFill="1"/>
    <xf numFmtId="166" fontId="1" fillId="10" borderId="0" xfId="1" applyFill="1"/>
    <xf numFmtId="167" fontId="1" fillId="10" borderId="0" xfId="1" applyNumberFormat="1" applyFill="1"/>
    <xf numFmtId="164" fontId="10" fillId="8" borderId="4" xfId="2" applyNumberFormat="1" applyFont="1" applyFill="1" applyBorder="1" applyAlignment="1">
      <alignment horizontal="center"/>
    </xf>
    <xf numFmtId="0" fontId="2" fillId="13" borderId="0" xfId="0" applyFont="1" applyFill="1" applyAlignment="1">
      <alignment horizontal="center"/>
    </xf>
    <xf numFmtId="0" fontId="1" fillId="10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10" borderId="1" xfId="1" applyNumberFormat="1" applyFont="1" applyFill="1" applyBorder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NumberFormat="1" applyFont="1" applyFill="1" applyBorder="1" applyAlignment="1">
      <alignment horizontal="center"/>
    </xf>
    <xf numFmtId="167" fontId="1" fillId="10" borderId="0" xfId="1" applyNumberFormat="1" applyFont="1" applyFill="1"/>
    <xf numFmtId="166" fontId="1" fillId="10" borderId="0" xfId="1" applyNumberFormat="1" applyFont="1" applyFill="1"/>
    <xf numFmtId="3" fontId="6" fillId="6" borderId="4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3" fontId="17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/>
    <xf numFmtId="168" fontId="1" fillId="10" borderId="0" xfId="0" applyNumberFormat="1" applyFont="1" applyFill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8" borderId="1" xfId="2" applyNumberFormat="1" applyFont="1" applyFill="1" applyBorder="1" applyAlignment="1"/>
    <xf numFmtId="4" fontId="6" fillId="6" borderId="4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9" fillId="2" borderId="0" xfId="0" applyFont="1" applyFill="1" applyBorder="1" applyAlignment="1">
      <alignment horizontal="left"/>
    </xf>
    <xf numFmtId="10" fontId="18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69" fontId="1" fillId="0" borderId="0" xfId="0" applyNumberFormat="1" applyFo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55147927136914E-2"/>
          <c:y val="4.6296400952150589E-2"/>
          <c:w val="0.81178206984216661"/>
          <c:h val="0.78601071323850191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3207.4340000000002</c:v>
                </c:pt>
                <c:pt idx="1">
                  <c:v>3407.0038999999997</c:v>
                </c:pt>
                <c:pt idx="2">
                  <c:v>3328.7162000000003</c:v>
                </c:pt>
                <c:pt idx="3">
                  <c:v>3497.4397999999997</c:v>
                </c:pt>
                <c:pt idx="4">
                  <c:v>2801.7548999999999</c:v>
                </c:pt>
                <c:pt idx="5">
                  <c:v>2803.94452</c:v>
                </c:pt>
                <c:pt idx="6">
                  <c:v>2536.2301299999999</c:v>
                </c:pt>
                <c:pt idx="7">
                  <c:v>2576.9139</c:v>
                </c:pt>
                <c:pt idx="8">
                  <c:v>2465.38</c:v>
                </c:pt>
                <c:pt idx="9">
                  <c:v>2682.5335</c:v>
                </c:pt>
                <c:pt idx="10">
                  <c:v>2067.8321000000001</c:v>
                </c:pt>
                <c:pt idx="11">
                  <c:v>1756.48326</c:v>
                </c:pt>
                <c:pt idx="12">
                  <c:v>3754.27864</c:v>
                </c:pt>
                <c:pt idx="13">
                  <c:v>4748.4085200000081</c:v>
                </c:pt>
                <c:pt idx="14">
                  <c:v>4232.1311699999997</c:v>
                </c:pt>
                <c:pt idx="15">
                  <c:v>4622.7169699999995</c:v>
                </c:pt>
                <c:pt idx="16">
                  <c:v>4747.2552499999993</c:v>
                </c:pt>
                <c:pt idx="17">
                  <c:v>3356.99764</c:v>
                </c:pt>
                <c:pt idx="18">
                  <c:v>3956.9963199999988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EA-4501-BC99-0025CA8BC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99776"/>
        <c:axId val="12946342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12126.267384275119</c:v>
                </c:pt>
                <c:pt idx="1">
                  <c:v>13862.904070000001</c:v>
                </c:pt>
                <c:pt idx="2">
                  <c:v>13494.084612000004</c:v>
                </c:pt>
                <c:pt idx="3">
                  <c:v>13160.764945000001</c:v>
                </c:pt>
                <c:pt idx="4">
                  <c:v>10668.755030000002</c:v>
                </c:pt>
                <c:pt idx="5">
                  <c:v>13981.759946999999</c:v>
                </c:pt>
                <c:pt idx="6">
                  <c:v>11819.860185999998</c:v>
                </c:pt>
                <c:pt idx="7">
                  <c:v>12115.521184000005</c:v>
                </c:pt>
                <c:pt idx="8">
                  <c:v>11728.8</c:v>
                </c:pt>
                <c:pt idx="9">
                  <c:v>10815.611018</c:v>
                </c:pt>
                <c:pt idx="10">
                  <c:v>9603.0270640000017</c:v>
                </c:pt>
                <c:pt idx="11">
                  <c:v>9564.2840670000041</c:v>
                </c:pt>
                <c:pt idx="12">
                  <c:v>12936.922945999986</c:v>
                </c:pt>
                <c:pt idx="13">
                  <c:v>15539.6700165</c:v>
                </c:pt>
                <c:pt idx="14">
                  <c:v>15985.457499300001</c:v>
                </c:pt>
                <c:pt idx="15">
                  <c:v>15290.668084199999</c:v>
                </c:pt>
                <c:pt idx="16">
                  <c:v>17687.933990000001</c:v>
                </c:pt>
                <c:pt idx="17">
                  <c:v>15934.2745576</c:v>
                </c:pt>
                <c:pt idx="18">
                  <c:v>18435.705207199997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EA-4501-BC99-0025CA8BC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89600"/>
        <c:axId val="132491520"/>
      </c:lineChart>
      <c:catAx>
        <c:axId val="12869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294634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94634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28699776"/>
        <c:crossesAt val="1"/>
        <c:crossBetween val="midCat"/>
      </c:valAx>
      <c:catAx>
        <c:axId val="13248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491520"/>
        <c:crossesAt val="0"/>
        <c:auto val="1"/>
        <c:lblAlgn val="ctr"/>
        <c:lblOffset val="100"/>
        <c:noMultiLvlLbl val="0"/>
      </c:catAx>
      <c:valAx>
        <c:axId val="132491520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3248960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17</xdr:row>
      <xdr:rowOff>133350</xdr:rowOff>
    </xdr:from>
    <xdr:to>
      <xdr:col>14</xdr:col>
      <xdr:colOff>923925</xdr:colOff>
      <xdr:row>31</xdr:row>
      <xdr:rowOff>161925</xdr:rowOff>
    </xdr:to>
    <xdr:graphicFrame macro="">
      <xdr:nvGraphicFramePr>
        <xdr:cNvPr id="1614" name="Gráfico 1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257175</xdr:colOff>
      <xdr:row>0</xdr:row>
      <xdr:rowOff>240243</xdr:rowOff>
    </xdr:from>
    <xdr:to>
      <xdr:col>13</xdr:col>
      <xdr:colOff>434976</xdr:colOff>
      <xdr:row>2</xdr:row>
      <xdr:rowOff>77530</xdr:rowOff>
    </xdr:to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286125" y="2402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66675</xdr:rowOff>
    </xdr:from>
    <xdr:to>
      <xdr:col>3</xdr:col>
      <xdr:colOff>284507</xdr:colOff>
      <xdr:row>3</xdr:row>
      <xdr:rowOff>65207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66675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104774</xdr:colOff>
      <xdr:row>1</xdr:row>
      <xdr:rowOff>21168</xdr:rowOff>
    </xdr:from>
    <xdr:to>
      <xdr:col>16</xdr:col>
      <xdr:colOff>733424</xdr:colOff>
      <xdr:row>2</xdr:row>
      <xdr:rowOff>106105</xdr:rowOff>
    </xdr:to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705099" y="268818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322607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323850</xdr:colOff>
      <xdr:row>1</xdr:row>
      <xdr:rowOff>19050</xdr:rowOff>
    </xdr:from>
    <xdr:to>
      <xdr:col>12</xdr:col>
      <xdr:colOff>390526</xdr:colOff>
      <xdr:row>2</xdr:row>
      <xdr:rowOff>103987</xdr:rowOff>
    </xdr:to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2838450" y="266700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8</xdr:row>
      <xdr:rowOff>123824</xdr:rowOff>
    </xdr:from>
    <xdr:to>
      <xdr:col>13</xdr:col>
      <xdr:colOff>455710</xdr:colOff>
      <xdr:row>29</xdr:row>
      <xdr:rowOff>47624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495424"/>
          <a:ext cx="12247660" cy="32861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85725</xdr:rowOff>
    </xdr:from>
    <xdr:to>
      <xdr:col>3</xdr:col>
      <xdr:colOff>351182</xdr:colOff>
      <xdr:row>3</xdr:row>
      <xdr:rowOff>84257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85725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="" xmlns:a16="http://schemas.microsoft.com/office/drawing/2014/main" id="{DD18C5CF-E96C-4911-92D7-FA19656955C4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19</xdr:row>
      <xdr:rowOff>114300</xdr:rowOff>
    </xdr:from>
    <xdr:to>
      <xdr:col>1</xdr:col>
      <xdr:colOff>104160</xdr:colOff>
      <xdr:row>20</xdr:row>
      <xdr:rowOff>28575</xdr:rowOff>
    </xdr:to>
    <xdr:sp macro="" textlink="">
      <xdr:nvSpPr>
        <xdr:cNvPr id="3" name="2 Elipse">
          <a:extLst>
            <a:ext uri="{FF2B5EF4-FFF2-40B4-BE49-F238E27FC236}">
              <a16:creationId xmlns="" xmlns:a16="http://schemas.microsoft.com/office/drawing/2014/main" id="{C9D1B90E-FDBC-4FE0-ACFB-D4D1DE049942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64</xdr:row>
      <xdr:rowOff>114300</xdr:rowOff>
    </xdr:from>
    <xdr:to>
      <xdr:col>1</xdr:col>
      <xdr:colOff>104160</xdr:colOff>
      <xdr:row>65</xdr:row>
      <xdr:rowOff>28575</xdr:rowOff>
    </xdr:to>
    <xdr:sp macro="" textlink="">
      <xdr:nvSpPr>
        <xdr:cNvPr id="4" name="3 Elipse">
          <a:extLst>
            <a:ext uri="{FF2B5EF4-FFF2-40B4-BE49-F238E27FC236}">
              <a16:creationId xmlns="" xmlns:a16="http://schemas.microsoft.com/office/drawing/2014/main" id="{B6934F51-F1A4-45ED-B8E9-BD22D6C87B01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34</xdr:row>
      <xdr:rowOff>114300</xdr:rowOff>
    </xdr:from>
    <xdr:to>
      <xdr:col>1</xdr:col>
      <xdr:colOff>104160</xdr:colOff>
      <xdr:row>35</xdr:row>
      <xdr:rowOff>28575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A4700588-C4DD-43EE-AEF8-04AA7AB43E3D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49</xdr:row>
      <xdr:rowOff>114300</xdr:rowOff>
    </xdr:from>
    <xdr:to>
      <xdr:col>1</xdr:col>
      <xdr:colOff>104160</xdr:colOff>
      <xdr:row>50</xdr:row>
      <xdr:rowOff>28575</xdr:rowOff>
    </xdr:to>
    <xdr:sp macro="" textlink="">
      <xdr:nvSpPr>
        <xdr:cNvPr id="6" name="5 Elipse">
          <a:extLst>
            <a:ext uri="{FF2B5EF4-FFF2-40B4-BE49-F238E27FC236}">
              <a16:creationId xmlns="" xmlns:a16="http://schemas.microsoft.com/office/drawing/2014/main" id="{A0CE6A36-2E77-4490-B15A-5FDC510E6C95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10</xdr:col>
      <xdr:colOff>114300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="" xmlns:a16="http://schemas.microsoft.com/office/drawing/2014/main" id="{6CC8D188-3EE0-4B73-A0F2-947C04AC30A2}"/>
            </a:ext>
          </a:extLst>
        </xdr:cNvPr>
        <xdr:cNvSpPr txBox="1"/>
      </xdr:nvSpPr>
      <xdr:spPr>
        <a:xfrm>
          <a:off x="3825240" y="318135"/>
          <a:ext cx="808482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185447</xdr:colOff>
      <xdr:row>3</xdr:row>
      <xdr:rowOff>128072</xdr:rowOff>
    </xdr:to>
    <xdr:pic>
      <xdr:nvPicPr>
        <xdr:cNvPr id="8" name="3 Imagen">
          <a:extLst>
            <a:ext uri="{FF2B5EF4-FFF2-40B4-BE49-F238E27FC236}">
              <a16:creationId xmlns="" xmlns:a16="http://schemas.microsoft.com/office/drawing/2014/main" id="{13ACA50F-6725-4F1D-9BAD-CB90AAC41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32488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96"/>
  <sheetViews>
    <sheetView zoomScaleNormal="100" workbookViewId="0">
      <selection activeCell="E78" sqref="E78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1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2.710937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9.57031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4"/>
      <c r="M6" s="144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273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99</v>
      </c>
      <c r="C16" s="29" t="s">
        <v>100</v>
      </c>
      <c r="D16" s="30" t="s">
        <v>101</v>
      </c>
      <c r="E16" s="1"/>
      <c r="G16" s="4"/>
    </row>
    <row r="17" spans="2:7" ht="20.100000000000001" customHeight="1" x14ac:dyDescent="0.25">
      <c r="B17" s="6">
        <v>1985</v>
      </c>
      <c r="C17" s="15">
        <v>4809.6310000000003</v>
      </c>
      <c r="D17" s="7">
        <v>9067.1471097327903</v>
      </c>
      <c r="E17" s="1"/>
      <c r="G17" s="9" t="s">
        <v>276</v>
      </c>
    </row>
    <row r="18" spans="2:7" ht="20.100000000000001" customHeight="1" x14ac:dyDescent="0.25">
      <c r="B18" s="6">
        <v>1986</v>
      </c>
      <c r="C18" s="15">
        <v>4056.9</v>
      </c>
      <c r="D18" s="7">
        <v>9026.600795740027</v>
      </c>
      <c r="E18" s="1"/>
    </row>
    <row r="19" spans="2:7" ht="20.100000000000001" customHeight="1" x14ac:dyDescent="0.25">
      <c r="B19" s="6">
        <v>1987</v>
      </c>
      <c r="C19" s="15">
        <v>4166.9930000000004</v>
      </c>
      <c r="D19" s="7">
        <v>9433.8210546560404</v>
      </c>
      <c r="E19" s="1"/>
    </row>
    <row r="20" spans="2:7" ht="20.100000000000001" customHeight="1" x14ac:dyDescent="0.25">
      <c r="B20" s="6">
        <v>1988</v>
      </c>
      <c r="C20" s="15">
        <v>3750.78</v>
      </c>
      <c r="D20" s="7">
        <v>9732.0552510427569</v>
      </c>
      <c r="E20" s="1"/>
    </row>
    <row r="21" spans="2:7" ht="20.100000000000001" customHeight="1" x14ac:dyDescent="0.25">
      <c r="B21" s="6">
        <v>1989</v>
      </c>
      <c r="C21" s="15">
        <v>3267.7080000000001</v>
      </c>
      <c r="D21" s="7">
        <v>9595.1540213719909</v>
      </c>
      <c r="E21" s="1"/>
    </row>
    <row r="22" spans="2:7" ht="20.100000000000001" customHeight="1" x14ac:dyDescent="0.25">
      <c r="B22" s="6">
        <v>1990</v>
      </c>
      <c r="C22" s="15">
        <v>3500.76</v>
      </c>
      <c r="D22" s="7">
        <v>11458.772583029822</v>
      </c>
      <c r="E22" s="1"/>
    </row>
    <row r="23" spans="2:7" ht="20.100000000000001" customHeight="1" x14ac:dyDescent="0.25">
      <c r="B23" s="6">
        <v>1991</v>
      </c>
      <c r="C23" s="15">
        <v>3237.0459999999998</v>
      </c>
      <c r="D23" s="7">
        <v>10513.158589063984</v>
      </c>
      <c r="E23" s="1"/>
    </row>
    <row r="24" spans="2:7" ht="20.100000000000001" customHeight="1" x14ac:dyDescent="0.25">
      <c r="B24" s="6">
        <v>1992</v>
      </c>
      <c r="C24" s="15">
        <v>2650.8739999999998</v>
      </c>
      <c r="D24" s="7">
        <v>9008.4708148522113</v>
      </c>
      <c r="E24" s="1"/>
    </row>
    <row r="25" spans="2:7" ht="20.100000000000001" customHeight="1" x14ac:dyDescent="0.25">
      <c r="B25" s="6">
        <v>1993</v>
      </c>
      <c r="C25" s="15">
        <v>2577.4549999999999</v>
      </c>
      <c r="D25" s="7">
        <v>8166.6742514394246</v>
      </c>
      <c r="E25" s="1"/>
    </row>
    <row r="26" spans="2:7" ht="20.100000000000001" customHeight="1" x14ac:dyDescent="0.25">
      <c r="B26" s="6">
        <v>1994</v>
      </c>
      <c r="C26" s="15">
        <v>5074.8919999999998</v>
      </c>
      <c r="D26" s="7">
        <v>10494.411609149809</v>
      </c>
      <c r="E26" s="1"/>
    </row>
    <row r="27" spans="2:7" ht="20.100000000000001" customHeight="1" x14ac:dyDescent="0.25">
      <c r="B27" s="6">
        <v>1995</v>
      </c>
      <c r="C27" s="15">
        <v>4559.4480000000003</v>
      </c>
      <c r="D27" s="7">
        <v>9902.7451528373786</v>
      </c>
      <c r="E27" s="1"/>
    </row>
    <row r="28" spans="2:7" ht="20.100000000000001" customHeight="1" x14ac:dyDescent="0.25">
      <c r="B28" s="6">
        <v>1996</v>
      </c>
      <c r="C28" s="15">
        <v>2930.5520000000001</v>
      </c>
      <c r="D28" s="7">
        <v>11378.145625232894</v>
      </c>
      <c r="E28" s="1"/>
    </row>
    <row r="29" spans="2:7" ht="20.100000000000001" customHeight="1" x14ac:dyDescent="0.25">
      <c r="B29" s="6">
        <v>1997</v>
      </c>
      <c r="C29" s="15">
        <v>2816.0949999999998</v>
      </c>
      <c r="D29" s="7">
        <v>11763.576773286215</v>
      </c>
      <c r="E29" s="1"/>
    </row>
    <row r="30" spans="2:7" ht="20.100000000000001" customHeight="1" x14ac:dyDescent="0.25">
      <c r="B30" s="6">
        <v>1998</v>
      </c>
      <c r="C30" s="15">
        <v>3350.2147000000014</v>
      </c>
      <c r="D30" s="7">
        <v>11933.890943348601</v>
      </c>
      <c r="E30" s="1"/>
    </row>
    <row r="31" spans="2:7" ht="20.100000000000001" customHeight="1" x14ac:dyDescent="0.25">
      <c r="B31" s="6">
        <v>1999</v>
      </c>
      <c r="C31" s="15">
        <v>3288.8229999999999</v>
      </c>
      <c r="D31" s="7">
        <v>12041.918214272837</v>
      </c>
      <c r="E31" s="1"/>
    </row>
    <row r="32" spans="2:7" ht="20.100000000000001" customHeight="1" x14ac:dyDescent="0.25">
      <c r="B32" s="6">
        <v>2000</v>
      </c>
      <c r="C32" s="15">
        <v>3207.4340000000002</v>
      </c>
      <c r="D32" s="7">
        <v>12126.267384275119</v>
      </c>
      <c r="E32" s="1"/>
    </row>
    <row r="33" spans="2:14" ht="20.100000000000001" customHeight="1" x14ac:dyDescent="0.25">
      <c r="B33" s="6">
        <v>2001</v>
      </c>
      <c r="C33" s="15">
        <v>3407.0038999999997</v>
      </c>
      <c r="D33" s="7">
        <v>13862.904070000001</v>
      </c>
      <c r="E33" s="1"/>
    </row>
    <row r="34" spans="2:14" ht="20.100000000000001" customHeight="1" x14ac:dyDescent="0.25">
      <c r="B34" s="6">
        <v>2002</v>
      </c>
      <c r="C34" s="15">
        <v>3328.7162000000003</v>
      </c>
      <c r="D34" s="7">
        <v>13494.084612000004</v>
      </c>
      <c r="E34" s="1"/>
    </row>
    <row r="35" spans="2:14" ht="20.100000000000001" customHeight="1" x14ac:dyDescent="0.25">
      <c r="B35" s="6">
        <v>2003</v>
      </c>
      <c r="C35" s="15">
        <v>3497.4397999999997</v>
      </c>
      <c r="D35" s="7">
        <v>13160.764945000001</v>
      </c>
      <c r="E35" s="1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2801.7548999999999</v>
      </c>
      <c r="D36" s="7">
        <v>10668.755030000002</v>
      </c>
      <c r="E36" s="1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2803.94452</v>
      </c>
      <c r="D37" s="7">
        <v>13981.759946999999</v>
      </c>
      <c r="E37" s="1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2536.2301299999999</v>
      </c>
      <c r="D38" s="7">
        <v>11819.860185999998</v>
      </c>
      <c r="E38" s="1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2576.9139</v>
      </c>
      <c r="D39" s="7">
        <v>12115.521184000005</v>
      </c>
      <c r="E39" s="1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2465.38</v>
      </c>
      <c r="D40" s="7">
        <v>11728.8</v>
      </c>
      <c r="E40" s="1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2682.5335</v>
      </c>
      <c r="D41" s="7">
        <v>10815.611018</v>
      </c>
      <c r="E41" s="1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2067.8321000000001</v>
      </c>
      <c r="D42" s="7">
        <v>9603.0270640000017</v>
      </c>
      <c r="E42" s="1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1756.48326</v>
      </c>
      <c r="D43" s="7">
        <v>9564.2840670000041</v>
      </c>
      <c r="E43" s="1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3754.27864</v>
      </c>
      <c r="D44" s="7">
        <v>12936.922945999986</v>
      </c>
      <c r="E44" s="1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4748.4085200000081</v>
      </c>
      <c r="D45" s="7">
        <v>15539.6700165</v>
      </c>
      <c r="E45" s="1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4232.1311699999997</v>
      </c>
      <c r="D46" s="7">
        <v>15985.457499300001</v>
      </c>
      <c r="E46" s="1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4622.7169699999995</v>
      </c>
      <c r="D47" s="7">
        <v>15290.668084199999</v>
      </c>
      <c r="E47" s="1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4747.2552499999993</v>
      </c>
      <c r="D48" s="7">
        <v>17687.933990000001</v>
      </c>
      <c r="E48" s="1"/>
      <c r="G48" s="26"/>
      <c r="H48" s="26"/>
      <c r="I48" s="26"/>
      <c r="J48" s="23"/>
      <c r="K48" s="24"/>
      <c r="L48" s="24"/>
    </row>
    <row r="49" spans="2:20" ht="20.100000000000001" customHeight="1" x14ac:dyDescent="0.25">
      <c r="B49" s="6">
        <v>2017</v>
      </c>
      <c r="C49" s="15">
        <v>3356.99764</v>
      </c>
      <c r="D49" s="7">
        <v>15934.2745576</v>
      </c>
      <c r="E49" s="1"/>
      <c r="G49" s="26"/>
      <c r="H49" s="26"/>
      <c r="I49" s="26"/>
      <c r="J49" s="23"/>
      <c r="K49" s="24"/>
      <c r="L49" s="24"/>
    </row>
    <row r="50" spans="2:20" ht="20.100000000000001" customHeight="1" x14ac:dyDescent="0.25">
      <c r="B50" s="6">
        <v>2018</v>
      </c>
      <c r="C50" s="15">
        <v>3956.9963199999988</v>
      </c>
      <c r="D50" s="7">
        <v>18435.705207199997</v>
      </c>
      <c r="E50" s="1"/>
      <c r="F50" s="90"/>
      <c r="G50" s="26"/>
      <c r="I50" s="26"/>
      <c r="J50" s="23"/>
      <c r="K50" s="24"/>
      <c r="L50" s="24"/>
    </row>
    <row r="51" spans="2:20" ht="20.100000000000001" customHeight="1" x14ac:dyDescent="0.25">
      <c r="B51" s="31" t="s">
        <v>274</v>
      </c>
      <c r="C51" s="33">
        <f>(C50-C49)/C49</f>
        <v>0.17873074227123936</v>
      </c>
      <c r="D51" s="33">
        <f t="shared" ref="D51" si="0">(D50-D49)/D49</f>
        <v>0.15698428193625649</v>
      </c>
      <c r="E51" s="1"/>
      <c r="F51" s="11"/>
      <c r="G51" s="27"/>
      <c r="H51" s="27"/>
      <c r="I51" s="27"/>
      <c r="J51" s="23"/>
      <c r="K51" s="23"/>
      <c r="L51" s="23"/>
    </row>
    <row r="52" spans="2:20" s="18" customFormat="1" ht="20.100000000000001" customHeight="1" x14ac:dyDescent="0.25">
      <c r="B52" s="91"/>
      <c r="C52" s="92"/>
      <c r="D52" s="92"/>
      <c r="E52" s="92"/>
      <c r="F52" s="34"/>
      <c r="G52" s="27"/>
      <c r="H52" s="27"/>
      <c r="I52" s="27"/>
      <c r="J52" s="23"/>
      <c r="K52" s="23"/>
      <c r="L52" s="23"/>
      <c r="N52" s="19"/>
    </row>
    <row r="53" spans="2:20" ht="20.100000000000001" customHeight="1" x14ac:dyDescent="0.25">
      <c r="B53" s="9" t="s">
        <v>275</v>
      </c>
      <c r="S53" s="112"/>
      <c r="T53" s="112"/>
    </row>
    <row r="54" spans="2:20" ht="3.75" customHeight="1" x14ac:dyDescent="0.25"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S54" s="112"/>
      <c r="T54" s="112"/>
    </row>
    <row r="55" spans="2:20" ht="20.100000000000001" customHeight="1" x14ac:dyDescent="0.25">
      <c r="B55" s="4"/>
      <c r="C55" s="12"/>
      <c r="D55" s="13"/>
      <c r="E55" s="12"/>
      <c r="S55" s="112"/>
      <c r="T55" s="112"/>
    </row>
    <row r="56" spans="2:20" ht="15.75" x14ac:dyDescent="0.25">
      <c r="B56" s="146" t="s">
        <v>102</v>
      </c>
      <c r="C56" s="141" t="s">
        <v>103</v>
      </c>
      <c r="D56" s="142"/>
      <c r="E56" s="143"/>
      <c r="F56" s="141" t="s">
        <v>104</v>
      </c>
      <c r="G56" s="142"/>
      <c r="H56" s="143"/>
      <c r="I56" s="141" t="s">
        <v>105</v>
      </c>
      <c r="J56" s="142"/>
      <c r="K56" s="143"/>
      <c r="L56" s="141" t="s">
        <v>119</v>
      </c>
      <c r="M56" s="142"/>
      <c r="N56" s="143"/>
    </row>
    <row r="57" spans="2:20" ht="15.75" x14ac:dyDescent="0.25">
      <c r="B57" s="147"/>
      <c r="C57" s="35" t="s">
        <v>100</v>
      </c>
      <c r="D57" s="36" t="s">
        <v>101</v>
      </c>
      <c r="E57" s="35" t="s">
        <v>118</v>
      </c>
      <c r="F57" s="35" t="s">
        <v>100</v>
      </c>
      <c r="G57" s="36" t="s">
        <v>101</v>
      </c>
      <c r="H57" s="35" t="s">
        <v>118</v>
      </c>
      <c r="I57" s="35" t="s">
        <v>100</v>
      </c>
      <c r="J57" s="36" t="s">
        <v>101</v>
      </c>
      <c r="K57" s="35" t="s">
        <v>118</v>
      </c>
      <c r="L57" s="35" t="s">
        <v>100</v>
      </c>
      <c r="M57" s="36" t="s">
        <v>101</v>
      </c>
      <c r="N57" s="35" t="s">
        <v>118</v>
      </c>
    </row>
    <row r="58" spans="2:20" ht="20.100000000000001" customHeight="1" x14ac:dyDescent="0.25">
      <c r="B58" s="14" t="s">
        <v>106</v>
      </c>
      <c r="C58" s="15">
        <v>76.355450000000005</v>
      </c>
      <c r="D58" s="7">
        <v>287.2919905</v>
      </c>
      <c r="E58" s="8">
        <f>D58/C58</f>
        <v>3.7625603738829381</v>
      </c>
      <c r="F58" s="102">
        <v>122.38277000000002</v>
      </c>
      <c r="G58" s="93">
        <v>715.03072400000008</v>
      </c>
      <c r="H58" s="8">
        <f>G58/F58</f>
        <v>5.8425767287339543</v>
      </c>
      <c r="I58" s="14">
        <v>107.46189000000001</v>
      </c>
      <c r="J58" s="96">
        <v>601.50276899999994</v>
      </c>
      <c r="K58" s="96">
        <f t="shared" ref="K58:K70" si="1">J58/I58</f>
        <v>5.5973589241730242</v>
      </c>
      <c r="L58" s="41">
        <v>306.20011000000005</v>
      </c>
      <c r="M58" s="42">
        <v>1603.8254835</v>
      </c>
      <c r="N58" s="42">
        <f>M58/L58</f>
        <v>5.2378344459118571</v>
      </c>
    </row>
    <row r="59" spans="2:20" ht="20.100000000000001" customHeight="1" x14ac:dyDescent="0.25">
      <c r="B59" s="15" t="s">
        <v>107</v>
      </c>
      <c r="C59" s="15">
        <v>146.54093</v>
      </c>
      <c r="D59" s="7">
        <v>356.55499850000001</v>
      </c>
      <c r="E59" s="7">
        <f t="shared" ref="E59:E70" si="2">D59/C59</f>
        <v>2.4331427301573698</v>
      </c>
      <c r="F59" s="103">
        <v>51.391649999999991</v>
      </c>
      <c r="G59" s="94">
        <v>368.33757700000012</v>
      </c>
      <c r="H59" s="7">
        <f t="shared" ref="H59:H70" si="3">G59/F59</f>
        <v>7.1672650518128957</v>
      </c>
      <c r="I59" s="106">
        <v>63.750340000000001</v>
      </c>
      <c r="J59" s="96">
        <v>441.36102150000005</v>
      </c>
      <c r="K59" s="96">
        <f t="shared" si="1"/>
        <v>6.923273217052647</v>
      </c>
      <c r="L59" s="43">
        <v>261.68291999999997</v>
      </c>
      <c r="M59" s="44">
        <v>1166.2535970000001</v>
      </c>
      <c r="N59" s="44">
        <f t="shared" ref="N59:N70" si="4">M59/L59</f>
        <v>4.4567432868755832</v>
      </c>
    </row>
    <row r="60" spans="2:20" ht="20.100000000000001" customHeight="1" x14ac:dyDescent="0.25">
      <c r="B60" s="39" t="s">
        <v>108</v>
      </c>
      <c r="C60" s="39">
        <v>94.843749999999972</v>
      </c>
      <c r="D60" s="40">
        <v>398.48309899999987</v>
      </c>
      <c r="E60" s="40">
        <f t="shared" si="2"/>
        <v>4.2014692481054361</v>
      </c>
      <c r="F60" s="104">
        <v>24.611050000000002</v>
      </c>
      <c r="G60" s="95">
        <v>225.83741000000003</v>
      </c>
      <c r="H60" s="40">
        <f t="shared" si="3"/>
        <v>9.1762606634011963</v>
      </c>
      <c r="I60" s="107">
        <v>105.77710999999998</v>
      </c>
      <c r="J60" s="97">
        <v>649.88228800000002</v>
      </c>
      <c r="K60" s="97">
        <f t="shared" si="1"/>
        <v>6.1438839461581072</v>
      </c>
      <c r="L60" s="45">
        <v>225.23190999999997</v>
      </c>
      <c r="M60" s="46">
        <v>1274.2027969999997</v>
      </c>
      <c r="N60" s="46">
        <f t="shared" si="4"/>
        <v>5.6572925079754457</v>
      </c>
    </row>
    <row r="61" spans="2:20" ht="20.100000000000001" customHeight="1" x14ac:dyDescent="0.25">
      <c r="B61" s="15" t="s">
        <v>109</v>
      </c>
      <c r="C61" s="15">
        <v>268.95146</v>
      </c>
      <c r="D61" s="7">
        <v>547.96791080000003</v>
      </c>
      <c r="E61" s="7">
        <f t="shared" si="2"/>
        <v>2.0374230755244831</v>
      </c>
      <c r="F61" s="103">
        <v>38.367899999999999</v>
      </c>
      <c r="G61" s="94">
        <v>319.37813600000004</v>
      </c>
      <c r="H61" s="7">
        <f t="shared" si="3"/>
        <v>8.3240973834898462</v>
      </c>
      <c r="I61" s="106">
        <v>81.786180000000002</v>
      </c>
      <c r="J61" s="96">
        <v>651.59347350000007</v>
      </c>
      <c r="K61" s="96">
        <f t="shared" si="1"/>
        <v>7.9670364051726104</v>
      </c>
      <c r="L61" s="43">
        <v>389.10554000000002</v>
      </c>
      <c r="M61" s="44">
        <v>1518.9395203000001</v>
      </c>
      <c r="N61" s="44">
        <f t="shared" si="4"/>
        <v>3.9036697352086018</v>
      </c>
    </row>
    <row r="62" spans="2:20" ht="20.100000000000001" customHeight="1" x14ac:dyDescent="0.25">
      <c r="B62" s="15" t="s">
        <v>110</v>
      </c>
      <c r="C62" s="15">
        <v>307.20843000000008</v>
      </c>
      <c r="D62" s="7">
        <v>636.43861360000005</v>
      </c>
      <c r="E62" s="7">
        <f t="shared" si="2"/>
        <v>2.0716834287392434</v>
      </c>
      <c r="F62" s="103">
        <v>33.46575</v>
      </c>
      <c r="G62" s="94">
        <v>327.16101950000001</v>
      </c>
      <c r="H62" s="7">
        <f t="shared" si="3"/>
        <v>9.7759954431022766</v>
      </c>
      <c r="I62" s="106">
        <v>93.431939999999997</v>
      </c>
      <c r="J62" s="96">
        <v>676.92337449999991</v>
      </c>
      <c r="K62" s="96">
        <f t="shared" si="1"/>
        <v>7.2450959971504387</v>
      </c>
      <c r="L62" s="43">
        <v>434.10612000000003</v>
      </c>
      <c r="M62" s="44">
        <v>1640.5230075999998</v>
      </c>
      <c r="N62" s="44">
        <f t="shared" si="4"/>
        <v>3.7790828832360153</v>
      </c>
    </row>
    <row r="63" spans="2:20" ht="20.100000000000001" customHeight="1" x14ac:dyDescent="0.25">
      <c r="B63" s="39" t="s">
        <v>111</v>
      </c>
      <c r="C63" s="39">
        <v>279.67388999999997</v>
      </c>
      <c r="D63" s="40">
        <v>539.92690720000019</v>
      </c>
      <c r="E63" s="40">
        <f t="shared" si="2"/>
        <v>1.9305588633962227</v>
      </c>
      <c r="F63" s="104">
        <v>34.09975</v>
      </c>
      <c r="G63" s="95">
        <v>386.00936600000006</v>
      </c>
      <c r="H63" s="40">
        <f t="shared" si="3"/>
        <v>11.320005747842728</v>
      </c>
      <c r="I63" s="107">
        <v>98.690099999999987</v>
      </c>
      <c r="J63" s="97">
        <v>756.50399250000009</v>
      </c>
      <c r="K63" s="97">
        <f t="shared" si="1"/>
        <v>7.6654496499648923</v>
      </c>
      <c r="L63" s="45">
        <v>412.46373999999992</v>
      </c>
      <c r="M63" s="46">
        <v>1682.4402657000003</v>
      </c>
      <c r="N63" s="46">
        <f t="shared" si="4"/>
        <v>4.0790016249670833</v>
      </c>
    </row>
    <row r="64" spans="2:20" ht="20.100000000000001" customHeight="1" x14ac:dyDescent="0.25">
      <c r="B64" s="14" t="s">
        <v>112</v>
      </c>
      <c r="C64" s="15">
        <v>361.80419000000018</v>
      </c>
      <c r="D64" s="7">
        <v>761.58884309999996</v>
      </c>
      <c r="E64" s="7">
        <f t="shared" si="2"/>
        <v>2.1049751886510757</v>
      </c>
      <c r="F64" s="103">
        <v>47.346750000000007</v>
      </c>
      <c r="G64" s="94">
        <v>532.5718139999999</v>
      </c>
      <c r="H64" s="7">
        <f t="shared" si="3"/>
        <v>11.248328850449077</v>
      </c>
      <c r="I64" s="106">
        <v>112.26854999999999</v>
      </c>
      <c r="J64" s="96">
        <v>813.65977300000009</v>
      </c>
      <c r="K64" s="96">
        <f t="shared" si="1"/>
        <v>7.2474417189854163</v>
      </c>
      <c r="L64" s="43">
        <v>521.41949000000011</v>
      </c>
      <c r="M64" s="44">
        <v>2107.8204301000001</v>
      </c>
      <c r="N64" s="44">
        <f t="shared" si="4"/>
        <v>4.0424657507528146</v>
      </c>
    </row>
    <row r="65" spans="2:17" ht="20.100000000000001" customHeight="1" x14ac:dyDescent="0.25">
      <c r="B65" s="15" t="s">
        <v>113</v>
      </c>
      <c r="C65" s="15">
        <v>274.57992999999993</v>
      </c>
      <c r="D65" s="7">
        <v>760.00143809999975</v>
      </c>
      <c r="E65" s="7">
        <f t="shared" si="2"/>
        <v>2.767869589376033</v>
      </c>
      <c r="F65" s="103">
        <v>52.423750000000005</v>
      </c>
      <c r="G65" s="94">
        <v>558.78670000000011</v>
      </c>
      <c r="H65" s="7">
        <f t="shared" si="3"/>
        <v>10.659037173037031</v>
      </c>
      <c r="I65" s="106">
        <v>108.08709999999999</v>
      </c>
      <c r="J65" s="96">
        <v>800.87148149999996</v>
      </c>
      <c r="K65" s="96">
        <f t="shared" si="1"/>
        <v>7.4095010551675458</v>
      </c>
      <c r="L65" s="43">
        <v>435.09077999999994</v>
      </c>
      <c r="M65" s="44">
        <v>2119.6596196</v>
      </c>
      <c r="N65" s="44">
        <f t="shared" si="4"/>
        <v>4.8717640479533957</v>
      </c>
    </row>
    <row r="66" spans="2:17" ht="20.100000000000001" customHeight="1" x14ac:dyDescent="0.25">
      <c r="B66" s="39" t="s">
        <v>114</v>
      </c>
      <c r="C66" s="39">
        <v>175.08808999999994</v>
      </c>
      <c r="D66" s="40">
        <v>348.42250369999999</v>
      </c>
      <c r="E66" s="40">
        <f t="shared" si="2"/>
        <v>1.9899840343223809</v>
      </c>
      <c r="F66" s="104">
        <v>25.726700000000005</v>
      </c>
      <c r="G66" s="95">
        <v>246.69794150000001</v>
      </c>
      <c r="H66" s="40">
        <f t="shared" si="3"/>
        <v>9.5891793933928557</v>
      </c>
      <c r="I66" s="107">
        <v>42.716149999999999</v>
      </c>
      <c r="J66" s="97">
        <v>299.00041049999999</v>
      </c>
      <c r="K66" s="97">
        <f t="shared" si="1"/>
        <v>6.99970410488773</v>
      </c>
      <c r="L66" s="45">
        <v>243.53093999999993</v>
      </c>
      <c r="M66" s="46">
        <v>894.12085569999999</v>
      </c>
      <c r="N66" s="46">
        <f t="shared" si="4"/>
        <v>3.6714877202050804</v>
      </c>
    </row>
    <row r="67" spans="2:17" ht="20.100000000000001" customHeight="1" x14ac:dyDescent="0.25">
      <c r="B67" s="14" t="s">
        <v>115</v>
      </c>
      <c r="C67" s="15">
        <v>56.509360000000001</v>
      </c>
      <c r="D67" s="7">
        <v>97.88433169999999</v>
      </c>
      <c r="E67" s="7">
        <f t="shared" si="2"/>
        <v>1.7321790885616115</v>
      </c>
      <c r="F67" s="103">
        <v>31.440899999999999</v>
      </c>
      <c r="G67" s="94">
        <v>146.42385249999998</v>
      </c>
      <c r="H67" s="7">
        <f t="shared" si="3"/>
        <v>4.6571139025918464</v>
      </c>
      <c r="I67" s="106">
        <v>1.51685</v>
      </c>
      <c r="J67" s="96">
        <v>24.547200500000002</v>
      </c>
      <c r="K67" s="96">
        <f t="shared" si="1"/>
        <v>16.183011174473418</v>
      </c>
      <c r="L67" s="43">
        <v>89.467110000000005</v>
      </c>
      <c r="M67" s="44">
        <v>268.85538469999995</v>
      </c>
      <c r="N67" s="44">
        <f t="shared" si="4"/>
        <v>3.0050751019005748</v>
      </c>
    </row>
    <row r="68" spans="2:17" s="9" customFormat="1" ht="20.100000000000001" customHeight="1" x14ac:dyDescent="0.25">
      <c r="B68" s="15" t="s">
        <v>116</v>
      </c>
      <c r="C68" s="15">
        <v>82.954750000000004</v>
      </c>
      <c r="D68" s="7">
        <v>267.54145400000004</v>
      </c>
      <c r="E68" s="7">
        <f t="shared" si="2"/>
        <v>3.225149301275696</v>
      </c>
      <c r="F68" s="103">
        <v>120.03818000000001</v>
      </c>
      <c r="G68" s="94">
        <v>794.74877749999996</v>
      </c>
      <c r="H68" s="7">
        <f t="shared" si="3"/>
        <v>6.6207999613123079</v>
      </c>
      <c r="I68" s="106">
        <v>125.19405999999999</v>
      </c>
      <c r="J68" s="96">
        <v>1149.2444780000001</v>
      </c>
      <c r="K68" s="96">
        <f t="shared" si="1"/>
        <v>9.1797045163324853</v>
      </c>
      <c r="L68" s="43">
        <v>328.18698999999998</v>
      </c>
      <c r="M68" s="44">
        <v>2211.5347094999997</v>
      </c>
      <c r="N68" s="44">
        <f t="shared" si="4"/>
        <v>6.738642228017631</v>
      </c>
    </row>
    <row r="69" spans="2:17" ht="20.100000000000001" customHeight="1" x14ac:dyDescent="0.25">
      <c r="B69" s="15" t="s">
        <v>117</v>
      </c>
      <c r="C69" s="15">
        <v>76.078999999999951</v>
      </c>
      <c r="D69" s="7">
        <v>232.93547800000005</v>
      </c>
      <c r="E69" s="7">
        <f t="shared" si="2"/>
        <v>3.0617578832529371</v>
      </c>
      <c r="F69" s="103">
        <v>115.49490000000003</v>
      </c>
      <c r="G69" s="94">
        <v>845.64506649999998</v>
      </c>
      <c r="H69" s="7">
        <f t="shared" si="3"/>
        <v>7.3219256131656012</v>
      </c>
      <c r="I69" s="106">
        <v>118.93677</v>
      </c>
      <c r="J69" s="96">
        <v>868.94899200000009</v>
      </c>
      <c r="K69" s="96">
        <f t="shared" si="1"/>
        <v>7.3059743593171405</v>
      </c>
      <c r="L69" s="43">
        <v>310.51066999999995</v>
      </c>
      <c r="M69" s="44">
        <v>1947.5295365000002</v>
      </c>
      <c r="N69" s="44">
        <f t="shared" si="4"/>
        <v>6.2720213012325807</v>
      </c>
    </row>
    <row r="70" spans="2:17" ht="15.75" x14ac:dyDescent="0.25">
      <c r="B70" s="37" t="s">
        <v>277</v>
      </c>
      <c r="C70" s="37">
        <v>2200.5892300000005</v>
      </c>
      <c r="D70" s="38">
        <v>5235.0375682000004</v>
      </c>
      <c r="E70" s="38">
        <f t="shared" si="2"/>
        <v>2.3789253790903988</v>
      </c>
      <c r="F70" s="105">
        <v>696.79005000000006</v>
      </c>
      <c r="G70" s="98">
        <v>5466.6283844999998</v>
      </c>
      <c r="H70" s="38">
        <f t="shared" si="3"/>
        <v>7.8454455319791077</v>
      </c>
      <c r="I70" s="108">
        <v>1059.6170399999999</v>
      </c>
      <c r="J70" s="99">
        <v>7734.0392544999995</v>
      </c>
      <c r="K70" s="99">
        <f t="shared" si="1"/>
        <v>7.2989004164183697</v>
      </c>
      <c r="L70" s="37">
        <v>3956.9963199999993</v>
      </c>
      <c r="M70" s="38">
        <v>18435.705207200001</v>
      </c>
      <c r="N70" s="38">
        <f t="shared" si="4"/>
        <v>4.6590149993366694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2" spans="2:17" ht="20.100000000000001" customHeight="1" x14ac:dyDescent="0.25">
      <c r="B72" s="9" t="s">
        <v>253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2013</v>
      </c>
      <c r="C76" s="82">
        <v>86.390263969023422</v>
      </c>
      <c r="E76" s="1"/>
    </row>
    <row r="77" spans="2:17" ht="20.100000000000001" customHeight="1" x14ac:dyDescent="0.25">
      <c r="B77" s="6">
        <v>2014</v>
      </c>
      <c r="C77" s="82">
        <v>100.05258555655621</v>
      </c>
      <c r="E77" s="1"/>
    </row>
    <row r="78" spans="2:17" ht="20.100000000000001" customHeight="1" x14ac:dyDescent="0.25">
      <c r="B78" s="6">
        <v>2015</v>
      </c>
      <c r="C78" s="82">
        <v>101.67123896288342</v>
      </c>
      <c r="E78" s="1"/>
    </row>
    <row r="79" spans="2:17" ht="20.100000000000001" customHeight="1" x14ac:dyDescent="0.25">
      <c r="B79" s="6">
        <v>2016</v>
      </c>
      <c r="C79" s="82">
        <v>100</v>
      </c>
      <c r="E79" s="1"/>
    </row>
    <row r="80" spans="2:17" ht="20.100000000000001" customHeight="1" x14ac:dyDescent="0.25">
      <c r="B80" s="6">
        <v>2017</v>
      </c>
      <c r="C80" s="82">
        <v>114.16</v>
      </c>
      <c r="E80" s="1"/>
    </row>
    <row r="81" spans="2:5" ht="20.100000000000001" customHeight="1" x14ac:dyDescent="0.25">
      <c r="B81" s="89">
        <v>2018</v>
      </c>
      <c r="C81" s="100">
        <v>102.68</v>
      </c>
      <c r="E81" s="1"/>
    </row>
    <row r="82" spans="2:5" ht="20.100000000000001" customHeight="1" x14ac:dyDescent="0.25">
      <c r="E82" s="1"/>
    </row>
    <row r="83" spans="2:5" ht="20.100000000000001" customHeight="1" x14ac:dyDescent="0.25">
      <c r="B83" s="32" t="s">
        <v>252</v>
      </c>
    </row>
    <row r="84" spans="2:5" ht="20.100000000000001" customHeight="1" x14ac:dyDescent="0.25">
      <c r="B84" s="2"/>
    </row>
    <row r="85" spans="2:5" ht="9.9499999999999993" customHeight="1" x14ac:dyDescent="0.25">
      <c r="B85" s="101" t="s">
        <v>36</v>
      </c>
      <c r="C85" s="101" t="s">
        <v>35</v>
      </c>
      <c r="E85" s="1"/>
    </row>
    <row r="86" spans="2:5" ht="9.9499999999999993" customHeight="1" x14ac:dyDescent="0.25">
      <c r="B86" s="101" t="s">
        <v>93</v>
      </c>
      <c r="C86" s="101" t="s">
        <v>256</v>
      </c>
      <c r="E86" s="1"/>
    </row>
    <row r="87" spans="2:5" ht="9.9499999999999993" customHeight="1" x14ac:dyDescent="0.25">
      <c r="B87" s="101" t="s">
        <v>230</v>
      </c>
      <c r="C87" s="101" t="s">
        <v>231</v>
      </c>
      <c r="E87" s="1"/>
    </row>
    <row r="88" spans="2:5" ht="9.9499999999999993" customHeight="1" x14ac:dyDescent="0.25">
      <c r="B88" s="101" t="s">
        <v>166</v>
      </c>
      <c r="C88" s="101" t="s">
        <v>167</v>
      </c>
      <c r="E88" s="1"/>
    </row>
    <row r="89" spans="2:5" ht="9.9499999999999993" customHeight="1" x14ac:dyDescent="0.25">
      <c r="B89" s="101" t="s">
        <v>174</v>
      </c>
      <c r="C89" s="101" t="s">
        <v>175</v>
      </c>
    </row>
    <row r="90" spans="2:5" ht="9.9499999999999993" customHeight="1" x14ac:dyDescent="0.25">
      <c r="B90" s="101" t="s">
        <v>246</v>
      </c>
      <c r="C90" s="101" t="s">
        <v>247</v>
      </c>
    </row>
    <row r="91" spans="2:5" ht="9.9499999999999993" customHeight="1" x14ac:dyDescent="0.25">
      <c r="B91" s="101" t="s">
        <v>78</v>
      </c>
      <c r="C91" s="101" t="s">
        <v>8</v>
      </c>
    </row>
    <row r="92" spans="2:5" ht="9.9499999999999993" customHeight="1" x14ac:dyDescent="0.25">
      <c r="B92" s="101" t="s">
        <v>240</v>
      </c>
      <c r="C92" s="101" t="s">
        <v>241</v>
      </c>
    </row>
    <row r="93" spans="2:5" ht="9.9499999999999993" customHeight="1" x14ac:dyDescent="0.25">
      <c r="B93" s="101" t="s">
        <v>96</v>
      </c>
      <c r="C93" s="101" t="s">
        <v>9</v>
      </c>
    </row>
    <row r="94" spans="2:5" ht="9.9499999999999993" customHeight="1" x14ac:dyDescent="0.25">
      <c r="B94" s="101" t="s">
        <v>90</v>
      </c>
      <c r="C94" s="101" t="s">
        <v>66</v>
      </c>
    </row>
    <row r="95" spans="2:5" ht="20.100000000000001" customHeight="1" x14ac:dyDescent="0.25">
      <c r="B95" s="2"/>
    </row>
    <row r="96" spans="2:5" ht="20.100000000000001" customHeight="1" x14ac:dyDescent="0.25">
      <c r="B96" s="32" t="s">
        <v>328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60"/>
  <sheetViews>
    <sheetView tabSelected="1" workbookViewId="0">
      <selection activeCell="B11" sqref="B11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1.140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278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121</v>
      </c>
      <c r="C11" s="29" t="s">
        <v>2</v>
      </c>
      <c r="D11" s="29" t="s">
        <v>122</v>
      </c>
      <c r="E11" s="30" t="s">
        <v>123</v>
      </c>
      <c r="F11" s="29" t="s">
        <v>120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38</v>
      </c>
      <c r="C12" s="64" t="s">
        <v>37</v>
      </c>
      <c r="D12" s="51">
        <v>91523.4</v>
      </c>
      <c r="E12" s="52">
        <v>738430.21699999995</v>
      </c>
      <c r="F12" s="52">
        <f>E12/D12</f>
        <v>8.0682122495449242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168</v>
      </c>
      <c r="C13" s="64" t="s">
        <v>169</v>
      </c>
      <c r="D13" s="51">
        <v>1140.1500000000001</v>
      </c>
      <c r="E13" s="52">
        <v>593.45249999999999</v>
      </c>
      <c r="F13" s="52">
        <f t="shared" ref="F13:F108" si="0">E13/D13</f>
        <v>0.52050388106828038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127</v>
      </c>
      <c r="C14" s="64" t="s">
        <v>128</v>
      </c>
      <c r="D14" s="51">
        <v>456</v>
      </c>
      <c r="E14" s="52">
        <v>93.50500000000001</v>
      </c>
      <c r="F14" s="52">
        <f t="shared" si="0"/>
        <v>0.20505482456140353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81</v>
      </c>
      <c r="C15" s="64" t="s">
        <v>20</v>
      </c>
      <c r="D15" s="51">
        <v>4675.3</v>
      </c>
      <c r="E15" s="52">
        <v>6437.7260000000006</v>
      </c>
      <c r="F15" s="52">
        <f t="shared" si="0"/>
        <v>1.3769653284281222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170</v>
      </c>
      <c r="C16" s="64" t="s">
        <v>171</v>
      </c>
      <c r="D16" s="51">
        <v>52330.6</v>
      </c>
      <c r="E16" s="52">
        <v>62080.648000000001</v>
      </c>
      <c r="F16" s="52">
        <f t="shared" si="0"/>
        <v>1.1863163808555606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172</v>
      </c>
      <c r="C17" s="64" t="s">
        <v>173</v>
      </c>
      <c r="D17" s="51">
        <v>4.75</v>
      </c>
      <c r="E17" s="52">
        <v>18.524999999999999</v>
      </c>
      <c r="F17" s="52">
        <f t="shared" si="0"/>
        <v>3.9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174</v>
      </c>
      <c r="C18" s="64" t="s">
        <v>175</v>
      </c>
      <c r="D18" s="51">
        <v>24548.049999999996</v>
      </c>
      <c r="E18" s="52">
        <v>26886.27</v>
      </c>
      <c r="F18" s="52">
        <f t="shared" si="0"/>
        <v>1.0952507429307015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48</v>
      </c>
      <c r="C19" s="64" t="s">
        <v>47</v>
      </c>
      <c r="D19" s="51">
        <v>981.5</v>
      </c>
      <c r="E19" s="52">
        <v>2988.36</v>
      </c>
      <c r="F19" s="52">
        <f t="shared" si="0"/>
        <v>3.0446867040244525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60</v>
      </c>
      <c r="C20" s="64" t="s">
        <v>59</v>
      </c>
      <c r="D20" s="51">
        <v>1880.6000000000001</v>
      </c>
      <c r="E20" s="52">
        <v>6009.2860000000001</v>
      </c>
      <c r="F20" s="52">
        <f t="shared" si="0"/>
        <v>3.1954089120493459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176</v>
      </c>
      <c r="C21" s="64" t="s">
        <v>177</v>
      </c>
      <c r="D21" s="51">
        <v>85.5</v>
      </c>
      <c r="E21" s="52">
        <v>1110.3</v>
      </c>
      <c r="F21" s="52">
        <f t="shared" si="0"/>
        <v>12.985964912280702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4</v>
      </c>
      <c r="C22" s="64" t="s">
        <v>3</v>
      </c>
      <c r="D22" s="51">
        <v>544.30000000000007</v>
      </c>
      <c r="E22" s="52">
        <v>136.66749999999999</v>
      </c>
      <c r="F22" s="52">
        <f t="shared" si="0"/>
        <v>0.25108855410619141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77</v>
      </c>
      <c r="C23" s="64" t="s">
        <v>5</v>
      </c>
      <c r="D23" s="51">
        <v>6899.1500000000005</v>
      </c>
      <c r="E23" s="52">
        <v>17841.127500000002</v>
      </c>
      <c r="F23" s="52">
        <f t="shared" si="0"/>
        <v>2.5859892160628486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36</v>
      </c>
      <c r="C24" s="64" t="s">
        <v>35</v>
      </c>
      <c r="D24" s="51">
        <v>592381.44000000006</v>
      </c>
      <c r="E24" s="52">
        <v>798370.73609999998</v>
      </c>
      <c r="F24" s="52">
        <f t="shared" si="0"/>
        <v>1.3477308406218802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279</v>
      </c>
      <c r="C25" s="64" t="s">
        <v>280</v>
      </c>
      <c r="D25" s="51">
        <v>45.95</v>
      </c>
      <c r="E25" s="52">
        <v>62.032499999999999</v>
      </c>
      <c r="F25" s="52">
        <f t="shared" si="0"/>
        <v>1.3499999999999999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80</v>
      </c>
      <c r="C26" s="64" t="s">
        <v>15</v>
      </c>
      <c r="D26" s="51">
        <v>5435.6</v>
      </c>
      <c r="E26" s="52">
        <v>14199.4835</v>
      </c>
      <c r="F26" s="52">
        <f t="shared" si="0"/>
        <v>2.6123120722643312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178</v>
      </c>
      <c r="C27" s="64" t="s">
        <v>179</v>
      </c>
      <c r="D27" s="51">
        <v>7646.75</v>
      </c>
      <c r="E27" s="52">
        <v>16919.662</v>
      </c>
      <c r="F27" s="52">
        <f t="shared" si="0"/>
        <v>2.2126605420603527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254</v>
      </c>
      <c r="C28" s="64" t="s">
        <v>255</v>
      </c>
      <c r="D28" s="51">
        <v>596.69999999999993</v>
      </c>
      <c r="E28" s="52">
        <v>1237.5374999999999</v>
      </c>
      <c r="F28" s="52">
        <f t="shared" si="0"/>
        <v>2.0739693313222727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84</v>
      </c>
      <c r="C29" s="64" t="s">
        <v>54</v>
      </c>
      <c r="D29" s="51">
        <v>2968.1000000000008</v>
      </c>
      <c r="E29" s="52">
        <v>8811.9724999999999</v>
      </c>
      <c r="F29" s="52">
        <f t="shared" si="0"/>
        <v>2.9688933998180644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281</v>
      </c>
      <c r="C30" s="64" t="s">
        <v>282</v>
      </c>
      <c r="D30" s="51">
        <v>104633.94</v>
      </c>
      <c r="E30" s="52">
        <v>123860.36039999999</v>
      </c>
      <c r="F30" s="52">
        <f t="shared" si="0"/>
        <v>1.1837493685127405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93</v>
      </c>
      <c r="C31" s="64" t="s">
        <v>325</v>
      </c>
      <c r="D31" s="51">
        <v>110590.65</v>
      </c>
      <c r="E31" s="52">
        <v>98501.392500000002</v>
      </c>
      <c r="F31" s="52">
        <f t="shared" si="0"/>
        <v>0.8906846329233078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93</v>
      </c>
      <c r="C32" s="64" t="s">
        <v>256</v>
      </c>
      <c r="D32" s="51">
        <v>231857.01000000004</v>
      </c>
      <c r="E32" s="52">
        <v>317175.31309999997</v>
      </c>
      <c r="F32" s="52">
        <f t="shared" si="0"/>
        <v>1.3679781046947854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129</v>
      </c>
      <c r="C33" s="64" t="s">
        <v>130</v>
      </c>
      <c r="D33" s="51">
        <v>15952.449999999997</v>
      </c>
      <c r="E33" s="52">
        <v>16646.600999999999</v>
      </c>
      <c r="F33" s="52">
        <f t="shared" si="0"/>
        <v>1.0435137549404638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283</v>
      </c>
      <c r="C34" s="64" t="s">
        <v>284</v>
      </c>
      <c r="D34" s="51">
        <v>23.55</v>
      </c>
      <c r="E34" s="52">
        <v>361.55500000000001</v>
      </c>
      <c r="F34" s="52">
        <f t="shared" si="0"/>
        <v>15.352653927813163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180</v>
      </c>
      <c r="C35" s="64" t="s">
        <v>181</v>
      </c>
      <c r="D35" s="51">
        <v>38.900000000000006</v>
      </c>
      <c r="E35" s="52">
        <v>44.075000000000003</v>
      </c>
      <c r="F35" s="52">
        <f t="shared" si="0"/>
        <v>1.1330334190231361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131</v>
      </c>
      <c r="C36" s="64" t="s">
        <v>132</v>
      </c>
      <c r="D36" s="51">
        <v>1278.9499999999998</v>
      </c>
      <c r="E36" s="52">
        <v>7802.8724999999995</v>
      </c>
      <c r="F36" s="52">
        <f t="shared" si="0"/>
        <v>6.100998866257477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71</v>
      </c>
      <c r="C37" s="64" t="s">
        <v>70</v>
      </c>
      <c r="D37" s="51">
        <v>146.39999999999998</v>
      </c>
      <c r="E37" s="52">
        <v>828.65100000000007</v>
      </c>
      <c r="F37" s="52">
        <f t="shared" si="0"/>
        <v>5.6601844262295096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50</v>
      </c>
      <c r="C38" s="64" t="s">
        <v>49</v>
      </c>
      <c r="D38" s="51">
        <v>27.849999999999998</v>
      </c>
      <c r="E38" s="52">
        <v>699.37</v>
      </c>
      <c r="F38" s="52">
        <f t="shared" si="0"/>
        <v>25.112028725314186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257</v>
      </c>
      <c r="C39" s="64" t="s">
        <v>258</v>
      </c>
      <c r="D39" s="51">
        <v>1193.2</v>
      </c>
      <c r="E39" s="52">
        <v>334.69749999999999</v>
      </c>
      <c r="F39" s="52">
        <f t="shared" si="0"/>
        <v>0.28050410660408981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92</v>
      </c>
      <c r="C40" s="64" t="s">
        <v>53</v>
      </c>
      <c r="D40" s="51">
        <v>74145.31</v>
      </c>
      <c r="E40" s="52">
        <v>184872.6459</v>
      </c>
      <c r="F40" s="52">
        <f t="shared" si="0"/>
        <v>2.4933828707439489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285</v>
      </c>
      <c r="C41" s="64" t="s">
        <v>286</v>
      </c>
      <c r="D41" s="51">
        <v>726.80000000000007</v>
      </c>
      <c r="E41" s="52">
        <v>243.9725</v>
      </c>
      <c r="F41" s="52">
        <f t="shared" si="0"/>
        <v>0.3356803797468354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182</v>
      </c>
      <c r="C42" s="64" t="s">
        <v>183</v>
      </c>
      <c r="D42" s="51">
        <v>452.3</v>
      </c>
      <c r="E42" s="52">
        <v>715.53249999999991</v>
      </c>
      <c r="F42" s="52">
        <f t="shared" si="0"/>
        <v>1.5819865133760775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133</v>
      </c>
      <c r="C43" s="64" t="s">
        <v>134</v>
      </c>
      <c r="D43" s="51">
        <v>1522.8500000000001</v>
      </c>
      <c r="E43" s="52">
        <v>1014.7650000000001</v>
      </c>
      <c r="F43" s="52">
        <f t="shared" si="0"/>
        <v>0.66635912926420859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40</v>
      </c>
      <c r="C44" s="64" t="s">
        <v>39</v>
      </c>
      <c r="D44" s="51">
        <v>74019.099999999991</v>
      </c>
      <c r="E44" s="52">
        <v>545299.72900000005</v>
      </c>
      <c r="F44" s="52">
        <f t="shared" si="0"/>
        <v>7.3670137707699785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184</v>
      </c>
      <c r="C45" s="64" t="s">
        <v>185</v>
      </c>
      <c r="D45" s="51">
        <v>15.35</v>
      </c>
      <c r="E45" s="52">
        <v>62.489999999999995</v>
      </c>
      <c r="F45" s="52">
        <f t="shared" si="0"/>
        <v>4.0710097719869704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22</v>
      </c>
      <c r="C46" s="64" t="s">
        <v>21</v>
      </c>
      <c r="D46" s="51">
        <v>1873.3500000000004</v>
      </c>
      <c r="E46" s="52">
        <v>21864.329500000003</v>
      </c>
      <c r="F46" s="52">
        <f t="shared" si="0"/>
        <v>11.671246430191902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287</v>
      </c>
      <c r="C47" s="64" t="s">
        <v>288</v>
      </c>
      <c r="D47" s="51">
        <v>2.85</v>
      </c>
      <c r="E47" s="52">
        <v>8.9324999999999992</v>
      </c>
      <c r="F47" s="52">
        <f t="shared" si="0"/>
        <v>3.1342105263157891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289</v>
      </c>
      <c r="C48" s="64" t="s">
        <v>290</v>
      </c>
      <c r="D48" s="51">
        <v>13.2</v>
      </c>
      <c r="E48" s="52">
        <v>35.39</v>
      </c>
      <c r="F48" s="52">
        <f t="shared" si="0"/>
        <v>2.6810606060606061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186</v>
      </c>
      <c r="C49" s="64" t="s">
        <v>187</v>
      </c>
      <c r="D49" s="51">
        <v>25516.050000000003</v>
      </c>
      <c r="E49" s="52">
        <v>48329.707000000002</v>
      </c>
      <c r="F49" s="52">
        <f t="shared" si="0"/>
        <v>1.8940904646291254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135</v>
      </c>
      <c r="C50" s="64" t="s">
        <v>136</v>
      </c>
      <c r="D50" s="51">
        <v>8003.9500000000007</v>
      </c>
      <c r="E50" s="52">
        <v>7025.9689999999991</v>
      </c>
      <c r="F50" s="52">
        <f t="shared" si="0"/>
        <v>0.87781270497691744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291</v>
      </c>
      <c r="C51" s="64" t="s">
        <v>292</v>
      </c>
      <c r="D51" s="51">
        <v>611.9</v>
      </c>
      <c r="E51" s="52">
        <v>735.72249999999997</v>
      </c>
      <c r="F51" s="52">
        <f t="shared" si="0"/>
        <v>1.2023574113417226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188</v>
      </c>
      <c r="C52" s="64" t="s">
        <v>189</v>
      </c>
      <c r="D52" s="51">
        <v>6434.4000000000005</v>
      </c>
      <c r="E52" s="52">
        <v>21118.6345</v>
      </c>
      <c r="F52" s="52">
        <f t="shared" si="0"/>
        <v>3.282145110655228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94</v>
      </c>
      <c r="C53" s="64" t="s">
        <v>11</v>
      </c>
      <c r="D53" s="51">
        <v>845.55</v>
      </c>
      <c r="E53" s="52">
        <v>8790.24</v>
      </c>
      <c r="F53" s="52">
        <f t="shared" si="0"/>
        <v>10.395884335639526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293</v>
      </c>
      <c r="C54" s="64" t="s">
        <v>294</v>
      </c>
      <c r="D54" s="51">
        <v>17.95</v>
      </c>
      <c r="E54" s="52">
        <v>11.5525</v>
      </c>
      <c r="F54" s="52">
        <f t="shared" si="0"/>
        <v>0.64359331476323123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190</v>
      </c>
      <c r="C55" s="64" t="s">
        <v>191</v>
      </c>
      <c r="D55" s="51">
        <v>60750.55000000001</v>
      </c>
      <c r="E55" s="52">
        <v>49585.839999999989</v>
      </c>
      <c r="F55" s="52">
        <f t="shared" si="0"/>
        <v>0.81622042928006378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192</v>
      </c>
      <c r="C56" s="64" t="s">
        <v>193</v>
      </c>
      <c r="D56" s="51">
        <v>204.29999999999998</v>
      </c>
      <c r="E56" s="52">
        <v>350.14750000000004</v>
      </c>
      <c r="F56" s="52">
        <f t="shared" si="0"/>
        <v>1.7138888888888892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31</v>
      </c>
      <c r="C57" s="64" t="s">
        <v>30</v>
      </c>
      <c r="D57" s="51">
        <v>2976.9500000000003</v>
      </c>
      <c r="E57" s="52">
        <v>6310.9544999999989</v>
      </c>
      <c r="F57" s="52">
        <f t="shared" si="0"/>
        <v>2.1199397033876948</v>
      </c>
    </row>
    <row r="58" spans="1:56" ht="20.100000000000001" customHeight="1" x14ac:dyDescent="0.25">
      <c r="B58" s="50" t="s">
        <v>43</v>
      </c>
      <c r="C58" s="64" t="s">
        <v>42</v>
      </c>
      <c r="D58" s="51">
        <v>312.94999999999993</v>
      </c>
      <c r="E58" s="52">
        <v>4315.7574999999997</v>
      </c>
      <c r="F58" s="52">
        <f t="shared" si="0"/>
        <v>13.7905655855568</v>
      </c>
    </row>
    <row r="59" spans="1:56" ht="20.100000000000001" customHeight="1" x14ac:dyDescent="0.25">
      <c r="B59" s="50" t="s">
        <v>56</v>
      </c>
      <c r="C59" s="64" t="s">
        <v>55</v>
      </c>
      <c r="D59" s="51">
        <v>4542.5</v>
      </c>
      <c r="E59" s="52">
        <v>2259.9775</v>
      </c>
      <c r="F59" s="52">
        <f t="shared" si="0"/>
        <v>0.49751843698403964</v>
      </c>
    </row>
    <row r="60" spans="1:56" ht="20.100000000000001" customHeight="1" x14ac:dyDescent="0.25">
      <c r="B60" s="50" t="s">
        <v>194</v>
      </c>
      <c r="C60" s="64" t="s">
        <v>195</v>
      </c>
      <c r="D60" s="51">
        <v>132631.1</v>
      </c>
      <c r="E60" s="52">
        <v>108156.24650000001</v>
      </c>
      <c r="F60" s="52">
        <f t="shared" si="0"/>
        <v>0.81546670803454091</v>
      </c>
    </row>
    <row r="61" spans="1:56" ht="20.100000000000001" customHeight="1" x14ac:dyDescent="0.25">
      <c r="B61" s="50" t="s">
        <v>79</v>
      </c>
      <c r="C61" s="64" t="s">
        <v>10</v>
      </c>
      <c r="D61" s="51">
        <v>2104.5</v>
      </c>
      <c r="E61" s="52">
        <v>4839.5025000000005</v>
      </c>
      <c r="F61" s="52">
        <f t="shared" si="0"/>
        <v>2.2995972915181757</v>
      </c>
    </row>
    <row r="62" spans="1:56" ht="20.100000000000001" customHeight="1" x14ac:dyDescent="0.25">
      <c r="B62" s="50" t="s">
        <v>74</v>
      </c>
      <c r="C62" s="64" t="s">
        <v>73</v>
      </c>
      <c r="D62" s="51">
        <v>337.95000000000005</v>
      </c>
      <c r="E62" s="52">
        <v>1747.1299999999999</v>
      </c>
      <c r="F62" s="52">
        <f t="shared" si="0"/>
        <v>5.1697884302411587</v>
      </c>
    </row>
    <row r="63" spans="1:56" ht="20.100000000000001" customHeight="1" x14ac:dyDescent="0.25">
      <c r="B63" s="50" t="s">
        <v>86</v>
      </c>
      <c r="C63" s="64" t="s">
        <v>72</v>
      </c>
      <c r="D63" s="51">
        <v>5261.6500000000005</v>
      </c>
      <c r="E63" s="52">
        <v>75953.559499999988</v>
      </c>
      <c r="F63" s="52">
        <f t="shared" si="0"/>
        <v>14.435312021894269</v>
      </c>
    </row>
    <row r="64" spans="1:56" ht="20.100000000000001" customHeight="1" x14ac:dyDescent="0.25">
      <c r="B64" s="50" t="s">
        <v>196</v>
      </c>
      <c r="C64" s="64" t="s">
        <v>197</v>
      </c>
      <c r="D64" s="51">
        <v>1320.55</v>
      </c>
      <c r="E64" s="52">
        <v>9626.0120000000024</v>
      </c>
      <c r="F64" s="52">
        <f t="shared" si="0"/>
        <v>7.2893960849645998</v>
      </c>
    </row>
    <row r="65" spans="2:6" ht="20.100000000000001" customHeight="1" x14ac:dyDescent="0.25">
      <c r="B65" s="50" t="s">
        <v>259</v>
      </c>
      <c r="C65" s="64" t="s">
        <v>260</v>
      </c>
      <c r="D65" s="51">
        <v>10665.699999999999</v>
      </c>
      <c r="E65" s="52">
        <v>145888.51299999998</v>
      </c>
      <c r="F65" s="52">
        <f t="shared" si="0"/>
        <v>13.678287688571777</v>
      </c>
    </row>
    <row r="66" spans="2:6" ht="20.100000000000001" customHeight="1" x14ac:dyDescent="0.25">
      <c r="B66" s="50" t="s">
        <v>198</v>
      </c>
      <c r="C66" s="64" t="s">
        <v>199</v>
      </c>
      <c r="D66" s="51">
        <v>4590.1499999999996</v>
      </c>
      <c r="E66" s="52">
        <v>1726.3674999999998</v>
      </c>
      <c r="F66" s="52">
        <f t="shared" si="0"/>
        <v>0.37610263281156386</v>
      </c>
    </row>
    <row r="67" spans="2:6" ht="20.100000000000001" customHeight="1" x14ac:dyDescent="0.25">
      <c r="B67" s="50" t="s">
        <v>87</v>
      </c>
      <c r="C67" s="64" t="s">
        <v>61</v>
      </c>
      <c r="D67" s="51">
        <v>1346</v>
      </c>
      <c r="E67" s="52">
        <v>3386.665</v>
      </c>
      <c r="F67" s="52">
        <f t="shared" si="0"/>
        <v>2.516095839524517</v>
      </c>
    </row>
    <row r="68" spans="2:6" ht="20.100000000000001" customHeight="1" x14ac:dyDescent="0.25">
      <c r="B68" s="50" t="s">
        <v>83</v>
      </c>
      <c r="C68" s="64" t="s">
        <v>46</v>
      </c>
      <c r="D68" s="51">
        <v>2081.9000000000005</v>
      </c>
      <c r="E68" s="52">
        <v>29355.823499999999</v>
      </c>
      <c r="F68" s="52">
        <f t="shared" si="0"/>
        <v>14.100496421538013</v>
      </c>
    </row>
    <row r="69" spans="2:6" ht="20.100000000000001" customHeight="1" x14ac:dyDescent="0.25">
      <c r="B69" s="50" t="s">
        <v>326</v>
      </c>
      <c r="C69" s="64" t="s">
        <v>327</v>
      </c>
      <c r="D69" s="51">
        <v>47.65</v>
      </c>
      <c r="E69" s="52">
        <v>6.1174999999999997</v>
      </c>
      <c r="F69" s="52">
        <f t="shared" si="0"/>
        <v>0.12838405036726128</v>
      </c>
    </row>
    <row r="70" spans="2:6" ht="20.100000000000001" customHeight="1" x14ac:dyDescent="0.25">
      <c r="B70" s="50" t="s">
        <v>295</v>
      </c>
      <c r="C70" s="64" t="s">
        <v>296</v>
      </c>
      <c r="D70" s="51">
        <v>22.699999999999996</v>
      </c>
      <c r="E70" s="52">
        <v>53.457499999999996</v>
      </c>
      <c r="F70" s="52">
        <f t="shared" si="0"/>
        <v>2.3549559471365642</v>
      </c>
    </row>
    <row r="71" spans="2:6" ht="20.100000000000001" customHeight="1" x14ac:dyDescent="0.25">
      <c r="B71" s="50" t="s">
        <v>200</v>
      </c>
      <c r="C71" s="64" t="s">
        <v>201</v>
      </c>
      <c r="D71" s="51">
        <v>202.8</v>
      </c>
      <c r="E71" s="52">
        <v>2191.3050000000003</v>
      </c>
      <c r="F71" s="52">
        <f t="shared" si="0"/>
        <v>10.805251479289941</v>
      </c>
    </row>
    <row r="72" spans="2:6" ht="20.100000000000001" customHeight="1" x14ac:dyDescent="0.25">
      <c r="B72" s="50" t="s">
        <v>297</v>
      </c>
      <c r="C72" s="64" t="s">
        <v>298</v>
      </c>
      <c r="D72" s="51">
        <v>11215.300000000001</v>
      </c>
      <c r="E72" s="52">
        <v>13631.104099999999</v>
      </c>
      <c r="F72" s="52">
        <f t="shared" si="0"/>
        <v>1.2154025393881571</v>
      </c>
    </row>
    <row r="73" spans="2:6" ht="20.100000000000001" customHeight="1" x14ac:dyDescent="0.25">
      <c r="B73" s="50" t="s">
        <v>96</v>
      </c>
      <c r="C73" s="64" t="s">
        <v>9</v>
      </c>
      <c r="D73" s="51">
        <v>135151.1</v>
      </c>
      <c r="E73" s="52">
        <v>429046.24500000005</v>
      </c>
      <c r="F73" s="52">
        <f t="shared" si="0"/>
        <v>3.1745671696345794</v>
      </c>
    </row>
    <row r="74" spans="2:6" ht="20.100000000000001" customHeight="1" x14ac:dyDescent="0.25">
      <c r="B74" s="50" t="s">
        <v>261</v>
      </c>
      <c r="C74" s="64" t="s">
        <v>262</v>
      </c>
      <c r="D74" s="51">
        <v>90.350000000000009</v>
      </c>
      <c r="E74" s="52">
        <v>1354.05</v>
      </c>
      <c r="F74" s="52">
        <f t="shared" si="0"/>
        <v>14.986718317653567</v>
      </c>
    </row>
    <row r="75" spans="2:6" ht="20.100000000000001" customHeight="1" x14ac:dyDescent="0.25">
      <c r="B75" s="50" t="s">
        <v>138</v>
      </c>
      <c r="C75" s="64" t="s">
        <v>139</v>
      </c>
      <c r="D75" s="51">
        <v>4189.3999999999996</v>
      </c>
      <c r="E75" s="52">
        <v>4687.3534999999993</v>
      </c>
      <c r="F75" s="52">
        <f t="shared" si="0"/>
        <v>1.1188603379958943</v>
      </c>
    </row>
    <row r="76" spans="2:6" ht="20.100000000000001" customHeight="1" x14ac:dyDescent="0.25">
      <c r="B76" s="50" t="s">
        <v>65</v>
      </c>
      <c r="C76" s="64" t="s">
        <v>64</v>
      </c>
      <c r="D76" s="51">
        <v>27.400000000000002</v>
      </c>
      <c r="E76" s="52">
        <v>47.1325</v>
      </c>
      <c r="F76" s="52">
        <f t="shared" si="0"/>
        <v>1.7201642335766423</v>
      </c>
    </row>
    <row r="77" spans="2:6" ht="20.100000000000001" customHeight="1" x14ac:dyDescent="0.25">
      <c r="B77" s="50" t="s">
        <v>202</v>
      </c>
      <c r="C77" s="64" t="s">
        <v>203</v>
      </c>
      <c r="D77" s="51">
        <v>4373.6499999999996</v>
      </c>
      <c r="E77" s="52">
        <v>5794.1450000000004</v>
      </c>
      <c r="F77" s="52">
        <f t="shared" si="0"/>
        <v>1.3247847907354271</v>
      </c>
    </row>
    <row r="78" spans="2:6" ht="20.100000000000001" customHeight="1" x14ac:dyDescent="0.25">
      <c r="B78" s="50" t="s">
        <v>140</v>
      </c>
      <c r="C78" s="64" t="s">
        <v>141</v>
      </c>
      <c r="D78" s="51">
        <v>1243.8</v>
      </c>
      <c r="E78" s="52">
        <v>3950.3650000000002</v>
      </c>
      <c r="F78" s="52">
        <f t="shared" si="0"/>
        <v>3.1760451841132018</v>
      </c>
    </row>
    <row r="79" spans="2:6" ht="20.100000000000001" customHeight="1" x14ac:dyDescent="0.25">
      <c r="B79" s="50" t="s">
        <v>95</v>
      </c>
      <c r="C79" s="64" t="s">
        <v>41</v>
      </c>
      <c r="D79" s="51">
        <v>18043.91</v>
      </c>
      <c r="E79" s="52">
        <v>34557.361599999997</v>
      </c>
      <c r="F79" s="52">
        <f t="shared" si="0"/>
        <v>1.9151814434897978</v>
      </c>
    </row>
    <row r="80" spans="2:6" ht="20.100000000000001" customHeight="1" x14ac:dyDescent="0.25">
      <c r="B80" s="50" t="s">
        <v>142</v>
      </c>
      <c r="C80" s="64" t="s">
        <v>143</v>
      </c>
      <c r="D80" s="51">
        <v>16.2</v>
      </c>
      <c r="E80" s="52">
        <v>28.802499999999998</v>
      </c>
      <c r="F80" s="52">
        <f t="shared" si="0"/>
        <v>1.7779320987654321</v>
      </c>
    </row>
    <row r="81" spans="2:6" ht="20.100000000000001" customHeight="1" x14ac:dyDescent="0.25">
      <c r="B81" s="50" t="s">
        <v>144</v>
      </c>
      <c r="C81" s="64" t="s">
        <v>145</v>
      </c>
      <c r="D81" s="51">
        <v>127.9</v>
      </c>
      <c r="E81" s="52">
        <v>897.505</v>
      </c>
      <c r="F81" s="52">
        <f t="shared" si="0"/>
        <v>7.017240031274433</v>
      </c>
    </row>
    <row r="82" spans="2:6" ht="20.100000000000001" customHeight="1" x14ac:dyDescent="0.25">
      <c r="B82" s="50" t="s">
        <v>204</v>
      </c>
      <c r="C82" s="64" t="s">
        <v>205</v>
      </c>
      <c r="D82" s="51">
        <v>448.34999999999997</v>
      </c>
      <c r="E82" s="52">
        <v>1312.0799999999997</v>
      </c>
      <c r="F82" s="52">
        <f t="shared" si="0"/>
        <v>2.9264637002341916</v>
      </c>
    </row>
    <row r="83" spans="2:6" ht="20.100000000000001" customHeight="1" x14ac:dyDescent="0.25">
      <c r="B83" s="50" t="s">
        <v>19</v>
      </c>
      <c r="C83" s="64" t="s">
        <v>18</v>
      </c>
      <c r="D83" s="51">
        <v>911.65000000000009</v>
      </c>
      <c r="E83" s="52">
        <v>10308.359499999999</v>
      </c>
      <c r="F83" s="52">
        <f t="shared" si="0"/>
        <v>11.307365216914384</v>
      </c>
    </row>
    <row r="84" spans="2:6" ht="20.100000000000001" customHeight="1" x14ac:dyDescent="0.25">
      <c r="B84" s="50" t="s">
        <v>206</v>
      </c>
      <c r="C84" s="64" t="s">
        <v>207</v>
      </c>
      <c r="D84" s="51">
        <v>3329.95</v>
      </c>
      <c r="E84" s="52">
        <v>2722.4375</v>
      </c>
      <c r="F84" s="52">
        <f t="shared" si="0"/>
        <v>0.817561074490608</v>
      </c>
    </row>
    <row r="85" spans="2:6" ht="20.100000000000001" customHeight="1" x14ac:dyDescent="0.25">
      <c r="B85" s="50" t="s">
        <v>146</v>
      </c>
      <c r="C85" s="64" t="s">
        <v>147</v>
      </c>
      <c r="D85" s="51">
        <v>3468.31</v>
      </c>
      <c r="E85" s="52">
        <v>9771.35</v>
      </c>
      <c r="F85" s="52">
        <f t="shared" si="0"/>
        <v>2.8173231343219034</v>
      </c>
    </row>
    <row r="86" spans="2:6" ht="20.100000000000001" customHeight="1" x14ac:dyDescent="0.25">
      <c r="B86" s="50" t="s">
        <v>34</v>
      </c>
      <c r="C86" s="64" t="s">
        <v>33</v>
      </c>
      <c r="D86" s="51">
        <v>4530.6000000000004</v>
      </c>
      <c r="E86" s="52">
        <v>19716.403000000006</v>
      </c>
      <c r="F86" s="52">
        <f t="shared" si="0"/>
        <v>4.3518304418840783</v>
      </c>
    </row>
    <row r="87" spans="2:6" ht="20.100000000000001" customHeight="1" x14ac:dyDescent="0.25">
      <c r="B87" s="50" t="s">
        <v>208</v>
      </c>
      <c r="C87" s="64" t="s">
        <v>209</v>
      </c>
      <c r="D87" s="51">
        <v>5891.85</v>
      </c>
      <c r="E87" s="52">
        <v>11044.0425</v>
      </c>
      <c r="F87" s="52">
        <f t="shared" si="0"/>
        <v>1.8744609078642529</v>
      </c>
    </row>
    <row r="88" spans="2:6" ht="20.100000000000001" customHeight="1" x14ac:dyDescent="0.25">
      <c r="B88" s="50" t="s">
        <v>210</v>
      </c>
      <c r="C88" s="64" t="s">
        <v>211</v>
      </c>
      <c r="D88" s="51">
        <v>93.9</v>
      </c>
      <c r="E88" s="52">
        <v>31.825000000000003</v>
      </c>
      <c r="F88" s="52">
        <f t="shared" si="0"/>
        <v>0.3389243876464324</v>
      </c>
    </row>
    <row r="89" spans="2:6" ht="20.100000000000001" customHeight="1" x14ac:dyDescent="0.25">
      <c r="B89" s="50" t="s">
        <v>299</v>
      </c>
      <c r="C89" s="64" t="s">
        <v>32</v>
      </c>
      <c r="D89" s="51">
        <v>59187.399999999994</v>
      </c>
      <c r="E89" s="52">
        <v>40342.637499999997</v>
      </c>
      <c r="F89" s="52">
        <f t="shared" si="0"/>
        <v>0.68160854337240695</v>
      </c>
    </row>
    <row r="90" spans="2:6" ht="20.100000000000001" customHeight="1" x14ac:dyDescent="0.25">
      <c r="B90" s="50" t="s">
        <v>89</v>
      </c>
      <c r="C90" s="64" t="s">
        <v>6</v>
      </c>
      <c r="D90" s="51">
        <v>3190.0499999999993</v>
      </c>
      <c r="E90" s="52">
        <v>12205.087000000001</v>
      </c>
      <c r="F90" s="52">
        <f t="shared" si="0"/>
        <v>3.8259861130703294</v>
      </c>
    </row>
    <row r="91" spans="2:6" ht="20.100000000000001" customHeight="1" x14ac:dyDescent="0.25">
      <c r="B91" s="50" t="s">
        <v>212</v>
      </c>
      <c r="C91" s="64" t="s">
        <v>213</v>
      </c>
      <c r="D91" s="51">
        <v>213.10000000000002</v>
      </c>
      <c r="E91" s="52">
        <v>210.85250000000002</v>
      </c>
      <c r="F91" s="52">
        <f t="shared" si="0"/>
        <v>0.98945330830595968</v>
      </c>
    </row>
    <row r="92" spans="2:6" ht="20.100000000000001" customHeight="1" x14ac:dyDescent="0.25">
      <c r="B92" s="50" t="s">
        <v>214</v>
      </c>
      <c r="C92" s="64" t="s">
        <v>215</v>
      </c>
      <c r="D92" s="51">
        <v>341.04999999999995</v>
      </c>
      <c r="E92" s="52">
        <v>436.30500000000001</v>
      </c>
      <c r="F92" s="52">
        <f t="shared" si="0"/>
        <v>1.2792992229878319</v>
      </c>
    </row>
    <row r="93" spans="2:6" ht="20.100000000000001" customHeight="1" x14ac:dyDescent="0.25">
      <c r="B93" s="50" t="s">
        <v>216</v>
      </c>
      <c r="C93" s="64" t="s">
        <v>217</v>
      </c>
      <c r="D93" s="51">
        <v>40722.649999999994</v>
      </c>
      <c r="E93" s="52">
        <v>241655.04399999999</v>
      </c>
      <c r="F93" s="52">
        <f t="shared" si="0"/>
        <v>5.9341679384814112</v>
      </c>
    </row>
    <row r="94" spans="2:6" ht="20.100000000000001" customHeight="1" x14ac:dyDescent="0.25">
      <c r="B94" s="50" t="s">
        <v>76</v>
      </c>
      <c r="C94" s="64" t="s">
        <v>75</v>
      </c>
      <c r="D94" s="51">
        <v>198.55</v>
      </c>
      <c r="E94" s="52">
        <v>1470.1274999999998</v>
      </c>
      <c r="F94" s="52">
        <f t="shared" si="0"/>
        <v>7.404318811382522</v>
      </c>
    </row>
    <row r="95" spans="2:6" ht="20.100000000000001" customHeight="1" x14ac:dyDescent="0.25">
      <c r="B95" s="50" t="s">
        <v>218</v>
      </c>
      <c r="C95" s="64" t="s">
        <v>219</v>
      </c>
      <c r="D95" s="51">
        <v>25195.65</v>
      </c>
      <c r="E95" s="52">
        <v>12856.7665</v>
      </c>
      <c r="F95" s="52">
        <f t="shared" si="0"/>
        <v>0.51027723039492923</v>
      </c>
    </row>
    <row r="96" spans="2:6" ht="20.100000000000001" customHeight="1" x14ac:dyDescent="0.25">
      <c r="B96" s="50" t="s">
        <v>300</v>
      </c>
      <c r="C96" s="64" t="s">
        <v>301</v>
      </c>
      <c r="D96" s="51">
        <v>9514.7499999999982</v>
      </c>
      <c r="E96" s="52">
        <v>17671.54</v>
      </c>
      <c r="F96" s="52">
        <f t="shared" si="0"/>
        <v>1.8572784361123522</v>
      </c>
    </row>
    <row r="97" spans="2:6" ht="20.100000000000001" customHeight="1" x14ac:dyDescent="0.25">
      <c r="B97" s="50" t="s">
        <v>302</v>
      </c>
      <c r="C97" s="64" t="s">
        <v>303</v>
      </c>
      <c r="D97" s="51">
        <v>3.4</v>
      </c>
      <c r="E97" s="52">
        <v>0.51</v>
      </c>
      <c r="F97" s="52">
        <f t="shared" si="0"/>
        <v>0.15</v>
      </c>
    </row>
    <row r="98" spans="2:6" ht="20.100000000000001" customHeight="1" x14ac:dyDescent="0.25">
      <c r="B98" s="50" t="s">
        <v>263</v>
      </c>
      <c r="C98" s="64" t="s">
        <v>264</v>
      </c>
      <c r="D98" s="51">
        <v>4556.95</v>
      </c>
      <c r="E98" s="52">
        <v>6588.3875000000007</v>
      </c>
      <c r="F98" s="52">
        <f t="shared" si="0"/>
        <v>1.4457888499983544</v>
      </c>
    </row>
    <row r="99" spans="2:6" ht="20.100000000000001" customHeight="1" x14ac:dyDescent="0.25">
      <c r="B99" s="50" t="s">
        <v>304</v>
      </c>
      <c r="C99" s="64" t="s">
        <v>305</v>
      </c>
      <c r="D99" s="51">
        <v>70.099999999999994</v>
      </c>
      <c r="E99" s="52">
        <v>110.94750000000001</v>
      </c>
      <c r="F99" s="52">
        <f t="shared" si="0"/>
        <v>1.5827032810271044</v>
      </c>
    </row>
    <row r="100" spans="2:6" ht="20.100000000000001" customHeight="1" x14ac:dyDescent="0.25">
      <c r="B100" s="50" t="s">
        <v>265</v>
      </c>
      <c r="C100" s="64" t="s">
        <v>266</v>
      </c>
      <c r="D100" s="51">
        <v>654.44999999999993</v>
      </c>
      <c r="E100" s="52">
        <v>1183.4399999999998</v>
      </c>
      <c r="F100" s="52">
        <f t="shared" si="0"/>
        <v>1.8082970433188172</v>
      </c>
    </row>
    <row r="101" spans="2:6" ht="20.100000000000001" customHeight="1" x14ac:dyDescent="0.25">
      <c r="B101" s="50" t="s">
        <v>306</v>
      </c>
      <c r="C101" s="64" t="s">
        <v>307</v>
      </c>
      <c r="D101" s="51">
        <v>158</v>
      </c>
      <c r="E101" s="52">
        <v>252.56249999999997</v>
      </c>
      <c r="F101" s="52">
        <f t="shared" si="0"/>
        <v>1.5984968354430378</v>
      </c>
    </row>
    <row r="102" spans="2:6" ht="20.100000000000001" customHeight="1" x14ac:dyDescent="0.25">
      <c r="B102" s="50" t="s">
        <v>308</v>
      </c>
      <c r="C102" s="64" t="s">
        <v>309</v>
      </c>
      <c r="D102" s="51">
        <v>151.44999999999999</v>
      </c>
      <c r="E102" s="52">
        <v>130.54250000000002</v>
      </c>
      <c r="F102" s="52">
        <f t="shared" si="0"/>
        <v>0.86195113898976583</v>
      </c>
    </row>
    <row r="103" spans="2:6" ht="20.100000000000001" customHeight="1" x14ac:dyDescent="0.25">
      <c r="B103" s="50" t="s">
        <v>27</v>
      </c>
      <c r="C103" s="64" t="s">
        <v>26</v>
      </c>
      <c r="D103" s="51">
        <v>3924.65</v>
      </c>
      <c r="E103" s="52">
        <v>9372.2075000000004</v>
      </c>
      <c r="F103" s="52">
        <f t="shared" si="0"/>
        <v>2.3880365128100594</v>
      </c>
    </row>
    <row r="104" spans="2:6" ht="20.100000000000001" customHeight="1" x14ac:dyDescent="0.25">
      <c r="B104" s="50" t="s">
        <v>220</v>
      </c>
      <c r="C104" s="64" t="s">
        <v>221</v>
      </c>
      <c r="D104" s="51">
        <v>692.2</v>
      </c>
      <c r="E104" s="52">
        <v>11992.4395</v>
      </c>
      <c r="F104" s="52">
        <f t="shared" si="0"/>
        <v>17.325107627853221</v>
      </c>
    </row>
    <row r="105" spans="2:6" ht="20.100000000000001" customHeight="1" x14ac:dyDescent="0.25">
      <c r="B105" s="50" t="s">
        <v>310</v>
      </c>
      <c r="C105" s="64" t="s">
        <v>137</v>
      </c>
      <c r="D105" s="51">
        <v>373.51</v>
      </c>
      <c r="E105" s="52">
        <v>7428.6620000000003</v>
      </c>
      <c r="F105" s="52">
        <f t="shared" si="0"/>
        <v>19.888790126101043</v>
      </c>
    </row>
    <row r="106" spans="2:6" ht="20.100000000000001" customHeight="1" x14ac:dyDescent="0.25">
      <c r="B106" s="50" t="s">
        <v>85</v>
      </c>
      <c r="C106" s="64" t="s">
        <v>67</v>
      </c>
      <c r="D106" s="51">
        <v>838.94999999999993</v>
      </c>
      <c r="E106" s="52">
        <v>352.78500000000008</v>
      </c>
      <c r="F106" s="52">
        <f t="shared" si="0"/>
        <v>0.42050777757911689</v>
      </c>
    </row>
    <row r="107" spans="2:6" ht="20.100000000000001" customHeight="1" x14ac:dyDescent="0.25">
      <c r="B107" s="50" t="s">
        <v>45</v>
      </c>
      <c r="C107" s="64" t="s">
        <v>44</v>
      </c>
      <c r="D107" s="51">
        <v>150.20000000000002</v>
      </c>
      <c r="E107" s="52">
        <v>123.74750000000002</v>
      </c>
      <c r="F107" s="52">
        <f t="shared" si="0"/>
        <v>0.82388482023968046</v>
      </c>
    </row>
    <row r="108" spans="2:6" ht="20.100000000000001" customHeight="1" x14ac:dyDescent="0.25">
      <c r="B108" s="50" t="s">
        <v>63</v>
      </c>
      <c r="C108" s="64" t="s">
        <v>62</v>
      </c>
      <c r="D108" s="51">
        <v>22637.4</v>
      </c>
      <c r="E108" s="52">
        <v>151504.24799999996</v>
      </c>
      <c r="F108" s="52">
        <f t="shared" si="0"/>
        <v>6.6926523363990542</v>
      </c>
    </row>
    <row r="109" spans="2:6" ht="20.100000000000001" customHeight="1" x14ac:dyDescent="0.25">
      <c r="B109" s="50" t="s">
        <v>52</v>
      </c>
      <c r="C109" s="64" t="s">
        <v>51</v>
      </c>
      <c r="D109" s="51">
        <v>5831.55</v>
      </c>
      <c r="E109" s="52">
        <v>50342.400000000001</v>
      </c>
      <c r="F109" s="52">
        <f t="shared" ref="F109:F122" si="1">E109/D109</f>
        <v>8.6327648738328566</v>
      </c>
    </row>
    <row r="110" spans="2:6" ht="20.100000000000001" customHeight="1" x14ac:dyDescent="0.25">
      <c r="B110" s="50" t="s">
        <v>222</v>
      </c>
      <c r="C110" s="64" t="s">
        <v>223</v>
      </c>
      <c r="D110" s="51">
        <v>860.74999999999989</v>
      </c>
      <c r="E110" s="52">
        <v>2801.3649999999998</v>
      </c>
      <c r="F110" s="52">
        <f t="shared" si="1"/>
        <v>3.254562881208249</v>
      </c>
    </row>
    <row r="111" spans="2:6" ht="20.100000000000001" customHeight="1" x14ac:dyDescent="0.25">
      <c r="B111" s="50" t="s">
        <v>17</v>
      </c>
      <c r="C111" s="64" t="s">
        <v>16</v>
      </c>
      <c r="D111" s="51">
        <v>42928.35</v>
      </c>
      <c r="E111" s="52">
        <v>107347.5065</v>
      </c>
      <c r="F111" s="52">
        <f t="shared" si="1"/>
        <v>2.5006203709203825</v>
      </c>
    </row>
    <row r="112" spans="2:6" ht="20.100000000000001" customHeight="1" x14ac:dyDescent="0.25">
      <c r="B112" s="50" t="s">
        <v>58</v>
      </c>
      <c r="C112" s="64" t="s">
        <v>57</v>
      </c>
      <c r="D112" s="51">
        <v>11491.650000000001</v>
      </c>
      <c r="E112" s="52">
        <v>55092.849500000004</v>
      </c>
      <c r="F112" s="52">
        <f t="shared" si="1"/>
        <v>4.7941635448347277</v>
      </c>
    </row>
    <row r="113" spans="2:6" ht="20.100000000000001" customHeight="1" x14ac:dyDescent="0.25">
      <c r="B113" s="50" t="s">
        <v>24</v>
      </c>
      <c r="C113" s="64" t="s">
        <v>23</v>
      </c>
      <c r="D113" s="51">
        <v>542.04999999999995</v>
      </c>
      <c r="E113" s="52">
        <v>3576.8849999999998</v>
      </c>
      <c r="F113" s="52">
        <f t="shared" si="1"/>
        <v>6.5988100728715064</v>
      </c>
    </row>
    <row r="114" spans="2:6" ht="20.100000000000001" customHeight="1" x14ac:dyDescent="0.25">
      <c r="B114" s="50" t="s">
        <v>148</v>
      </c>
      <c r="C114" s="64" t="s">
        <v>149</v>
      </c>
      <c r="D114" s="51">
        <v>305.64999999999998</v>
      </c>
      <c r="E114" s="52">
        <v>1414.3515000000002</v>
      </c>
      <c r="F114" s="52">
        <f t="shared" si="1"/>
        <v>4.627356453459841</v>
      </c>
    </row>
    <row r="115" spans="2:6" ht="20.100000000000001" customHeight="1" x14ac:dyDescent="0.25">
      <c r="B115" s="50" t="s">
        <v>311</v>
      </c>
      <c r="C115" s="64" t="s">
        <v>312</v>
      </c>
      <c r="D115" s="51">
        <v>26.05</v>
      </c>
      <c r="E115" s="52">
        <v>346.79</v>
      </c>
      <c r="F115" s="52">
        <f t="shared" si="1"/>
        <v>13.312476007677544</v>
      </c>
    </row>
    <row r="116" spans="2:6" ht="20.100000000000001" customHeight="1" x14ac:dyDescent="0.25">
      <c r="B116" s="50" t="s">
        <v>69</v>
      </c>
      <c r="C116" s="64" t="s">
        <v>68</v>
      </c>
      <c r="D116" s="51">
        <v>5511.15</v>
      </c>
      <c r="E116" s="52">
        <v>44270.726000000002</v>
      </c>
      <c r="F116" s="52">
        <f t="shared" si="1"/>
        <v>8.0329379530588003</v>
      </c>
    </row>
    <row r="117" spans="2:6" ht="20.100000000000001" customHeight="1" x14ac:dyDescent="0.25">
      <c r="B117" s="50" t="s">
        <v>90</v>
      </c>
      <c r="C117" s="64" t="s">
        <v>66</v>
      </c>
      <c r="D117" s="51">
        <v>76018.8</v>
      </c>
      <c r="E117" s="52">
        <v>343074.19549999997</v>
      </c>
      <c r="F117" s="52">
        <f t="shared" si="1"/>
        <v>4.5130177732350409</v>
      </c>
    </row>
    <row r="118" spans="2:6" ht="20.100000000000001" customHeight="1" x14ac:dyDescent="0.25">
      <c r="B118" s="50" t="s">
        <v>150</v>
      </c>
      <c r="C118" s="64" t="s">
        <v>151</v>
      </c>
      <c r="D118" s="51">
        <v>6583.2500000000009</v>
      </c>
      <c r="E118" s="52">
        <v>5413.9824999999992</v>
      </c>
      <c r="F118" s="52">
        <f t="shared" si="1"/>
        <v>0.82238749857593108</v>
      </c>
    </row>
    <row r="119" spans="2:6" ht="20.100000000000001" customHeight="1" x14ac:dyDescent="0.25">
      <c r="B119" s="50" t="s">
        <v>224</v>
      </c>
      <c r="C119" s="64" t="s">
        <v>225</v>
      </c>
      <c r="D119" s="51">
        <v>172.79999999999998</v>
      </c>
      <c r="E119" s="52">
        <v>389.37</v>
      </c>
      <c r="F119" s="52">
        <f t="shared" si="1"/>
        <v>2.2532986111111115</v>
      </c>
    </row>
    <row r="120" spans="2:6" ht="20.100000000000001" customHeight="1" x14ac:dyDescent="0.25">
      <c r="B120" s="50" t="s">
        <v>152</v>
      </c>
      <c r="C120" s="64" t="s">
        <v>153</v>
      </c>
      <c r="D120" s="51">
        <v>156.60000000000002</v>
      </c>
      <c r="E120" s="52">
        <v>1073.8225</v>
      </c>
      <c r="F120" s="52">
        <f t="shared" si="1"/>
        <v>6.8571040868454647</v>
      </c>
    </row>
    <row r="121" spans="2:6" ht="20.100000000000001" customHeight="1" x14ac:dyDescent="0.25">
      <c r="B121" s="50" t="s">
        <v>313</v>
      </c>
      <c r="C121" s="64" t="s">
        <v>314</v>
      </c>
      <c r="D121" s="51">
        <v>3.55</v>
      </c>
      <c r="E121" s="52">
        <v>19.484999999999999</v>
      </c>
      <c r="F121" s="52">
        <f t="shared" si="1"/>
        <v>5.4887323943661972</v>
      </c>
    </row>
    <row r="122" spans="2:6" ht="20.100000000000001" customHeight="1" x14ac:dyDescent="0.25">
      <c r="B122" s="50" t="s">
        <v>88</v>
      </c>
      <c r="C122" s="64" t="s">
        <v>7</v>
      </c>
      <c r="D122" s="51">
        <v>741.40000000000009</v>
      </c>
      <c r="E122" s="52">
        <v>719.05250000000001</v>
      </c>
      <c r="F122" s="52">
        <f t="shared" si="1"/>
        <v>0.96985770164553542</v>
      </c>
    </row>
    <row r="123" spans="2:6" ht="20.100000000000001" customHeight="1" x14ac:dyDescent="0.25">
      <c r="B123" s="54" t="s">
        <v>98</v>
      </c>
      <c r="C123" s="65"/>
      <c r="D123" s="59">
        <v>2200589.2299999991</v>
      </c>
      <c r="E123" s="60">
        <v>5235037.5682000006</v>
      </c>
      <c r="F123" s="60">
        <f t="shared" ref="F123:F156" si="2">+E123/D123</f>
        <v>2.3789253790904006</v>
      </c>
    </row>
    <row r="124" spans="2:6" ht="20.100000000000001" customHeight="1" x14ac:dyDescent="0.25">
      <c r="B124" s="50" t="s">
        <v>267</v>
      </c>
      <c r="C124" s="64" t="s">
        <v>268</v>
      </c>
      <c r="D124" s="51">
        <v>1197.2999999999997</v>
      </c>
      <c r="E124" s="52">
        <v>3749.6374999999998</v>
      </c>
      <c r="F124" s="52">
        <f t="shared" si="2"/>
        <v>3.1317443414348958</v>
      </c>
    </row>
    <row r="125" spans="2:6" ht="20.100000000000001" customHeight="1" x14ac:dyDescent="0.25">
      <c r="B125" s="50" t="s">
        <v>154</v>
      </c>
      <c r="C125" s="64" t="s">
        <v>155</v>
      </c>
      <c r="D125" s="51">
        <v>94838.540000000008</v>
      </c>
      <c r="E125" s="52">
        <v>1207362.7185</v>
      </c>
      <c r="F125" s="52">
        <f t="shared" si="2"/>
        <v>12.730718107849402</v>
      </c>
    </row>
    <row r="126" spans="2:6" ht="20.100000000000001" customHeight="1" x14ac:dyDescent="0.25">
      <c r="B126" s="50" t="s">
        <v>226</v>
      </c>
      <c r="C126" s="64" t="s">
        <v>227</v>
      </c>
      <c r="D126" s="51">
        <v>12822.85</v>
      </c>
      <c r="E126" s="52">
        <v>194265.73800000001</v>
      </c>
      <c r="F126" s="52">
        <f t="shared" si="2"/>
        <v>15.149965725248288</v>
      </c>
    </row>
    <row r="127" spans="2:6" ht="20.100000000000001" customHeight="1" x14ac:dyDescent="0.25">
      <c r="B127" s="50" t="s">
        <v>228</v>
      </c>
      <c r="C127" s="64" t="s">
        <v>229</v>
      </c>
      <c r="D127" s="51">
        <v>2192.2499999999995</v>
      </c>
      <c r="E127" s="52">
        <v>7803.01</v>
      </c>
      <c r="F127" s="52">
        <f t="shared" si="2"/>
        <v>3.5593613867031597</v>
      </c>
    </row>
    <row r="128" spans="2:6" ht="20.100000000000001" customHeight="1" x14ac:dyDescent="0.25">
      <c r="B128" s="50" t="s">
        <v>230</v>
      </c>
      <c r="C128" s="64" t="s">
        <v>231</v>
      </c>
      <c r="D128" s="51">
        <v>131533.45000000001</v>
      </c>
      <c r="E128" s="52">
        <v>553953.29350000003</v>
      </c>
      <c r="F128" s="52">
        <f t="shared" si="2"/>
        <v>4.2115012835138135</v>
      </c>
    </row>
    <row r="129" spans="2:6" ht="20.100000000000001" customHeight="1" x14ac:dyDescent="0.25">
      <c r="B129" s="50" t="s">
        <v>78</v>
      </c>
      <c r="C129" s="64" t="s">
        <v>8</v>
      </c>
      <c r="D129" s="51">
        <v>209143.65999999997</v>
      </c>
      <c r="E129" s="52">
        <v>1490372.2205000001</v>
      </c>
      <c r="F129" s="52">
        <f t="shared" si="2"/>
        <v>7.1260693271792235</v>
      </c>
    </row>
    <row r="130" spans="2:6" ht="20.100000000000001" customHeight="1" x14ac:dyDescent="0.25">
      <c r="B130" s="50" t="s">
        <v>232</v>
      </c>
      <c r="C130" s="64" t="s">
        <v>233</v>
      </c>
      <c r="D130" s="51">
        <v>6167.9000000000005</v>
      </c>
      <c r="E130" s="52">
        <v>105268.09600000001</v>
      </c>
      <c r="F130" s="52">
        <f t="shared" si="2"/>
        <v>17.067088636326787</v>
      </c>
    </row>
    <row r="131" spans="2:6" ht="20.100000000000001" customHeight="1" x14ac:dyDescent="0.25">
      <c r="B131" s="50" t="s">
        <v>156</v>
      </c>
      <c r="C131" s="64" t="s">
        <v>157</v>
      </c>
      <c r="D131" s="51">
        <v>42.699999999999996</v>
      </c>
      <c r="E131" s="52">
        <v>350.23999999999995</v>
      </c>
      <c r="F131" s="52">
        <f t="shared" si="2"/>
        <v>8.2023419203747068</v>
      </c>
    </row>
    <row r="132" spans="2:6" ht="20.100000000000001" customHeight="1" x14ac:dyDescent="0.25">
      <c r="B132" s="50" t="s">
        <v>234</v>
      </c>
      <c r="C132" s="64" t="s">
        <v>235</v>
      </c>
      <c r="D132" s="51">
        <v>4607.05</v>
      </c>
      <c r="E132" s="52">
        <v>42486.749999999993</v>
      </c>
      <c r="F132" s="52">
        <f t="shared" si="2"/>
        <v>9.2221161046656732</v>
      </c>
    </row>
    <row r="133" spans="2:6" ht="20.100000000000001" customHeight="1" x14ac:dyDescent="0.25">
      <c r="B133" s="50" t="s">
        <v>315</v>
      </c>
      <c r="C133" s="64" t="s">
        <v>316</v>
      </c>
      <c r="D133" s="51">
        <v>354.9</v>
      </c>
      <c r="E133" s="52">
        <v>2599.335</v>
      </c>
      <c r="F133" s="52">
        <f t="shared" si="2"/>
        <v>7.3241335587489438</v>
      </c>
    </row>
    <row r="134" spans="2:6" ht="20.100000000000001" customHeight="1" x14ac:dyDescent="0.25">
      <c r="B134" s="50" t="s">
        <v>236</v>
      </c>
      <c r="C134" s="64" t="s">
        <v>237</v>
      </c>
      <c r="D134" s="51">
        <v>172.35</v>
      </c>
      <c r="E134" s="52">
        <v>596.50750000000005</v>
      </c>
      <c r="F134" s="52">
        <f t="shared" si="2"/>
        <v>3.4610240789091966</v>
      </c>
    </row>
    <row r="135" spans="2:6" ht="20.100000000000001" customHeight="1" x14ac:dyDescent="0.25">
      <c r="B135" s="50" t="s">
        <v>238</v>
      </c>
      <c r="C135" s="64" t="s">
        <v>239</v>
      </c>
      <c r="D135" s="51">
        <v>2606.9500000000003</v>
      </c>
      <c r="E135" s="52">
        <v>9675.3125</v>
      </c>
      <c r="F135" s="52">
        <f t="shared" si="2"/>
        <v>3.7113533055869881</v>
      </c>
    </row>
    <row r="136" spans="2:6" ht="20.100000000000001" customHeight="1" x14ac:dyDescent="0.25">
      <c r="B136" s="50" t="s">
        <v>240</v>
      </c>
      <c r="C136" s="64" t="s">
        <v>241</v>
      </c>
      <c r="D136" s="51">
        <v>128612.79999999999</v>
      </c>
      <c r="E136" s="52">
        <v>325047.20649999997</v>
      </c>
      <c r="F136" s="52">
        <f t="shared" si="2"/>
        <v>2.5273317002662257</v>
      </c>
    </row>
    <row r="137" spans="2:6" ht="20.100000000000001" customHeight="1" x14ac:dyDescent="0.25">
      <c r="B137" s="50" t="s">
        <v>158</v>
      </c>
      <c r="C137" s="64" t="s">
        <v>159</v>
      </c>
      <c r="D137" s="51">
        <v>13574.400000000003</v>
      </c>
      <c r="E137" s="52">
        <v>39708.835999999996</v>
      </c>
      <c r="F137" s="52">
        <f t="shared" si="2"/>
        <v>2.9252737505893438</v>
      </c>
    </row>
    <row r="138" spans="2:6" ht="20.100000000000001" customHeight="1" x14ac:dyDescent="0.25">
      <c r="B138" s="50" t="s">
        <v>91</v>
      </c>
      <c r="C138" s="64" t="s">
        <v>14</v>
      </c>
      <c r="D138" s="51">
        <v>14167.65</v>
      </c>
      <c r="E138" s="52">
        <v>141161.47149999999</v>
      </c>
      <c r="F138" s="52">
        <f t="shared" si="2"/>
        <v>9.9636475703451168</v>
      </c>
    </row>
    <row r="139" spans="2:6" ht="20.100000000000001" customHeight="1" x14ac:dyDescent="0.25">
      <c r="B139" s="50" t="s">
        <v>160</v>
      </c>
      <c r="C139" s="64" t="s">
        <v>161</v>
      </c>
      <c r="D139" s="51">
        <v>74605.7</v>
      </c>
      <c r="E139" s="52">
        <v>1341694.0665</v>
      </c>
      <c r="F139" s="52">
        <f t="shared" si="2"/>
        <v>17.983801056755716</v>
      </c>
    </row>
    <row r="140" spans="2:6" ht="20.100000000000001" customHeight="1" x14ac:dyDescent="0.25">
      <c r="B140" s="50" t="s">
        <v>317</v>
      </c>
      <c r="C140" s="64" t="s">
        <v>318</v>
      </c>
      <c r="D140" s="51">
        <v>149.6</v>
      </c>
      <c r="E140" s="52">
        <v>533.94499999999994</v>
      </c>
      <c r="F140" s="52">
        <f t="shared" si="2"/>
        <v>3.5691510695187163</v>
      </c>
    </row>
    <row r="141" spans="2:6" ht="20.100000000000001" customHeight="1" x14ac:dyDescent="0.25">
      <c r="B141" s="54" t="s">
        <v>97</v>
      </c>
      <c r="C141" s="65"/>
      <c r="D141" s="59">
        <v>696790.04999999993</v>
      </c>
      <c r="E141" s="60">
        <v>5466628.3844999997</v>
      </c>
      <c r="F141" s="60">
        <f t="shared" si="2"/>
        <v>7.8454455319791094</v>
      </c>
    </row>
    <row r="142" spans="2:6" ht="20.100000000000001" customHeight="1" x14ac:dyDescent="0.25">
      <c r="B142" s="50" t="s">
        <v>13</v>
      </c>
      <c r="C142" s="64" t="s">
        <v>12</v>
      </c>
      <c r="D142" s="51">
        <v>902.95</v>
      </c>
      <c r="E142" s="52">
        <v>25825.722999999998</v>
      </c>
      <c r="F142" s="52">
        <f t="shared" si="2"/>
        <v>28.601498421839523</v>
      </c>
    </row>
    <row r="143" spans="2:6" ht="20.100000000000001" customHeight="1" x14ac:dyDescent="0.25">
      <c r="B143" s="50" t="s">
        <v>269</v>
      </c>
      <c r="C143" s="64" t="s">
        <v>270</v>
      </c>
      <c r="D143" s="51">
        <v>2370.6499999999996</v>
      </c>
      <c r="E143" s="52">
        <v>24574.904999999999</v>
      </c>
      <c r="F143" s="52">
        <f t="shared" si="2"/>
        <v>10.366315145635165</v>
      </c>
    </row>
    <row r="144" spans="2:6" ht="20.100000000000001" customHeight="1" x14ac:dyDescent="0.25">
      <c r="B144" s="50" t="s">
        <v>162</v>
      </c>
      <c r="C144" s="64" t="s">
        <v>163</v>
      </c>
      <c r="D144" s="51">
        <v>333.15</v>
      </c>
      <c r="E144" s="52">
        <v>570.86</v>
      </c>
      <c r="F144" s="52">
        <f t="shared" si="2"/>
        <v>1.7135224373405376</v>
      </c>
    </row>
    <row r="145" spans="2:6" ht="20.100000000000001" customHeight="1" x14ac:dyDescent="0.25">
      <c r="B145" s="50" t="s">
        <v>319</v>
      </c>
      <c r="C145" s="64" t="s">
        <v>320</v>
      </c>
      <c r="D145" s="51">
        <v>196.60000000000002</v>
      </c>
      <c r="E145" s="52">
        <v>1497.2139999999999</v>
      </c>
      <c r="F145" s="52">
        <f t="shared" si="2"/>
        <v>7.6155340793489303</v>
      </c>
    </row>
    <row r="146" spans="2:6" ht="20.100000000000001" customHeight="1" x14ac:dyDescent="0.25">
      <c r="B146" s="50" t="s">
        <v>242</v>
      </c>
      <c r="C146" s="64" t="s">
        <v>243</v>
      </c>
      <c r="D146" s="51">
        <v>1.25</v>
      </c>
      <c r="E146" s="52">
        <v>5.1325000000000003</v>
      </c>
      <c r="F146" s="52">
        <f t="shared" si="2"/>
        <v>4.1059999999999999</v>
      </c>
    </row>
    <row r="147" spans="2:6" ht="20.100000000000001" customHeight="1" x14ac:dyDescent="0.25">
      <c r="B147" s="50" t="s">
        <v>164</v>
      </c>
      <c r="C147" s="64" t="s">
        <v>165</v>
      </c>
      <c r="D147" s="51">
        <v>394.55</v>
      </c>
      <c r="E147" s="52">
        <v>1846.6100000000001</v>
      </c>
      <c r="F147" s="52">
        <f t="shared" si="2"/>
        <v>4.6802940058294258</v>
      </c>
    </row>
    <row r="148" spans="2:6" ht="20.100000000000001" customHeight="1" x14ac:dyDescent="0.25">
      <c r="B148" s="50" t="s">
        <v>321</v>
      </c>
      <c r="C148" s="64" t="s">
        <v>322</v>
      </c>
      <c r="D148" s="51">
        <v>61.95</v>
      </c>
      <c r="E148" s="52">
        <v>1919.8435000000002</v>
      </c>
      <c r="F148" s="52">
        <f t="shared" si="2"/>
        <v>30.990209846650526</v>
      </c>
    </row>
    <row r="149" spans="2:6" ht="20.100000000000001" customHeight="1" x14ac:dyDescent="0.25">
      <c r="B149" s="50" t="s">
        <v>82</v>
      </c>
      <c r="C149" s="64" t="s">
        <v>25</v>
      </c>
      <c r="D149" s="51">
        <v>1182.8</v>
      </c>
      <c r="E149" s="52">
        <v>3525.8409999999994</v>
      </c>
      <c r="F149" s="52">
        <f t="shared" si="2"/>
        <v>2.9809274602637803</v>
      </c>
    </row>
    <row r="150" spans="2:6" ht="20.100000000000001" customHeight="1" x14ac:dyDescent="0.25">
      <c r="B150" s="50" t="s">
        <v>244</v>
      </c>
      <c r="C150" s="64" t="s">
        <v>245</v>
      </c>
      <c r="D150" s="51">
        <v>11864.75</v>
      </c>
      <c r="E150" s="52">
        <v>118878.6395</v>
      </c>
      <c r="F150" s="52">
        <f t="shared" si="2"/>
        <v>10.019481194294023</v>
      </c>
    </row>
    <row r="151" spans="2:6" ht="20.100000000000001" customHeight="1" x14ac:dyDescent="0.25">
      <c r="B151" s="50" t="s">
        <v>166</v>
      </c>
      <c r="C151" s="64" t="s">
        <v>167</v>
      </c>
      <c r="D151" s="51">
        <v>426321.52</v>
      </c>
      <c r="E151" s="52">
        <v>1564532.5974999997</v>
      </c>
      <c r="F151" s="52">
        <f t="shared" si="2"/>
        <v>3.6698419481615652</v>
      </c>
    </row>
    <row r="152" spans="2:6" ht="20.100000000000001" customHeight="1" x14ac:dyDescent="0.25">
      <c r="B152" s="50" t="s">
        <v>246</v>
      </c>
      <c r="C152" s="64" t="s">
        <v>247</v>
      </c>
      <c r="D152" s="51">
        <v>483626.3</v>
      </c>
      <c r="E152" s="52">
        <v>2955524.1549999998</v>
      </c>
      <c r="F152" s="52">
        <f t="shared" si="2"/>
        <v>6.1111733480995554</v>
      </c>
    </row>
    <row r="153" spans="2:6" ht="20.100000000000001" customHeight="1" x14ac:dyDescent="0.25">
      <c r="B153" s="50" t="s">
        <v>271</v>
      </c>
      <c r="C153" s="64" t="s">
        <v>272</v>
      </c>
      <c r="D153" s="51">
        <v>431</v>
      </c>
      <c r="E153" s="52">
        <v>12860.455000000002</v>
      </c>
      <c r="F153" s="52">
        <f t="shared" si="2"/>
        <v>29.838642691415316</v>
      </c>
    </row>
    <row r="154" spans="2:6" ht="20.100000000000001" customHeight="1" x14ac:dyDescent="0.25">
      <c r="B154" s="50" t="s">
        <v>29</v>
      </c>
      <c r="C154" s="64" t="s">
        <v>28</v>
      </c>
      <c r="D154" s="51">
        <v>208.39999999999998</v>
      </c>
      <c r="E154" s="52">
        <v>6253.139000000001</v>
      </c>
      <c r="F154" s="52">
        <f t="shared" si="2"/>
        <v>30.00546545105567</v>
      </c>
    </row>
    <row r="155" spans="2:6" ht="20.100000000000001" customHeight="1" x14ac:dyDescent="0.25">
      <c r="B155" s="50" t="s">
        <v>248</v>
      </c>
      <c r="C155" s="64" t="s">
        <v>249</v>
      </c>
      <c r="D155" s="51">
        <v>130563.67000000001</v>
      </c>
      <c r="E155" s="52">
        <v>2988232.8585000001</v>
      </c>
      <c r="F155" s="52">
        <f t="shared" si="2"/>
        <v>22.887169597024961</v>
      </c>
    </row>
    <row r="156" spans="2:6" ht="20.100000000000001" customHeight="1" x14ac:dyDescent="0.25">
      <c r="B156" s="50" t="s">
        <v>250</v>
      </c>
      <c r="C156" s="64" t="s">
        <v>251</v>
      </c>
      <c r="D156" s="51">
        <v>1157.5</v>
      </c>
      <c r="E156" s="52">
        <v>27991.280999999999</v>
      </c>
      <c r="F156" s="52">
        <f t="shared" si="2"/>
        <v>24.182532181425486</v>
      </c>
    </row>
    <row r="157" spans="2:6" ht="20.100000000000001" customHeight="1" x14ac:dyDescent="0.25">
      <c r="B157" s="54" t="s">
        <v>124</v>
      </c>
      <c r="C157" s="66"/>
      <c r="D157" s="55">
        <v>1059617.04</v>
      </c>
      <c r="E157" s="56">
        <v>7734039.2544999989</v>
      </c>
      <c r="F157" s="56">
        <f>+E157/D157</f>
        <v>7.298900416418368</v>
      </c>
    </row>
    <row r="158" spans="2:6" ht="20.100000000000001" customHeight="1" x14ac:dyDescent="0.25">
      <c r="B158" s="68" t="s">
        <v>1</v>
      </c>
      <c r="C158" s="67"/>
      <c r="D158" s="57">
        <v>3956996.3199999989</v>
      </c>
      <c r="E158" s="58">
        <v>18435705.207199998</v>
      </c>
      <c r="F158" s="58">
        <f>+E158/D158</f>
        <v>4.6590149993366694</v>
      </c>
    </row>
    <row r="160" spans="2:6" ht="20.100000000000001" customHeight="1" x14ac:dyDescent="0.25">
      <c r="B160" s="32" t="s">
        <v>328</v>
      </c>
    </row>
  </sheetData>
  <sheetProtection selectLockedCells="1" selectUnlockedCells="1"/>
  <sortState ref="B124:E140">
    <sortCondition ref="B124:B140"/>
  </sortState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opLeftCell="A34" zoomScaleNormal="100" workbookViewId="0">
      <selection activeCell="D49" sqref="D49:E49"/>
    </sheetView>
  </sheetViews>
  <sheetFormatPr baseColWidth="10" defaultColWidth="11.42578125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6.140625" style="74" bestFit="1" customWidth="1"/>
    <col min="5" max="5" width="17.140625" style="74" bestFit="1" customWidth="1"/>
    <col min="6" max="6" width="14.42578125" style="74" bestFit="1" customWidth="1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7.2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323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324</v>
      </c>
      <c r="C32" s="62"/>
      <c r="D32" s="2"/>
      <c r="M32" s="2"/>
      <c r="N32" s="74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74"/>
    </row>
    <row r="36" spans="2:14" ht="15.75" x14ac:dyDescent="0.25">
      <c r="B36" s="150" t="s">
        <v>121</v>
      </c>
      <c r="C36" s="151" t="s">
        <v>2</v>
      </c>
      <c r="D36" s="148">
        <v>2018</v>
      </c>
      <c r="E36" s="149"/>
      <c r="F36" s="157">
        <v>2017</v>
      </c>
      <c r="G36" s="158"/>
      <c r="H36" s="148">
        <v>2016</v>
      </c>
      <c r="I36" s="149"/>
      <c r="J36" s="157">
        <v>2015</v>
      </c>
      <c r="K36" s="158"/>
      <c r="L36" s="148">
        <v>2014</v>
      </c>
      <c r="M36" s="149"/>
    </row>
    <row r="37" spans="2:14" ht="15.75" x14ac:dyDescent="0.25">
      <c r="B37" s="150"/>
      <c r="C37" s="152"/>
      <c r="D37" s="29" t="s">
        <v>122</v>
      </c>
      <c r="E37" s="30" t="s">
        <v>123</v>
      </c>
      <c r="F37" s="35" t="s">
        <v>122</v>
      </c>
      <c r="G37" s="36" t="s">
        <v>123</v>
      </c>
      <c r="H37" s="29" t="s">
        <v>122</v>
      </c>
      <c r="I37" s="30" t="s">
        <v>123</v>
      </c>
      <c r="J37" s="35" t="s">
        <v>122</v>
      </c>
      <c r="K37" s="36" t="s">
        <v>123</v>
      </c>
      <c r="L37" s="29" t="s">
        <v>122</v>
      </c>
      <c r="M37" s="30" t="s">
        <v>123</v>
      </c>
    </row>
    <row r="38" spans="2:14" ht="15.75" x14ac:dyDescent="0.25">
      <c r="B38" s="69" t="s">
        <v>36</v>
      </c>
      <c r="C38" s="69" t="s">
        <v>35</v>
      </c>
      <c r="D38" s="70">
        <v>592381.44000000006</v>
      </c>
      <c r="E38" s="109">
        <v>798370.73609999998</v>
      </c>
      <c r="F38" s="70">
        <v>475747.59000000008</v>
      </c>
      <c r="G38" s="109">
        <v>903204.80720000004</v>
      </c>
      <c r="H38" s="70">
        <v>798066.20000000007</v>
      </c>
      <c r="I38" s="109">
        <v>1126564.0083999999</v>
      </c>
      <c r="J38" s="70">
        <v>934705.92</v>
      </c>
      <c r="K38" s="109">
        <v>1239326.0060999999</v>
      </c>
      <c r="L38" s="70">
        <v>755286.84</v>
      </c>
      <c r="M38" s="7">
        <v>1575562.452</v>
      </c>
    </row>
    <row r="39" spans="2:14" s="76" customFormat="1" ht="15.75" x14ac:dyDescent="0.25">
      <c r="B39" s="71" t="s">
        <v>93</v>
      </c>
      <c r="C39" s="71" t="s">
        <v>256</v>
      </c>
      <c r="D39" s="70">
        <v>231857.01000000004</v>
      </c>
      <c r="E39" s="109">
        <v>317175.31309999997</v>
      </c>
      <c r="F39" s="70">
        <v>118344.4</v>
      </c>
      <c r="G39" s="109">
        <v>130826.9375</v>
      </c>
      <c r="H39" s="70">
        <v>711561.35000000009</v>
      </c>
      <c r="I39" s="109">
        <v>879603.74750000006</v>
      </c>
      <c r="J39" s="70">
        <v>571878.5</v>
      </c>
      <c r="K39" s="109">
        <v>793018.17500000005</v>
      </c>
      <c r="L39" s="70">
        <v>55267.759999999995</v>
      </c>
      <c r="M39" s="7">
        <v>74637.051999999996</v>
      </c>
    </row>
    <row r="40" spans="2:14" s="76" customFormat="1" ht="15.75" x14ac:dyDescent="0.25">
      <c r="B40" s="71" t="s">
        <v>230</v>
      </c>
      <c r="C40" s="71" t="s">
        <v>231</v>
      </c>
      <c r="D40" s="70">
        <v>131533.45000000001</v>
      </c>
      <c r="E40" s="109">
        <v>553953.29350000003</v>
      </c>
      <c r="F40" s="70">
        <v>287075</v>
      </c>
      <c r="G40" s="109">
        <v>1385299.6</v>
      </c>
      <c r="H40" s="70">
        <v>624168</v>
      </c>
      <c r="I40" s="109">
        <v>2368582.9999999995</v>
      </c>
      <c r="J40" s="70">
        <v>489450</v>
      </c>
      <c r="K40" s="109">
        <v>1523392.5500000003</v>
      </c>
      <c r="L40" s="70">
        <v>662040</v>
      </c>
      <c r="M40" s="7">
        <v>1708921.65</v>
      </c>
    </row>
    <row r="41" spans="2:14" s="76" customFormat="1" ht="15.75" x14ac:dyDescent="0.25">
      <c r="B41" s="71" t="s">
        <v>166</v>
      </c>
      <c r="C41" s="71" t="s">
        <v>167</v>
      </c>
      <c r="D41" s="70">
        <v>426321.52</v>
      </c>
      <c r="E41" s="109">
        <v>1564532.5974999997</v>
      </c>
      <c r="F41" s="70">
        <v>417761.26999999996</v>
      </c>
      <c r="G41" s="109">
        <v>1428912.2995</v>
      </c>
      <c r="H41" s="70">
        <v>438163.95</v>
      </c>
      <c r="I41" s="109">
        <v>1481679.037</v>
      </c>
      <c r="J41" s="70">
        <v>427187.85000000003</v>
      </c>
      <c r="K41" s="109">
        <v>1338798.7050000001</v>
      </c>
      <c r="L41" s="70">
        <v>314352.27</v>
      </c>
      <c r="M41" s="7">
        <v>1210129.3390000002</v>
      </c>
    </row>
    <row r="42" spans="2:14" s="76" customFormat="1" ht="15.75" x14ac:dyDescent="0.25">
      <c r="B42" s="71" t="s">
        <v>174</v>
      </c>
      <c r="C42" s="71" t="s">
        <v>175</v>
      </c>
      <c r="D42" s="70">
        <v>24548.049999999996</v>
      </c>
      <c r="E42" s="109">
        <v>26886.27</v>
      </c>
      <c r="F42" s="70">
        <v>41514.449999999997</v>
      </c>
      <c r="G42" s="109">
        <v>23193.802499999998</v>
      </c>
      <c r="H42" s="70">
        <v>190894.05</v>
      </c>
      <c r="I42" s="109">
        <v>89095.30250000002</v>
      </c>
      <c r="J42" s="70">
        <v>205080.06</v>
      </c>
      <c r="K42" s="109">
        <v>86899.119500000001</v>
      </c>
      <c r="L42" s="70">
        <v>50037.25</v>
      </c>
      <c r="M42" s="7">
        <v>26104.855</v>
      </c>
    </row>
    <row r="43" spans="2:14" s="76" customFormat="1" ht="15.75" x14ac:dyDescent="0.25">
      <c r="B43" s="71" t="s">
        <v>246</v>
      </c>
      <c r="C43" s="71" t="s">
        <v>247</v>
      </c>
      <c r="D43" s="70">
        <v>483626.3</v>
      </c>
      <c r="E43" s="109">
        <v>2955524.1549999998</v>
      </c>
      <c r="F43" s="70">
        <v>170586.90000000002</v>
      </c>
      <c r="G43" s="109">
        <v>1499887.4795000001</v>
      </c>
      <c r="H43" s="70">
        <v>182182.65</v>
      </c>
      <c r="I43" s="109">
        <v>1589904.1225000001</v>
      </c>
      <c r="J43" s="70">
        <v>66977.75</v>
      </c>
      <c r="K43" s="109">
        <v>878510.05050000001</v>
      </c>
      <c r="L43" s="70">
        <v>245673.44</v>
      </c>
      <c r="M43" s="7">
        <v>2203865.1954999994</v>
      </c>
    </row>
    <row r="44" spans="2:14" s="76" customFormat="1" ht="15.75" x14ac:dyDescent="0.25">
      <c r="B44" s="71" t="s">
        <v>78</v>
      </c>
      <c r="C44" s="71" t="s">
        <v>8</v>
      </c>
      <c r="D44" s="70">
        <v>209143.65999999997</v>
      </c>
      <c r="E44" s="109">
        <v>1490372.2205000001</v>
      </c>
      <c r="F44" s="70">
        <v>152522.69</v>
      </c>
      <c r="G44" s="109">
        <v>1093884.5704999999</v>
      </c>
      <c r="H44" s="70">
        <v>161942.94999999998</v>
      </c>
      <c r="I44" s="109">
        <v>950847.88300000026</v>
      </c>
      <c r="J44" s="70">
        <v>157370.80000000002</v>
      </c>
      <c r="K44" s="109">
        <v>854601.90100000007</v>
      </c>
      <c r="L44" s="70">
        <v>154291.52000000002</v>
      </c>
      <c r="M44" s="7">
        <v>857532.36449999991</v>
      </c>
    </row>
    <row r="45" spans="2:14" s="76" customFormat="1" ht="15.75" x14ac:dyDescent="0.25">
      <c r="B45" s="71" t="s">
        <v>240</v>
      </c>
      <c r="C45" s="71" t="s">
        <v>241</v>
      </c>
      <c r="D45" s="70">
        <v>128612.79999999999</v>
      </c>
      <c r="E45" s="109">
        <v>325047.20649999997</v>
      </c>
      <c r="F45" s="70">
        <v>139290.9</v>
      </c>
      <c r="G45" s="109">
        <v>307879.76250000001</v>
      </c>
      <c r="H45" s="70">
        <v>156455.04999999999</v>
      </c>
      <c r="I45" s="109">
        <v>258737.155</v>
      </c>
      <c r="J45" s="70">
        <v>242907.6</v>
      </c>
      <c r="K45" s="109">
        <v>345652.57249999995</v>
      </c>
      <c r="L45" s="70">
        <v>183029.95</v>
      </c>
      <c r="M45" s="7">
        <v>220897.69999999998</v>
      </c>
    </row>
    <row r="46" spans="2:14" ht="15.75" x14ac:dyDescent="0.25">
      <c r="B46" s="71" t="s">
        <v>96</v>
      </c>
      <c r="C46" s="71" t="s">
        <v>9</v>
      </c>
      <c r="D46" s="70">
        <v>135151.1</v>
      </c>
      <c r="E46" s="109">
        <v>429046.24500000005</v>
      </c>
      <c r="F46" s="70">
        <v>93649.450000000012</v>
      </c>
      <c r="G46" s="109">
        <v>449801.79300000001</v>
      </c>
      <c r="H46" s="70">
        <v>144861</v>
      </c>
      <c r="I46" s="109">
        <v>594195.451</v>
      </c>
      <c r="J46" s="70">
        <v>109960.15</v>
      </c>
      <c r="K46" s="109">
        <v>477271.92849999998</v>
      </c>
      <c r="L46" s="70">
        <v>156387.65</v>
      </c>
      <c r="M46" s="7">
        <v>631578.14100000006</v>
      </c>
    </row>
    <row r="47" spans="2:14" ht="15.75" x14ac:dyDescent="0.25">
      <c r="B47" s="72" t="s">
        <v>90</v>
      </c>
      <c r="C47" s="72" t="s">
        <v>66</v>
      </c>
      <c r="D47" s="73">
        <v>76018.8</v>
      </c>
      <c r="E47" s="110">
        <v>343074.19549999997</v>
      </c>
      <c r="F47" s="73">
        <v>71143.850000000006</v>
      </c>
      <c r="G47" s="110">
        <v>333766.03500000003</v>
      </c>
      <c r="H47" s="70">
        <v>95650.1</v>
      </c>
      <c r="I47" s="109">
        <v>447529.23050000001</v>
      </c>
      <c r="J47" s="70">
        <v>97214</v>
      </c>
      <c r="K47" s="109">
        <v>394585.652</v>
      </c>
      <c r="L47" s="70">
        <v>66650.900000000009</v>
      </c>
      <c r="M47" s="7">
        <v>320830.0735</v>
      </c>
    </row>
    <row r="48" spans="2:14" ht="15.75" x14ac:dyDescent="0.25">
      <c r="B48" s="153" t="s">
        <v>125</v>
      </c>
      <c r="C48" s="154"/>
      <c r="D48" s="77">
        <v>0.61642567562458606</v>
      </c>
      <c r="E48" s="77">
        <v>0.4775506081135229</v>
      </c>
      <c r="F48" s="77">
        <v>0.58612984309396166</v>
      </c>
      <c r="G48" s="77">
        <v>0.47423916663942417</v>
      </c>
      <c r="H48" s="77">
        <v>0.73809919953219305</v>
      </c>
      <c r="I48" s="77">
        <v>0.55330028611215987</v>
      </c>
      <c r="J48" s="77">
        <v>0.71445702850373682</v>
      </c>
      <c r="K48" s="77">
        <v>0.51875147746462913</v>
      </c>
      <c r="L48" s="77">
        <v>0.62451220764029403</v>
      </c>
      <c r="M48" s="115">
        <v>0.5523807387362335</v>
      </c>
    </row>
    <row r="49" spans="2:13" ht="15.75" x14ac:dyDescent="0.25">
      <c r="B49" s="155" t="s">
        <v>126</v>
      </c>
      <c r="C49" s="156"/>
      <c r="D49" s="57">
        <v>3956996.3199999989</v>
      </c>
      <c r="E49" s="58">
        <v>18435705.207199998</v>
      </c>
      <c r="F49" s="57">
        <v>3356997.6400000006</v>
      </c>
      <c r="G49" s="58">
        <v>15934274.557599993</v>
      </c>
      <c r="H49" s="57">
        <v>4747255.2499999991</v>
      </c>
      <c r="I49" s="58">
        <v>17687933.990000002</v>
      </c>
      <c r="J49" s="57">
        <v>4622716.9700000025</v>
      </c>
      <c r="K49" s="58">
        <v>15290668.0842</v>
      </c>
      <c r="L49" s="57">
        <v>4232131.169999999</v>
      </c>
      <c r="M49" s="58">
        <v>15985457.499300007</v>
      </c>
    </row>
    <row r="51" spans="2:13" ht="15.75" x14ac:dyDescent="0.25">
      <c r="B51" s="32" t="s">
        <v>328</v>
      </c>
    </row>
    <row r="53" spans="2:13" x14ac:dyDescent="0.2">
      <c r="D53" s="111"/>
      <c r="E53" s="111"/>
    </row>
    <row r="57" spans="2:13" x14ac:dyDescent="0.2">
      <c r="D57" s="113"/>
      <c r="E57" s="113"/>
    </row>
    <row r="58" spans="2:13" x14ac:dyDescent="0.2">
      <c r="D58" s="114"/>
      <c r="E58" s="114"/>
      <c r="F58" s="114"/>
    </row>
    <row r="59" spans="2:13" x14ac:dyDescent="0.2">
      <c r="D59" s="113"/>
      <c r="E59" s="113"/>
    </row>
    <row r="60" spans="2:13" x14ac:dyDescent="0.2">
      <c r="D60" s="113"/>
      <c r="E60" s="113"/>
    </row>
    <row r="61" spans="2:13" x14ac:dyDescent="0.2">
      <c r="D61" s="113"/>
      <c r="E61" s="113"/>
    </row>
    <row r="62" spans="2:13" x14ac:dyDescent="0.2">
      <c r="D62" s="113"/>
      <c r="E62" s="113"/>
    </row>
    <row r="63" spans="2:13" x14ac:dyDescent="0.2">
      <c r="D63" s="113"/>
      <c r="E63" s="113"/>
    </row>
    <row r="64" spans="2:13" x14ac:dyDescent="0.2">
      <c r="D64" s="113"/>
      <c r="E64" s="113"/>
    </row>
    <row r="65" spans="4:5" x14ac:dyDescent="0.2">
      <c r="D65" s="113"/>
      <c r="E65" s="113"/>
    </row>
    <row r="66" spans="4:5" x14ac:dyDescent="0.2">
      <c r="D66" s="113"/>
      <c r="E66" s="113"/>
    </row>
    <row r="67" spans="4:5" x14ac:dyDescent="0.2">
      <c r="D67" s="113"/>
      <c r="E67" s="113"/>
    </row>
    <row r="68" spans="4:5" x14ac:dyDescent="0.2">
      <c r="D68" s="113"/>
      <c r="E68" s="113"/>
    </row>
    <row r="69" spans="4:5" x14ac:dyDescent="0.2">
      <c r="D69" s="113"/>
      <c r="E69" s="113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6" workbookViewId="0">
      <selection activeCell="C72" sqref="C72"/>
    </sheetView>
  </sheetViews>
  <sheetFormatPr baseColWidth="10" defaultColWidth="11.42578125" defaultRowHeight="12.75" x14ac:dyDescent="0.2"/>
  <cols>
    <col min="1" max="1" width="6.5703125" style="117" customWidth="1"/>
    <col min="2" max="2" width="39.85546875" style="117" customWidth="1"/>
    <col min="3" max="3" width="17" style="117" bestFit="1" customWidth="1"/>
    <col min="4" max="4" width="14.28515625" style="117" customWidth="1"/>
    <col min="5" max="5" width="17.28515625" style="117" customWidth="1"/>
    <col min="6" max="6" width="13.42578125" style="117" customWidth="1"/>
    <col min="7" max="7" width="20.7109375" style="117" customWidth="1"/>
    <col min="8" max="8" width="11.42578125" style="117"/>
    <col min="9" max="9" width="19.85546875" style="117" customWidth="1"/>
    <col min="10" max="256" width="11.42578125" style="117"/>
    <col min="257" max="257" width="6.5703125" style="117" customWidth="1"/>
    <col min="258" max="258" width="39.85546875" style="117" customWidth="1"/>
    <col min="259" max="259" width="17" style="117" bestFit="1" customWidth="1"/>
    <col min="260" max="260" width="14.28515625" style="117" customWidth="1"/>
    <col min="261" max="261" width="17.28515625" style="117" customWidth="1"/>
    <col min="262" max="262" width="13.42578125" style="117" customWidth="1"/>
    <col min="263" max="263" width="20.7109375" style="117" customWidth="1"/>
    <col min="264" max="264" width="11.42578125" style="117"/>
    <col min="265" max="265" width="19.85546875" style="117" customWidth="1"/>
    <col min="266" max="512" width="11.42578125" style="117"/>
    <col min="513" max="513" width="6.5703125" style="117" customWidth="1"/>
    <col min="514" max="514" width="39.85546875" style="117" customWidth="1"/>
    <col min="515" max="515" width="17" style="117" bestFit="1" customWidth="1"/>
    <col min="516" max="516" width="14.28515625" style="117" customWidth="1"/>
    <col min="517" max="517" width="17.28515625" style="117" customWidth="1"/>
    <col min="518" max="518" width="13.42578125" style="117" customWidth="1"/>
    <col min="519" max="519" width="20.7109375" style="117" customWidth="1"/>
    <col min="520" max="520" width="11.42578125" style="117"/>
    <col min="521" max="521" width="19.85546875" style="117" customWidth="1"/>
    <col min="522" max="768" width="11.42578125" style="117"/>
    <col min="769" max="769" width="6.5703125" style="117" customWidth="1"/>
    <col min="770" max="770" width="39.85546875" style="117" customWidth="1"/>
    <col min="771" max="771" width="17" style="117" bestFit="1" customWidth="1"/>
    <col min="772" max="772" width="14.28515625" style="117" customWidth="1"/>
    <col min="773" max="773" width="17.28515625" style="117" customWidth="1"/>
    <col min="774" max="774" width="13.42578125" style="117" customWidth="1"/>
    <col min="775" max="775" width="20.7109375" style="117" customWidth="1"/>
    <col min="776" max="776" width="11.42578125" style="117"/>
    <col min="777" max="777" width="19.85546875" style="117" customWidth="1"/>
    <col min="778" max="1024" width="11.42578125" style="117"/>
    <col min="1025" max="1025" width="6.5703125" style="117" customWidth="1"/>
    <col min="1026" max="1026" width="39.85546875" style="117" customWidth="1"/>
    <col min="1027" max="1027" width="17" style="117" bestFit="1" customWidth="1"/>
    <col min="1028" max="1028" width="14.28515625" style="117" customWidth="1"/>
    <col min="1029" max="1029" width="17.28515625" style="117" customWidth="1"/>
    <col min="1030" max="1030" width="13.42578125" style="117" customWidth="1"/>
    <col min="1031" max="1031" width="20.7109375" style="117" customWidth="1"/>
    <col min="1032" max="1032" width="11.42578125" style="117"/>
    <col min="1033" max="1033" width="19.85546875" style="117" customWidth="1"/>
    <col min="1034" max="1280" width="11.42578125" style="117"/>
    <col min="1281" max="1281" width="6.5703125" style="117" customWidth="1"/>
    <col min="1282" max="1282" width="39.85546875" style="117" customWidth="1"/>
    <col min="1283" max="1283" width="17" style="117" bestFit="1" customWidth="1"/>
    <col min="1284" max="1284" width="14.28515625" style="117" customWidth="1"/>
    <col min="1285" max="1285" width="17.28515625" style="117" customWidth="1"/>
    <col min="1286" max="1286" width="13.42578125" style="117" customWidth="1"/>
    <col min="1287" max="1287" width="20.7109375" style="117" customWidth="1"/>
    <col min="1288" max="1288" width="11.42578125" style="117"/>
    <col min="1289" max="1289" width="19.85546875" style="117" customWidth="1"/>
    <col min="1290" max="1536" width="11.42578125" style="117"/>
    <col min="1537" max="1537" width="6.5703125" style="117" customWidth="1"/>
    <col min="1538" max="1538" width="39.85546875" style="117" customWidth="1"/>
    <col min="1539" max="1539" width="17" style="117" bestFit="1" customWidth="1"/>
    <col min="1540" max="1540" width="14.28515625" style="117" customWidth="1"/>
    <col min="1541" max="1541" width="17.28515625" style="117" customWidth="1"/>
    <col min="1542" max="1542" width="13.42578125" style="117" customWidth="1"/>
    <col min="1543" max="1543" width="20.7109375" style="117" customWidth="1"/>
    <col min="1544" max="1544" width="11.42578125" style="117"/>
    <col min="1545" max="1545" width="19.85546875" style="117" customWidth="1"/>
    <col min="1546" max="1792" width="11.42578125" style="117"/>
    <col min="1793" max="1793" width="6.5703125" style="117" customWidth="1"/>
    <col min="1794" max="1794" width="39.85546875" style="117" customWidth="1"/>
    <col min="1795" max="1795" width="17" style="117" bestFit="1" customWidth="1"/>
    <col min="1796" max="1796" width="14.28515625" style="117" customWidth="1"/>
    <col min="1797" max="1797" width="17.28515625" style="117" customWidth="1"/>
    <col min="1798" max="1798" width="13.42578125" style="117" customWidth="1"/>
    <col min="1799" max="1799" width="20.7109375" style="117" customWidth="1"/>
    <col min="1800" max="1800" width="11.42578125" style="117"/>
    <col min="1801" max="1801" width="19.85546875" style="117" customWidth="1"/>
    <col min="1802" max="2048" width="11.42578125" style="117"/>
    <col min="2049" max="2049" width="6.5703125" style="117" customWidth="1"/>
    <col min="2050" max="2050" width="39.85546875" style="117" customWidth="1"/>
    <col min="2051" max="2051" width="17" style="117" bestFit="1" customWidth="1"/>
    <col min="2052" max="2052" width="14.28515625" style="117" customWidth="1"/>
    <col min="2053" max="2053" width="17.28515625" style="117" customWidth="1"/>
    <col min="2054" max="2054" width="13.42578125" style="117" customWidth="1"/>
    <col min="2055" max="2055" width="20.7109375" style="117" customWidth="1"/>
    <col min="2056" max="2056" width="11.42578125" style="117"/>
    <col min="2057" max="2057" width="19.85546875" style="117" customWidth="1"/>
    <col min="2058" max="2304" width="11.42578125" style="117"/>
    <col min="2305" max="2305" width="6.5703125" style="117" customWidth="1"/>
    <col min="2306" max="2306" width="39.85546875" style="117" customWidth="1"/>
    <col min="2307" max="2307" width="17" style="117" bestFit="1" customWidth="1"/>
    <col min="2308" max="2308" width="14.28515625" style="117" customWidth="1"/>
    <col min="2309" max="2309" width="17.28515625" style="117" customWidth="1"/>
    <col min="2310" max="2310" width="13.42578125" style="117" customWidth="1"/>
    <col min="2311" max="2311" width="20.7109375" style="117" customWidth="1"/>
    <col min="2312" max="2312" width="11.42578125" style="117"/>
    <col min="2313" max="2313" width="19.85546875" style="117" customWidth="1"/>
    <col min="2314" max="2560" width="11.42578125" style="117"/>
    <col min="2561" max="2561" width="6.5703125" style="117" customWidth="1"/>
    <col min="2562" max="2562" width="39.85546875" style="117" customWidth="1"/>
    <col min="2563" max="2563" width="17" style="117" bestFit="1" customWidth="1"/>
    <col min="2564" max="2564" width="14.28515625" style="117" customWidth="1"/>
    <col min="2565" max="2565" width="17.28515625" style="117" customWidth="1"/>
    <col min="2566" max="2566" width="13.42578125" style="117" customWidth="1"/>
    <col min="2567" max="2567" width="20.7109375" style="117" customWidth="1"/>
    <col min="2568" max="2568" width="11.42578125" style="117"/>
    <col min="2569" max="2569" width="19.85546875" style="117" customWidth="1"/>
    <col min="2570" max="2816" width="11.42578125" style="117"/>
    <col min="2817" max="2817" width="6.5703125" style="117" customWidth="1"/>
    <col min="2818" max="2818" width="39.85546875" style="117" customWidth="1"/>
    <col min="2819" max="2819" width="17" style="117" bestFit="1" customWidth="1"/>
    <col min="2820" max="2820" width="14.28515625" style="117" customWidth="1"/>
    <col min="2821" max="2821" width="17.28515625" style="117" customWidth="1"/>
    <col min="2822" max="2822" width="13.42578125" style="117" customWidth="1"/>
    <col min="2823" max="2823" width="20.7109375" style="117" customWidth="1"/>
    <col min="2824" max="2824" width="11.42578125" style="117"/>
    <col min="2825" max="2825" width="19.85546875" style="117" customWidth="1"/>
    <col min="2826" max="3072" width="11.42578125" style="117"/>
    <col min="3073" max="3073" width="6.5703125" style="117" customWidth="1"/>
    <col min="3074" max="3074" width="39.85546875" style="117" customWidth="1"/>
    <col min="3075" max="3075" width="17" style="117" bestFit="1" customWidth="1"/>
    <col min="3076" max="3076" width="14.28515625" style="117" customWidth="1"/>
    <col min="3077" max="3077" width="17.28515625" style="117" customWidth="1"/>
    <col min="3078" max="3078" width="13.42578125" style="117" customWidth="1"/>
    <col min="3079" max="3079" width="20.7109375" style="117" customWidth="1"/>
    <col min="3080" max="3080" width="11.42578125" style="117"/>
    <col min="3081" max="3081" width="19.85546875" style="117" customWidth="1"/>
    <col min="3082" max="3328" width="11.42578125" style="117"/>
    <col min="3329" max="3329" width="6.5703125" style="117" customWidth="1"/>
    <col min="3330" max="3330" width="39.85546875" style="117" customWidth="1"/>
    <col min="3331" max="3331" width="17" style="117" bestFit="1" customWidth="1"/>
    <col min="3332" max="3332" width="14.28515625" style="117" customWidth="1"/>
    <col min="3333" max="3333" width="17.28515625" style="117" customWidth="1"/>
    <col min="3334" max="3334" width="13.42578125" style="117" customWidth="1"/>
    <col min="3335" max="3335" width="20.7109375" style="117" customWidth="1"/>
    <col min="3336" max="3336" width="11.42578125" style="117"/>
    <col min="3337" max="3337" width="19.85546875" style="117" customWidth="1"/>
    <col min="3338" max="3584" width="11.42578125" style="117"/>
    <col min="3585" max="3585" width="6.5703125" style="117" customWidth="1"/>
    <col min="3586" max="3586" width="39.85546875" style="117" customWidth="1"/>
    <col min="3587" max="3587" width="17" style="117" bestFit="1" customWidth="1"/>
    <col min="3588" max="3588" width="14.28515625" style="117" customWidth="1"/>
    <col min="3589" max="3589" width="17.28515625" style="117" customWidth="1"/>
    <col min="3590" max="3590" width="13.42578125" style="117" customWidth="1"/>
    <col min="3591" max="3591" width="20.7109375" style="117" customWidth="1"/>
    <col min="3592" max="3592" width="11.42578125" style="117"/>
    <col min="3593" max="3593" width="19.85546875" style="117" customWidth="1"/>
    <col min="3594" max="3840" width="11.42578125" style="117"/>
    <col min="3841" max="3841" width="6.5703125" style="117" customWidth="1"/>
    <col min="3842" max="3842" width="39.85546875" style="117" customWidth="1"/>
    <col min="3843" max="3843" width="17" style="117" bestFit="1" customWidth="1"/>
    <col min="3844" max="3844" width="14.28515625" style="117" customWidth="1"/>
    <col min="3845" max="3845" width="17.28515625" style="117" customWidth="1"/>
    <col min="3846" max="3846" width="13.42578125" style="117" customWidth="1"/>
    <col min="3847" max="3847" width="20.7109375" style="117" customWidth="1"/>
    <col min="3848" max="3848" width="11.42578125" style="117"/>
    <col min="3849" max="3849" width="19.85546875" style="117" customWidth="1"/>
    <col min="3850" max="4096" width="11.42578125" style="117"/>
    <col min="4097" max="4097" width="6.5703125" style="117" customWidth="1"/>
    <col min="4098" max="4098" width="39.85546875" style="117" customWidth="1"/>
    <col min="4099" max="4099" width="17" style="117" bestFit="1" customWidth="1"/>
    <col min="4100" max="4100" width="14.28515625" style="117" customWidth="1"/>
    <col min="4101" max="4101" width="17.28515625" style="117" customWidth="1"/>
    <col min="4102" max="4102" width="13.42578125" style="117" customWidth="1"/>
    <col min="4103" max="4103" width="20.7109375" style="117" customWidth="1"/>
    <col min="4104" max="4104" width="11.42578125" style="117"/>
    <col min="4105" max="4105" width="19.85546875" style="117" customWidth="1"/>
    <col min="4106" max="4352" width="11.42578125" style="117"/>
    <col min="4353" max="4353" width="6.5703125" style="117" customWidth="1"/>
    <col min="4354" max="4354" width="39.85546875" style="117" customWidth="1"/>
    <col min="4355" max="4355" width="17" style="117" bestFit="1" customWidth="1"/>
    <col min="4356" max="4356" width="14.28515625" style="117" customWidth="1"/>
    <col min="4357" max="4357" width="17.28515625" style="117" customWidth="1"/>
    <col min="4358" max="4358" width="13.42578125" style="117" customWidth="1"/>
    <col min="4359" max="4359" width="20.7109375" style="117" customWidth="1"/>
    <col min="4360" max="4360" width="11.42578125" style="117"/>
    <col min="4361" max="4361" width="19.85546875" style="117" customWidth="1"/>
    <col min="4362" max="4608" width="11.42578125" style="117"/>
    <col min="4609" max="4609" width="6.5703125" style="117" customWidth="1"/>
    <col min="4610" max="4610" width="39.85546875" style="117" customWidth="1"/>
    <col min="4611" max="4611" width="17" style="117" bestFit="1" customWidth="1"/>
    <col min="4612" max="4612" width="14.28515625" style="117" customWidth="1"/>
    <col min="4613" max="4613" width="17.28515625" style="117" customWidth="1"/>
    <col min="4614" max="4614" width="13.42578125" style="117" customWidth="1"/>
    <col min="4615" max="4615" width="20.7109375" style="117" customWidth="1"/>
    <col min="4616" max="4616" width="11.42578125" style="117"/>
    <col min="4617" max="4617" width="19.85546875" style="117" customWidth="1"/>
    <col min="4618" max="4864" width="11.42578125" style="117"/>
    <col min="4865" max="4865" width="6.5703125" style="117" customWidth="1"/>
    <col min="4866" max="4866" width="39.85546875" style="117" customWidth="1"/>
    <col min="4867" max="4867" width="17" style="117" bestFit="1" customWidth="1"/>
    <col min="4868" max="4868" width="14.28515625" style="117" customWidth="1"/>
    <col min="4869" max="4869" width="17.28515625" style="117" customWidth="1"/>
    <col min="4870" max="4870" width="13.42578125" style="117" customWidth="1"/>
    <col min="4871" max="4871" width="20.7109375" style="117" customWidth="1"/>
    <col min="4872" max="4872" width="11.42578125" style="117"/>
    <col min="4873" max="4873" width="19.85546875" style="117" customWidth="1"/>
    <col min="4874" max="5120" width="11.42578125" style="117"/>
    <col min="5121" max="5121" width="6.5703125" style="117" customWidth="1"/>
    <col min="5122" max="5122" width="39.85546875" style="117" customWidth="1"/>
    <col min="5123" max="5123" width="17" style="117" bestFit="1" customWidth="1"/>
    <col min="5124" max="5124" width="14.28515625" style="117" customWidth="1"/>
    <col min="5125" max="5125" width="17.28515625" style="117" customWidth="1"/>
    <col min="5126" max="5126" width="13.42578125" style="117" customWidth="1"/>
    <col min="5127" max="5127" width="20.7109375" style="117" customWidth="1"/>
    <col min="5128" max="5128" width="11.42578125" style="117"/>
    <col min="5129" max="5129" width="19.85546875" style="117" customWidth="1"/>
    <col min="5130" max="5376" width="11.42578125" style="117"/>
    <col min="5377" max="5377" width="6.5703125" style="117" customWidth="1"/>
    <col min="5378" max="5378" width="39.85546875" style="117" customWidth="1"/>
    <col min="5379" max="5379" width="17" style="117" bestFit="1" customWidth="1"/>
    <col min="5380" max="5380" width="14.28515625" style="117" customWidth="1"/>
    <col min="5381" max="5381" width="17.28515625" style="117" customWidth="1"/>
    <col min="5382" max="5382" width="13.42578125" style="117" customWidth="1"/>
    <col min="5383" max="5383" width="20.7109375" style="117" customWidth="1"/>
    <col min="5384" max="5384" width="11.42578125" style="117"/>
    <col min="5385" max="5385" width="19.85546875" style="117" customWidth="1"/>
    <col min="5386" max="5632" width="11.42578125" style="117"/>
    <col min="5633" max="5633" width="6.5703125" style="117" customWidth="1"/>
    <col min="5634" max="5634" width="39.85546875" style="117" customWidth="1"/>
    <col min="5635" max="5635" width="17" style="117" bestFit="1" customWidth="1"/>
    <col min="5636" max="5636" width="14.28515625" style="117" customWidth="1"/>
    <col min="5637" max="5637" width="17.28515625" style="117" customWidth="1"/>
    <col min="5638" max="5638" width="13.42578125" style="117" customWidth="1"/>
    <col min="5639" max="5639" width="20.7109375" style="117" customWidth="1"/>
    <col min="5640" max="5640" width="11.42578125" style="117"/>
    <col min="5641" max="5641" width="19.85546875" style="117" customWidth="1"/>
    <col min="5642" max="5888" width="11.42578125" style="117"/>
    <col min="5889" max="5889" width="6.5703125" style="117" customWidth="1"/>
    <col min="5890" max="5890" width="39.85546875" style="117" customWidth="1"/>
    <col min="5891" max="5891" width="17" style="117" bestFit="1" customWidth="1"/>
    <col min="5892" max="5892" width="14.28515625" style="117" customWidth="1"/>
    <col min="5893" max="5893" width="17.28515625" style="117" customWidth="1"/>
    <col min="5894" max="5894" width="13.42578125" style="117" customWidth="1"/>
    <col min="5895" max="5895" width="20.7109375" style="117" customWidth="1"/>
    <col min="5896" max="5896" width="11.42578125" style="117"/>
    <col min="5897" max="5897" width="19.85546875" style="117" customWidth="1"/>
    <col min="5898" max="6144" width="11.42578125" style="117"/>
    <col min="6145" max="6145" width="6.5703125" style="117" customWidth="1"/>
    <col min="6146" max="6146" width="39.85546875" style="117" customWidth="1"/>
    <col min="6147" max="6147" width="17" style="117" bestFit="1" customWidth="1"/>
    <col min="6148" max="6148" width="14.28515625" style="117" customWidth="1"/>
    <col min="6149" max="6149" width="17.28515625" style="117" customWidth="1"/>
    <col min="6150" max="6150" width="13.42578125" style="117" customWidth="1"/>
    <col min="6151" max="6151" width="20.7109375" style="117" customWidth="1"/>
    <col min="6152" max="6152" width="11.42578125" style="117"/>
    <col min="6153" max="6153" width="19.85546875" style="117" customWidth="1"/>
    <col min="6154" max="6400" width="11.42578125" style="117"/>
    <col min="6401" max="6401" width="6.5703125" style="117" customWidth="1"/>
    <col min="6402" max="6402" width="39.85546875" style="117" customWidth="1"/>
    <col min="6403" max="6403" width="17" style="117" bestFit="1" customWidth="1"/>
    <col min="6404" max="6404" width="14.28515625" style="117" customWidth="1"/>
    <col min="6405" max="6405" width="17.28515625" style="117" customWidth="1"/>
    <col min="6406" max="6406" width="13.42578125" style="117" customWidth="1"/>
    <col min="6407" max="6407" width="20.7109375" style="117" customWidth="1"/>
    <col min="6408" max="6408" width="11.42578125" style="117"/>
    <col min="6409" max="6409" width="19.85546875" style="117" customWidth="1"/>
    <col min="6410" max="6656" width="11.42578125" style="117"/>
    <col min="6657" max="6657" width="6.5703125" style="117" customWidth="1"/>
    <col min="6658" max="6658" width="39.85546875" style="117" customWidth="1"/>
    <col min="6659" max="6659" width="17" style="117" bestFit="1" customWidth="1"/>
    <col min="6660" max="6660" width="14.28515625" style="117" customWidth="1"/>
    <col min="6661" max="6661" width="17.28515625" style="117" customWidth="1"/>
    <col min="6662" max="6662" width="13.42578125" style="117" customWidth="1"/>
    <col min="6663" max="6663" width="20.7109375" style="117" customWidth="1"/>
    <col min="6664" max="6664" width="11.42578125" style="117"/>
    <col min="6665" max="6665" width="19.85546875" style="117" customWidth="1"/>
    <col min="6666" max="6912" width="11.42578125" style="117"/>
    <col min="6913" max="6913" width="6.5703125" style="117" customWidth="1"/>
    <col min="6914" max="6914" width="39.85546875" style="117" customWidth="1"/>
    <col min="6915" max="6915" width="17" style="117" bestFit="1" customWidth="1"/>
    <col min="6916" max="6916" width="14.28515625" style="117" customWidth="1"/>
    <col min="6917" max="6917" width="17.28515625" style="117" customWidth="1"/>
    <col min="6918" max="6918" width="13.42578125" style="117" customWidth="1"/>
    <col min="6919" max="6919" width="20.7109375" style="117" customWidth="1"/>
    <col min="6920" max="6920" width="11.42578125" style="117"/>
    <col min="6921" max="6921" width="19.85546875" style="117" customWidth="1"/>
    <col min="6922" max="7168" width="11.42578125" style="117"/>
    <col min="7169" max="7169" width="6.5703125" style="117" customWidth="1"/>
    <col min="7170" max="7170" width="39.85546875" style="117" customWidth="1"/>
    <col min="7171" max="7171" width="17" style="117" bestFit="1" customWidth="1"/>
    <col min="7172" max="7172" width="14.28515625" style="117" customWidth="1"/>
    <col min="7173" max="7173" width="17.28515625" style="117" customWidth="1"/>
    <col min="7174" max="7174" width="13.42578125" style="117" customWidth="1"/>
    <col min="7175" max="7175" width="20.7109375" style="117" customWidth="1"/>
    <col min="7176" max="7176" width="11.42578125" style="117"/>
    <col min="7177" max="7177" width="19.85546875" style="117" customWidth="1"/>
    <col min="7178" max="7424" width="11.42578125" style="117"/>
    <col min="7425" max="7425" width="6.5703125" style="117" customWidth="1"/>
    <col min="7426" max="7426" width="39.85546875" style="117" customWidth="1"/>
    <col min="7427" max="7427" width="17" style="117" bestFit="1" customWidth="1"/>
    <col min="7428" max="7428" width="14.28515625" style="117" customWidth="1"/>
    <col min="7429" max="7429" width="17.28515625" style="117" customWidth="1"/>
    <col min="7430" max="7430" width="13.42578125" style="117" customWidth="1"/>
    <col min="7431" max="7431" width="20.7109375" style="117" customWidth="1"/>
    <col min="7432" max="7432" width="11.42578125" style="117"/>
    <col min="7433" max="7433" width="19.85546875" style="117" customWidth="1"/>
    <col min="7434" max="7680" width="11.42578125" style="117"/>
    <col min="7681" max="7681" width="6.5703125" style="117" customWidth="1"/>
    <col min="7682" max="7682" width="39.85546875" style="117" customWidth="1"/>
    <col min="7683" max="7683" width="17" style="117" bestFit="1" customWidth="1"/>
    <col min="7684" max="7684" width="14.28515625" style="117" customWidth="1"/>
    <col min="7685" max="7685" width="17.28515625" style="117" customWidth="1"/>
    <col min="7686" max="7686" width="13.42578125" style="117" customWidth="1"/>
    <col min="7687" max="7687" width="20.7109375" style="117" customWidth="1"/>
    <col min="7688" max="7688" width="11.42578125" style="117"/>
    <col min="7689" max="7689" width="19.85546875" style="117" customWidth="1"/>
    <col min="7690" max="7936" width="11.42578125" style="117"/>
    <col min="7937" max="7937" width="6.5703125" style="117" customWidth="1"/>
    <col min="7938" max="7938" width="39.85546875" style="117" customWidth="1"/>
    <col min="7939" max="7939" width="17" style="117" bestFit="1" customWidth="1"/>
    <col min="7940" max="7940" width="14.28515625" style="117" customWidth="1"/>
    <col min="7941" max="7941" width="17.28515625" style="117" customWidth="1"/>
    <col min="7942" max="7942" width="13.42578125" style="117" customWidth="1"/>
    <col min="7943" max="7943" width="20.7109375" style="117" customWidth="1"/>
    <col min="7944" max="7944" width="11.42578125" style="117"/>
    <col min="7945" max="7945" width="19.85546875" style="117" customWidth="1"/>
    <col min="7946" max="8192" width="11.42578125" style="117"/>
    <col min="8193" max="8193" width="6.5703125" style="117" customWidth="1"/>
    <col min="8194" max="8194" width="39.85546875" style="117" customWidth="1"/>
    <col min="8195" max="8195" width="17" style="117" bestFit="1" customWidth="1"/>
    <col min="8196" max="8196" width="14.28515625" style="117" customWidth="1"/>
    <col min="8197" max="8197" width="17.28515625" style="117" customWidth="1"/>
    <col min="8198" max="8198" width="13.42578125" style="117" customWidth="1"/>
    <col min="8199" max="8199" width="20.7109375" style="117" customWidth="1"/>
    <col min="8200" max="8200" width="11.42578125" style="117"/>
    <col min="8201" max="8201" width="19.85546875" style="117" customWidth="1"/>
    <col min="8202" max="8448" width="11.42578125" style="117"/>
    <col min="8449" max="8449" width="6.5703125" style="117" customWidth="1"/>
    <col min="8450" max="8450" width="39.85546875" style="117" customWidth="1"/>
    <col min="8451" max="8451" width="17" style="117" bestFit="1" customWidth="1"/>
    <col min="8452" max="8452" width="14.28515625" style="117" customWidth="1"/>
    <col min="8453" max="8453" width="17.28515625" style="117" customWidth="1"/>
    <col min="8454" max="8454" width="13.42578125" style="117" customWidth="1"/>
    <col min="8455" max="8455" width="20.7109375" style="117" customWidth="1"/>
    <col min="8456" max="8456" width="11.42578125" style="117"/>
    <col min="8457" max="8457" width="19.85546875" style="117" customWidth="1"/>
    <col min="8458" max="8704" width="11.42578125" style="117"/>
    <col min="8705" max="8705" width="6.5703125" style="117" customWidth="1"/>
    <col min="8706" max="8706" width="39.85546875" style="117" customWidth="1"/>
    <col min="8707" max="8707" width="17" style="117" bestFit="1" customWidth="1"/>
    <col min="8708" max="8708" width="14.28515625" style="117" customWidth="1"/>
    <col min="8709" max="8709" width="17.28515625" style="117" customWidth="1"/>
    <col min="8710" max="8710" width="13.42578125" style="117" customWidth="1"/>
    <col min="8711" max="8711" width="20.7109375" style="117" customWidth="1"/>
    <col min="8712" max="8712" width="11.42578125" style="117"/>
    <col min="8713" max="8713" width="19.85546875" style="117" customWidth="1"/>
    <col min="8714" max="8960" width="11.42578125" style="117"/>
    <col min="8961" max="8961" width="6.5703125" style="117" customWidth="1"/>
    <col min="8962" max="8962" width="39.85546875" style="117" customWidth="1"/>
    <col min="8963" max="8963" width="17" style="117" bestFit="1" customWidth="1"/>
    <col min="8964" max="8964" width="14.28515625" style="117" customWidth="1"/>
    <col min="8965" max="8965" width="17.28515625" style="117" customWidth="1"/>
    <col min="8966" max="8966" width="13.42578125" style="117" customWidth="1"/>
    <col min="8967" max="8967" width="20.7109375" style="117" customWidth="1"/>
    <col min="8968" max="8968" width="11.42578125" style="117"/>
    <col min="8969" max="8969" width="19.85546875" style="117" customWidth="1"/>
    <col min="8970" max="9216" width="11.42578125" style="117"/>
    <col min="9217" max="9217" width="6.5703125" style="117" customWidth="1"/>
    <col min="9218" max="9218" width="39.85546875" style="117" customWidth="1"/>
    <col min="9219" max="9219" width="17" style="117" bestFit="1" customWidth="1"/>
    <col min="9220" max="9220" width="14.28515625" style="117" customWidth="1"/>
    <col min="9221" max="9221" width="17.28515625" style="117" customWidth="1"/>
    <col min="9222" max="9222" width="13.42578125" style="117" customWidth="1"/>
    <col min="9223" max="9223" width="20.7109375" style="117" customWidth="1"/>
    <col min="9224" max="9224" width="11.42578125" style="117"/>
    <col min="9225" max="9225" width="19.85546875" style="117" customWidth="1"/>
    <col min="9226" max="9472" width="11.42578125" style="117"/>
    <col min="9473" max="9473" width="6.5703125" style="117" customWidth="1"/>
    <col min="9474" max="9474" width="39.85546875" style="117" customWidth="1"/>
    <col min="9475" max="9475" width="17" style="117" bestFit="1" customWidth="1"/>
    <col min="9476" max="9476" width="14.28515625" style="117" customWidth="1"/>
    <col min="9477" max="9477" width="17.28515625" style="117" customWidth="1"/>
    <col min="9478" max="9478" width="13.42578125" style="117" customWidth="1"/>
    <col min="9479" max="9479" width="20.7109375" style="117" customWidth="1"/>
    <col min="9480" max="9480" width="11.42578125" style="117"/>
    <col min="9481" max="9481" width="19.85546875" style="117" customWidth="1"/>
    <col min="9482" max="9728" width="11.42578125" style="117"/>
    <col min="9729" max="9729" width="6.5703125" style="117" customWidth="1"/>
    <col min="9730" max="9730" width="39.85546875" style="117" customWidth="1"/>
    <col min="9731" max="9731" width="17" style="117" bestFit="1" customWidth="1"/>
    <col min="9732" max="9732" width="14.28515625" style="117" customWidth="1"/>
    <col min="9733" max="9733" width="17.28515625" style="117" customWidth="1"/>
    <col min="9734" max="9734" width="13.42578125" style="117" customWidth="1"/>
    <col min="9735" max="9735" width="20.7109375" style="117" customWidth="1"/>
    <col min="9736" max="9736" width="11.42578125" style="117"/>
    <col min="9737" max="9737" width="19.85546875" style="117" customWidth="1"/>
    <col min="9738" max="9984" width="11.42578125" style="117"/>
    <col min="9985" max="9985" width="6.5703125" style="117" customWidth="1"/>
    <col min="9986" max="9986" width="39.85546875" style="117" customWidth="1"/>
    <col min="9987" max="9987" width="17" style="117" bestFit="1" customWidth="1"/>
    <col min="9988" max="9988" width="14.28515625" style="117" customWidth="1"/>
    <col min="9989" max="9989" width="17.28515625" style="117" customWidth="1"/>
    <col min="9990" max="9990" width="13.42578125" style="117" customWidth="1"/>
    <col min="9991" max="9991" width="20.7109375" style="117" customWidth="1"/>
    <col min="9992" max="9992" width="11.42578125" style="117"/>
    <col min="9993" max="9993" width="19.85546875" style="117" customWidth="1"/>
    <col min="9994" max="10240" width="11.42578125" style="117"/>
    <col min="10241" max="10241" width="6.5703125" style="117" customWidth="1"/>
    <col min="10242" max="10242" width="39.85546875" style="117" customWidth="1"/>
    <col min="10243" max="10243" width="17" style="117" bestFit="1" customWidth="1"/>
    <col min="10244" max="10244" width="14.28515625" style="117" customWidth="1"/>
    <col min="10245" max="10245" width="17.28515625" style="117" customWidth="1"/>
    <col min="10246" max="10246" width="13.42578125" style="117" customWidth="1"/>
    <col min="10247" max="10247" width="20.7109375" style="117" customWidth="1"/>
    <col min="10248" max="10248" width="11.42578125" style="117"/>
    <col min="10249" max="10249" width="19.85546875" style="117" customWidth="1"/>
    <col min="10250" max="10496" width="11.42578125" style="117"/>
    <col min="10497" max="10497" width="6.5703125" style="117" customWidth="1"/>
    <col min="10498" max="10498" width="39.85546875" style="117" customWidth="1"/>
    <col min="10499" max="10499" width="17" style="117" bestFit="1" customWidth="1"/>
    <col min="10500" max="10500" width="14.28515625" style="117" customWidth="1"/>
    <col min="10501" max="10501" width="17.28515625" style="117" customWidth="1"/>
    <col min="10502" max="10502" width="13.42578125" style="117" customWidth="1"/>
    <col min="10503" max="10503" width="20.7109375" style="117" customWidth="1"/>
    <col min="10504" max="10504" width="11.42578125" style="117"/>
    <col min="10505" max="10505" width="19.85546875" style="117" customWidth="1"/>
    <col min="10506" max="10752" width="11.42578125" style="117"/>
    <col min="10753" max="10753" width="6.5703125" style="117" customWidth="1"/>
    <col min="10754" max="10754" width="39.85546875" style="117" customWidth="1"/>
    <col min="10755" max="10755" width="17" style="117" bestFit="1" customWidth="1"/>
    <col min="10756" max="10756" width="14.28515625" style="117" customWidth="1"/>
    <col min="10757" max="10757" width="17.28515625" style="117" customWidth="1"/>
    <col min="10758" max="10758" width="13.42578125" style="117" customWidth="1"/>
    <col min="10759" max="10759" width="20.7109375" style="117" customWidth="1"/>
    <col min="10760" max="10760" width="11.42578125" style="117"/>
    <col min="10761" max="10761" width="19.85546875" style="117" customWidth="1"/>
    <col min="10762" max="11008" width="11.42578125" style="117"/>
    <col min="11009" max="11009" width="6.5703125" style="117" customWidth="1"/>
    <col min="11010" max="11010" width="39.85546875" style="117" customWidth="1"/>
    <col min="11011" max="11011" width="17" style="117" bestFit="1" customWidth="1"/>
    <col min="11012" max="11012" width="14.28515625" style="117" customWidth="1"/>
    <col min="11013" max="11013" width="17.28515625" style="117" customWidth="1"/>
    <col min="11014" max="11014" width="13.42578125" style="117" customWidth="1"/>
    <col min="11015" max="11015" width="20.7109375" style="117" customWidth="1"/>
    <col min="11016" max="11016" width="11.42578125" style="117"/>
    <col min="11017" max="11017" width="19.85546875" style="117" customWidth="1"/>
    <col min="11018" max="11264" width="11.42578125" style="117"/>
    <col min="11265" max="11265" width="6.5703125" style="117" customWidth="1"/>
    <col min="11266" max="11266" width="39.85546875" style="117" customWidth="1"/>
    <col min="11267" max="11267" width="17" style="117" bestFit="1" customWidth="1"/>
    <col min="11268" max="11268" width="14.28515625" style="117" customWidth="1"/>
    <col min="11269" max="11269" width="17.28515625" style="117" customWidth="1"/>
    <col min="11270" max="11270" width="13.42578125" style="117" customWidth="1"/>
    <col min="11271" max="11271" width="20.7109375" style="117" customWidth="1"/>
    <col min="11272" max="11272" width="11.42578125" style="117"/>
    <col min="11273" max="11273" width="19.85546875" style="117" customWidth="1"/>
    <col min="11274" max="11520" width="11.42578125" style="117"/>
    <col min="11521" max="11521" width="6.5703125" style="117" customWidth="1"/>
    <col min="11522" max="11522" width="39.85546875" style="117" customWidth="1"/>
    <col min="11523" max="11523" width="17" style="117" bestFit="1" customWidth="1"/>
    <col min="11524" max="11524" width="14.28515625" style="117" customWidth="1"/>
    <col min="11525" max="11525" width="17.28515625" style="117" customWidth="1"/>
    <col min="11526" max="11526" width="13.42578125" style="117" customWidth="1"/>
    <col min="11527" max="11527" width="20.7109375" style="117" customWidth="1"/>
    <col min="11528" max="11528" width="11.42578125" style="117"/>
    <col min="11529" max="11529" width="19.85546875" style="117" customWidth="1"/>
    <col min="11530" max="11776" width="11.42578125" style="117"/>
    <col min="11777" max="11777" width="6.5703125" style="117" customWidth="1"/>
    <col min="11778" max="11778" width="39.85546875" style="117" customWidth="1"/>
    <col min="11779" max="11779" width="17" style="117" bestFit="1" customWidth="1"/>
    <col min="11780" max="11780" width="14.28515625" style="117" customWidth="1"/>
    <col min="11781" max="11781" width="17.28515625" style="117" customWidth="1"/>
    <col min="11782" max="11782" width="13.42578125" style="117" customWidth="1"/>
    <col min="11783" max="11783" width="20.7109375" style="117" customWidth="1"/>
    <col min="11784" max="11784" width="11.42578125" style="117"/>
    <col min="11785" max="11785" width="19.85546875" style="117" customWidth="1"/>
    <col min="11786" max="12032" width="11.42578125" style="117"/>
    <col min="12033" max="12033" width="6.5703125" style="117" customWidth="1"/>
    <col min="12034" max="12034" width="39.85546875" style="117" customWidth="1"/>
    <col min="12035" max="12035" width="17" style="117" bestFit="1" customWidth="1"/>
    <col min="12036" max="12036" width="14.28515625" style="117" customWidth="1"/>
    <col min="12037" max="12037" width="17.28515625" style="117" customWidth="1"/>
    <col min="12038" max="12038" width="13.42578125" style="117" customWidth="1"/>
    <col min="12039" max="12039" width="20.7109375" style="117" customWidth="1"/>
    <col min="12040" max="12040" width="11.42578125" style="117"/>
    <col min="12041" max="12041" width="19.85546875" style="117" customWidth="1"/>
    <col min="12042" max="12288" width="11.42578125" style="117"/>
    <col min="12289" max="12289" width="6.5703125" style="117" customWidth="1"/>
    <col min="12290" max="12290" width="39.85546875" style="117" customWidth="1"/>
    <col min="12291" max="12291" width="17" style="117" bestFit="1" customWidth="1"/>
    <col min="12292" max="12292" width="14.28515625" style="117" customWidth="1"/>
    <col min="12293" max="12293" width="17.28515625" style="117" customWidth="1"/>
    <col min="12294" max="12294" width="13.42578125" style="117" customWidth="1"/>
    <col min="12295" max="12295" width="20.7109375" style="117" customWidth="1"/>
    <col min="12296" max="12296" width="11.42578125" style="117"/>
    <col min="12297" max="12297" width="19.85546875" style="117" customWidth="1"/>
    <col min="12298" max="12544" width="11.42578125" style="117"/>
    <col min="12545" max="12545" width="6.5703125" style="117" customWidth="1"/>
    <col min="12546" max="12546" width="39.85546875" style="117" customWidth="1"/>
    <col min="12547" max="12547" width="17" style="117" bestFit="1" customWidth="1"/>
    <col min="12548" max="12548" width="14.28515625" style="117" customWidth="1"/>
    <col min="12549" max="12549" width="17.28515625" style="117" customWidth="1"/>
    <col min="12550" max="12550" width="13.42578125" style="117" customWidth="1"/>
    <col min="12551" max="12551" width="20.7109375" style="117" customWidth="1"/>
    <col min="12552" max="12552" width="11.42578125" style="117"/>
    <col min="12553" max="12553" width="19.85546875" style="117" customWidth="1"/>
    <col min="12554" max="12800" width="11.42578125" style="117"/>
    <col min="12801" max="12801" width="6.5703125" style="117" customWidth="1"/>
    <col min="12802" max="12802" width="39.85546875" style="117" customWidth="1"/>
    <col min="12803" max="12803" width="17" style="117" bestFit="1" customWidth="1"/>
    <col min="12804" max="12804" width="14.28515625" style="117" customWidth="1"/>
    <col min="12805" max="12805" width="17.28515625" style="117" customWidth="1"/>
    <col min="12806" max="12806" width="13.42578125" style="117" customWidth="1"/>
    <col min="12807" max="12807" width="20.7109375" style="117" customWidth="1"/>
    <col min="12808" max="12808" width="11.42578125" style="117"/>
    <col min="12809" max="12809" width="19.85546875" style="117" customWidth="1"/>
    <col min="12810" max="13056" width="11.42578125" style="117"/>
    <col min="13057" max="13057" width="6.5703125" style="117" customWidth="1"/>
    <col min="13058" max="13058" width="39.85546875" style="117" customWidth="1"/>
    <col min="13059" max="13059" width="17" style="117" bestFit="1" customWidth="1"/>
    <col min="13060" max="13060" width="14.28515625" style="117" customWidth="1"/>
    <col min="13061" max="13061" width="17.28515625" style="117" customWidth="1"/>
    <col min="13062" max="13062" width="13.42578125" style="117" customWidth="1"/>
    <col min="13063" max="13063" width="20.7109375" style="117" customWidth="1"/>
    <col min="13064" max="13064" width="11.42578125" style="117"/>
    <col min="13065" max="13065" width="19.85546875" style="117" customWidth="1"/>
    <col min="13066" max="13312" width="11.42578125" style="117"/>
    <col min="13313" max="13313" width="6.5703125" style="117" customWidth="1"/>
    <col min="13314" max="13314" width="39.85546875" style="117" customWidth="1"/>
    <col min="13315" max="13315" width="17" style="117" bestFit="1" customWidth="1"/>
    <col min="13316" max="13316" width="14.28515625" style="117" customWidth="1"/>
    <col min="13317" max="13317" width="17.28515625" style="117" customWidth="1"/>
    <col min="13318" max="13318" width="13.42578125" style="117" customWidth="1"/>
    <col min="13319" max="13319" width="20.7109375" style="117" customWidth="1"/>
    <col min="13320" max="13320" width="11.42578125" style="117"/>
    <col min="13321" max="13321" width="19.85546875" style="117" customWidth="1"/>
    <col min="13322" max="13568" width="11.42578125" style="117"/>
    <col min="13569" max="13569" width="6.5703125" style="117" customWidth="1"/>
    <col min="13570" max="13570" width="39.85546875" style="117" customWidth="1"/>
    <col min="13571" max="13571" width="17" style="117" bestFit="1" customWidth="1"/>
    <col min="13572" max="13572" width="14.28515625" style="117" customWidth="1"/>
    <col min="13573" max="13573" width="17.28515625" style="117" customWidth="1"/>
    <col min="13574" max="13574" width="13.42578125" style="117" customWidth="1"/>
    <col min="13575" max="13575" width="20.7109375" style="117" customWidth="1"/>
    <col min="13576" max="13576" width="11.42578125" style="117"/>
    <col min="13577" max="13577" width="19.85546875" style="117" customWidth="1"/>
    <col min="13578" max="13824" width="11.42578125" style="117"/>
    <col min="13825" max="13825" width="6.5703125" style="117" customWidth="1"/>
    <col min="13826" max="13826" width="39.85546875" style="117" customWidth="1"/>
    <col min="13827" max="13827" width="17" style="117" bestFit="1" customWidth="1"/>
    <col min="13828" max="13828" width="14.28515625" style="117" customWidth="1"/>
    <col min="13829" max="13829" width="17.28515625" style="117" customWidth="1"/>
    <col min="13830" max="13830" width="13.42578125" style="117" customWidth="1"/>
    <col min="13831" max="13831" width="20.7109375" style="117" customWidth="1"/>
    <col min="13832" max="13832" width="11.42578125" style="117"/>
    <col min="13833" max="13833" width="19.85546875" style="117" customWidth="1"/>
    <col min="13834" max="14080" width="11.42578125" style="117"/>
    <col min="14081" max="14081" width="6.5703125" style="117" customWidth="1"/>
    <col min="14082" max="14082" width="39.85546875" style="117" customWidth="1"/>
    <col min="14083" max="14083" width="17" style="117" bestFit="1" customWidth="1"/>
    <col min="14084" max="14084" width="14.28515625" style="117" customWidth="1"/>
    <col min="14085" max="14085" width="17.28515625" style="117" customWidth="1"/>
    <col min="14086" max="14086" width="13.42578125" style="117" customWidth="1"/>
    <col min="14087" max="14087" width="20.7109375" style="117" customWidth="1"/>
    <col min="14088" max="14088" width="11.42578125" style="117"/>
    <col min="14089" max="14089" width="19.85546875" style="117" customWidth="1"/>
    <col min="14090" max="14336" width="11.42578125" style="117"/>
    <col min="14337" max="14337" width="6.5703125" style="117" customWidth="1"/>
    <col min="14338" max="14338" width="39.85546875" style="117" customWidth="1"/>
    <col min="14339" max="14339" width="17" style="117" bestFit="1" customWidth="1"/>
    <col min="14340" max="14340" width="14.28515625" style="117" customWidth="1"/>
    <col min="14341" max="14341" width="17.28515625" style="117" customWidth="1"/>
    <col min="14342" max="14342" width="13.42578125" style="117" customWidth="1"/>
    <col min="14343" max="14343" width="20.7109375" style="117" customWidth="1"/>
    <col min="14344" max="14344" width="11.42578125" style="117"/>
    <col min="14345" max="14345" width="19.85546875" style="117" customWidth="1"/>
    <col min="14346" max="14592" width="11.42578125" style="117"/>
    <col min="14593" max="14593" width="6.5703125" style="117" customWidth="1"/>
    <col min="14594" max="14594" width="39.85546875" style="117" customWidth="1"/>
    <col min="14595" max="14595" width="17" style="117" bestFit="1" customWidth="1"/>
    <col min="14596" max="14596" width="14.28515625" style="117" customWidth="1"/>
    <col min="14597" max="14597" width="17.28515625" style="117" customWidth="1"/>
    <col min="14598" max="14598" width="13.42578125" style="117" customWidth="1"/>
    <col min="14599" max="14599" width="20.7109375" style="117" customWidth="1"/>
    <col min="14600" max="14600" width="11.42578125" style="117"/>
    <col min="14601" max="14601" width="19.85546875" style="117" customWidth="1"/>
    <col min="14602" max="14848" width="11.42578125" style="117"/>
    <col min="14849" max="14849" width="6.5703125" style="117" customWidth="1"/>
    <col min="14850" max="14850" width="39.85546875" style="117" customWidth="1"/>
    <col min="14851" max="14851" width="17" style="117" bestFit="1" customWidth="1"/>
    <col min="14852" max="14852" width="14.28515625" style="117" customWidth="1"/>
    <col min="14853" max="14853" width="17.28515625" style="117" customWidth="1"/>
    <col min="14854" max="14854" width="13.42578125" style="117" customWidth="1"/>
    <col min="14855" max="14855" width="20.7109375" style="117" customWidth="1"/>
    <col min="14856" max="14856" width="11.42578125" style="117"/>
    <col min="14857" max="14857" width="19.85546875" style="117" customWidth="1"/>
    <col min="14858" max="15104" width="11.42578125" style="117"/>
    <col min="15105" max="15105" width="6.5703125" style="117" customWidth="1"/>
    <col min="15106" max="15106" width="39.85546875" style="117" customWidth="1"/>
    <col min="15107" max="15107" width="17" style="117" bestFit="1" customWidth="1"/>
    <col min="15108" max="15108" width="14.28515625" style="117" customWidth="1"/>
    <col min="15109" max="15109" width="17.28515625" style="117" customWidth="1"/>
    <col min="15110" max="15110" width="13.42578125" style="117" customWidth="1"/>
    <col min="15111" max="15111" width="20.7109375" style="117" customWidth="1"/>
    <col min="15112" max="15112" width="11.42578125" style="117"/>
    <col min="15113" max="15113" width="19.85546875" style="117" customWidth="1"/>
    <col min="15114" max="15360" width="11.42578125" style="117"/>
    <col min="15361" max="15361" width="6.5703125" style="117" customWidth="1"/>
    <col min="15362" max="15362" width="39.85546875" style="117" customWidth="1"/>
    <col min="15363" max="15363" width="17" style="117" bestFit="1" customWidth="1"/>
    <col min="15364" max="15364" width="14.28515625" style="117" customWidth="1"/>
    <col min="15365" max="15365" width="17.28515625" style="117" customWidth="1"/>
    <col min="15366" max="15366" width="13.42578125" style="117" customWidth="1"/>
    <col min="15367" max="15367" width="20.7109375" style="117" customWidth="1"/>
    <col min="15368" max="15368" width="11.42578125" style="117"/>
    <col min="15369" max="15369" width="19.85546875" style="117" customWidth="1"/>
    <col min="15370" max="15616" width="11.42578125" style="117"/>
    <col min="15617" max="15617" width="6.5703125" style="117" customWidth="1"/>
    <col min="15618" max="15618" width="39.85546875" style="117" customWidth="1"/>
    <col min="15619" max="15619" width="17" style="117" bestFit="1" customWidth="1"/>
    <col min="15620" max="15620" width="14.28515625" style="117" customWidth="1"/>
    <col min="15621" max="15621" width="17.28515625" style="117" customWidth="1"/>
    <col min="15622" max="15622" width="13.42578125" style="117" customWidth="1"/>
    <col min="15623" max="15623" width="20.7109375" style="117" customWidth="1"/>
    <col min="15624" max="15624" width="11.42578125" style="117"/>
    <col min="15625" max="15625" width="19.85546875" style="117" customWidth="1"/>
    <col min="15626" max="15872" width="11.42578125" style="117"/>
    <col min="15873" max="15873" width="6.5703125" style="117" customWidth="1"/>
    <col min="15874" max="15874" width="39.85546875" style="117" customWidth="1"/>
    <col min="15875" max="15875" width="17" style="117" bestFit="1" customWidth="1"/>
    <col min="15876" max="15876" width="14.28515625" style="117" customWidth="1"/>
    <col min="15877" max="15877" width="17.28515625" style="117" customWidth="1"/>
    <col min="15878" max="15878" width="13.42578125" style="117" customWidth="1"/>
    <col min="15879" max="15879" width="20.7109375" style="117" customWidth="1"/>
    <col min="15880" max="15880" width="11.42578125" style="117"/>
    <col min="15881" max="15881" width="19.85546875" style="117" customWidth="1"/>
    <col min="15882" max="16128" width="11.42578125" style="117"/>
    <col min="16129" max="16129" width="6.5703125" style="117" customWidth="1"/>
    <col min="16130" max="16130" width="39.85546875" style="117" customWidth="1"/>
    <col min="16131" max="16131" width="17" style="117" bestFit="1" customWidth="1"/>
    <col min="16132" max="16132" width="14.28515625" style="117" customWidth="1"/>
    <col min="16133" max="16133" width="17.28515625" style="117" customWidth="1"/>
    <col min="16134" max="16134" width="13.42578125" style="117" customWidth="1"/>
    <col min="16135" max="16135" width="20.7109375" style="117" customWidth="1"/>
    <col min="16136" max="16136" width="11.42578125" style="117"/>
    <col min="16137" max="16137" width="19.85546875" style="117" customWidth="1"/>
    <col min="16138" max="16384" width="11.42578125" style="117"/>
  </cols>
  <sheetData>
    <row r="1" spans="1:10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</row>
    <row r="2" spans="1:10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</row>
    <row r="3" spans="1:10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</row>
    <row r="4" spans="1:10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</row>
    <row r="5" spans="1:10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</row>
    <row r="6" spans="1:10" s="18" customFormat="1" ht="15.75" x14ac:dyDescent="0.25">
      <c r="C6" s="61"/>
      <c r="D6" s="19"/>
      <c r="E6" s="19"/>
    </row>
    <row r="7" spans="1:10" s="18" customFormat="1" ht="20.25" customHeight="1" x14ac:dyDescent="0.25">
      <c r="B7" s="9" t="s">
        <v>329</v>
      </c>
      <c r="C7" s="62"/>
      <c r="D7" s="19"/>
    </row>
    <row r="8" spans="1:10" s="18" customFormat="1" ht="5.25" customHeight="1" x14ac:dyDescent="0.25">
      <c r="B8" s="83"/>
      <c r="C8" s="116"/>
      <c r="D8" s="84"/>
      <c r="E8" s="85"/>
      <c r="F8" s="85"/>
      <c r="G8" s="85"/>
      <c r="H8" s="85"/>
      <c r="I8" s="85"/>
    </row>
    <row r="9" spans="1:10" s="18" customFormat="1" ht="9.75" customHeight="1" x14ac:dyDescent="0.25">
      <c r="B9" s="19"/>
      <c r="C9" s="63"/>
      <c r="D9" s="19"/>
    </row>
    <row r="10" spans="1:10" ht="15.75" x14ac:dyDescent="0.25">
      <c r="B10" s="28" t="s">
        <v>330</v>
      </c>
      <c r="C10" s="28" t="s">
        <v>331</v>
      </c>
      <c r="D10" s="29" t="s">
        <v>122</v>
      </c>
      <c r="E10" s="30" t="s">
        <v>123</v>
      </c>
    </row>
    <row r="11" spans="1:10" s="75" customFormat="1" ht="15.75" x14ac:dyDescent="0.25">
      <c r="B11" s="51" t="s">
        <v>359</v>
      </c>
      <c r="C11" s="118">
        <v>54</v>
      </c>
      <c r="D11" s="118">
        <v>2434867.81</v>
      </c>
      <c r="E11" s="119">
        <v>14447978.510499999</v>
      </c>
    </row>
    <row r="12" spans="1:10" s="75" customFormat="1" ht="15.75" x14ac:dyDescent="0.25">
      <c r="B12" s="51" t="s">
        <v>360</v>
      </c>
      <c r="C12" s="118">
        <v>23</v>
      </c>
      <c r="D12" s="118">
        <v>1210156.9600000004</v>
      </c>
      <c r="E12" s="119">
        <v>1796462.3502000002</v>
      </c>
    </row>
    <row r="13" spans="1:10" s="75" customFormat="1" ht="15.75" x14ac:dyDescent="0.25">
      <c r="B13" s="51" t="s">
        <v>361</v>
      </c>
      <c r="C13" s="118">
        <v>63</v>
      </c>
      <c r="D13" s="118">
        <v>180956.2</v>
      </c>
      <c r="E13" s="119">
        <v>1588066.2579999994</v>
      </c>
    </row>
    <row r="14" spans="1:10" s="75" customFormat="1" ht="15.75" x14ac:dyDescent="0.25">
      <c r="B14" s="51" t="s">
        <v>362</v>
      </c>
      <c r="C14" s="118">
        <v>28</v>
      </c>
      <c r="D14" s="118">
        <v>110935.14999999998</v>
      </c>
      <c r="E14" s="119">
        <v>464314.07849999995</v>
      </c>
    </row>
    <row r="15" spans="1:10" s="75" customFormat="1" ht="15.75" x14ac:dyDescent="0.25">
      <c r="B15" s="51" t="s">
        <v>363</v>
      </c>
      <c r="C15" s="118">
        <v>5</v>
      </c>
      <c r="D15" s="118">
        <v>15473.150000000001</v>
      </c>
      <c r="E15" s="119">
        <v>96397.26</v>
      </c>
    </row>
    <row r="16" spans="1:10" s="75" customFormat="1" ht="15.75" x14ac:dyDescent="0.25">
      <c r="B16" s="51" t="s">
        <v>364</v>
      </c>
      <c r="C16" s="118">
        <v>15</v>
      </c>
      <c r="D16" s="118">
        <v>4607</v>
      </c>
      <c r="E16" s="119">
        <v>42486.75</v>
      </c>
    </row>
    <row r="17" spans="2:9" ht="15.75" x14ac:dyDescent="0.25">
      <c r="B17" s="31" t="s">
        <v>365</v>
      </c>
      <c r="C17" s="120">
        <f>SUM(C11:C16)</f>
        <v>188</v>
      </c>
      <c r="D17" s="120">
        <f t="shared" ref="D17:E17" si="0">SUM(D11:D16)</f>
        <v>3956996.2700000005</v>
      </c>
      <c r="E17" s="121">
        <f t="shared" si="0"/>
        <v>18435705.207199998</v>
      </c>
    </row>
    <row r="18" spans="2:9" x14ac:dyDescent="0.2">
      <c r="D18" s="122"/>
      <c r="E18" s="123"/>
    </row>
    <row r="20" spans="2:9" s="18" customFormat="1" ht="20.25" customHeight="1" x14ac:dyDescent="0.25">
      <c r="B20" s="9" t="s">
        <v>332</v>
      </c>
      <c r="C20" s="62"/>
      <c r="D20" s="19"/>
    </row>
    <row r="21" spans="2:9" s="18" customFormat="1" ht="5.25" customHeight="1" x14ac:dyDescent="0.25">
      <c r="B21" s="84"/>
      <c r="C21" s="116"/>
      <c r="D21" s="84"/>
      <c r="E21" s="85"/>
      <c r="F21" s="85"/>
      <c r="G21" s="85"/>
      <c r="H21" s="85"/>
      <c r="I21" s="85"/>
    </row>
    <row r="22" spans="2:9" s="18" customFormat="1" ht="9.75" customHeight="1" x14ac:dyDescent="0.25">
      <c r="B22" s="19"/>
      <c r="C22" s="63"/>
      <c r="D22" s="19"/>
    </row>
    <row r="23" spans="2:9" ht="15.75" x14ac:dyDescent="0.2">
      <c r="B23" s="28" t="s">
        <v>330</v>
      </c>
      <c r="C23" s="28" t="s">
        <v>333</v>
      </c>
      <c r="D23" s="28" t="s">
        <v>334</v>
      </c>
      <c r="E23" s="28" t="s">
        <v>335</v>
      </c>
    </row>
    <row r="24" spans="2:9" ht="15.75" x14ac:dyDescent="0.25">
      <c r="B24" s="51" t="s">
        <v>359</v>
      </c>
      <c r="C24" s="51">
        <v>46</v>
      </c>
      <c r="D24" s="51">
        <v>3</v>
      </c>
      <c r="E24" s="51">
        <v>5</v>
      </c>
    </row>
    <row r="25" spans="2:9" ht="15.75" x14ac:dyDescent="0.25">
      <c r="B25" s="51" t="s">
        <v>360</v>
      </c>
      <c r="C25" s="51">
        <v>1</v>
      </c>
      <c r="D25" s="51">
        <v>8</v>
      </c>
      <c r="E25" s="51">
        <v>14</v>
      </c>
    </row>
    <row r="26" spans="2:9" ht="15.75" x14ac:dyDescent="0.25">
      <c r="B26" s="51" t="s">
        <v>361</v>
      </c>
      <c r="C26" s="51">
        <v>10</v>
      </c>
      <c r="D26" s="51">
        <v>13</v>
      </c>
      <c r="E26" s="51">
        <v>40</v>
      </c>
    </row>
    <row r="27" spans="2:9" ht="15.75" x14ac:dyDescent="0.25">
      <c r="B27" s="51" t="s">
        <v>362</v>
      </c>
      <c r="C27" s="51">
        <v>0</v>
      </c>
      <c r="D27" s="51">
        <v>12</v>
      </c>
      <c r="E27" s="51">
        <v>16</v>
      </c>
    </row>
    <row r="28" spans="2:9" ht="15.75" x14ac:dyDescent="0.25">
      <c r="B28" s="51" t="s">
        <v>363</v>
      </c>
      <c r="C28" s="51">
        <v>0</v>
      </c>
      <c r="D28" s="51">
        <v>3</v>
      </c>
      <c r="E28" s="51">
        <v>2</v>
      </c>
    </row>
    <row r="29" spans="2:9" ht="15.75" x14ac:dyDescent="0.25">
      <c r="B29" s="51" t="s">
        <v>364</v>
      </c>
      <c r="C29" s="51">
        <v>0</v>
      </c>
      <c r="D29" s="51">
        <v>3</v>
      </c>
      <c r="E29" s="51">
        <v>12</v>
      </c>
    </row>
    <row r="30" spans="2:9" ht="15.75" x14ac:dyDescent="0.25">
      <c r="B30" s="31" t="s">
        <v>365</v>
      </c>
      <c r="C30" s="124">
        <f>SUM(C24:C29)</f>
        <v>57</v>
      </c>
      <c r="D30" s="124">
        <f t="shared" ref="D30:E30" si="1">SUM(D24:D29)</f>
        <v>42</v>
      </c>
      <c r="E30" s="124">
        <f t="shared" si="1"/>
        <v>89</v>
      </c>
    </row>
    <row r="32" spans="2:9" ht="15" x14ac:dyDescent="0.2">
      <c r="B32" s="125" t="s">
        <v>336</v>
      </c>
      <c r="C32" s="126"/>
      <c r="D32" s="126"/>
      <c r="E32" s="127"/>
      <c r="F32" s="127"/>
    </row>
    <row r="35" spans="2:9" s="18" customFormat="1" ht="20.25" customHeight="1" x14ac:dyDescent="0.25">
      <c r="B35" s="9" t="s">
        <v>337</v>
      </c>
      <c r="C35" s="62"/>
      <c r="D35" s="19"/>
    </row>
    <row r="36" spans="2:9" s="18" customFormat="1" ht="5.25" customHeight="1" x14ac:dyDescent="0.25">
      <c r="B36" s="84"/>
      <c r="C36" s="116"/>
      <c r="D36" s="84"/>
      <c r="E36" s="85"/>
      <c r="F36" s="85"/>
      <c r="G36" s="85"/>
      <c r="H36" s="85"/>
      <c r="I36" s="85"/>
    </row>
    <row r="37" spans="2:9" s="18" customFormat="1" ht="9.75" customHeight="1" x14ac:dyDescent="0.25">
      <c r="B37" s="19"/>
      <c r="C37" s="63"/>
      <c r="D37" s="19"/>
    </row>
    <row r="38" spans="2:9" x14ac:dyDescent="0.2">
      <c r="F38" s="128"/>
    </row>
    <row r="39" spans="2:9" ht="31.5" x14ac:dyDescent="0.2">
      <c r="B39" s="28" t="s">
        <v>338</v>
      </c>
      <c r="C39" s="28" t="s">
        <v>339</v>
      </c>
      <c r="D39" s="28" t="s">
        <v>340</v>
      </c>
      <c r="E39" s="28" t="s">
        <v>123</v>
      </c>
      <c r="F39" s="28" t="s">
        <v>340</v>
      </c>
      <c r="G39" s="129" t="s">
        <v>341</v>
      </c>
    </row>
    <row r="40" spans="2:9" ht="15.75" x14ac:dyDescent="0.25">
      <c r="B40" s="130" t="s">
        <v>342</v>
      </c>
      <c r="C40" s="51">
        <v>2</v>
      </c>
      <c r="D40" s="131">
        <f>+C40/$C$48</f>
        <v>1.0471204188481676E-2</v>
      </c>
      <c r="E40" s="52">
        <v>5926534.1448556306</v>
      </c>
      <c r="F40" s="131">
        <v>0.32147043350102195</v>
      </c>
      <c r="G40" s="52">
        <f>+E40/C40</f>
        <v>2963267.0724278153</v>
      </c>
    </row>
    <row r="41" spans="2:9" ht="15.75" x14ac:dyDescent="0.25">
      <c r="B41" s="130" t="s">
        <v>343</v>
      </c>
      <c r="C41" s="51">
        <v>3</v>
      </c>
      <c r="D41" s="131">
        <f t="shared" ref="D41:D48" si="2">+C41/$C$48</f>
        <v>1.5706806282722512E-2</v>
      </c>
      <c r="E41" s="52">
        <v>2409066.5005910746</v>
      </c>
      <c r="F41" s="131">
        <v>0.13067395434649401</v>
      </c>
      <c r="G41" s="52">
        <f t="shared" ref="G41:G48" si="3">+E41/C41</f>
        <v>803022.16686369153</v>
      </c>
    </row>
    <row r="42" spans="2:9" ht="15.75" x14ac:dyDescent="0.25">
      <c r="B42" s="130" t="s">
        <v>344</v>
      </c>
      <c r="C42" s="51">
        <v>7</v>
      </c>
      <c r="D42" s="131">
        <f t="shared" si="2"/>
        <v>3.6649214659685861E-2</v>
      </c>
      <c r="E42" s="52">
        <v>3155441.7013762817</v>
      </c>
      <c r="F42" s="131">
        <v>0.17115926219865651</v>
      </c>
      <c r="G42" s="52">
        <f t="shared" si="3"/>
        <v>450777.3859108974</v>
      </c>
    </row>
    <row r="43" spans="2:9" ht="15.75" x14ac:dyDescent="0.25">
      <c r="B43" s="130" t="s">
        <v>345</v>
      </c>
      <c r="C43" s="51">
        <v>11</v>
      </c>
      <c r="D43" s="131">
        <f t="shared" si="2"/>
        <v>5.7591623036649213E-2</v>
      </c>
      <c r="E43" s="52">
        <v>2137282.6509870589</v>
      </c>
      <c r="F43" s="131">
        <v>0.11593170030470822</v>
      </c>
      <c r="G43" s="52">
        <f t="shared" si="3"/>
        <v>194298.42281700534</v>
      </c>
    </row>
    <row r="44" spans="2:9" ht="15.75" x14ac:dyDescent="0.25">
      <c r="B44" s="130" t="s">
        <v>346</v>
      </c>
      <c r="C44" s="51">
        <v>29</v>
      </c>
      <c r="D44" s="131">
        <f t="shared" si="2"/>
        <v>0.15183246073298429</v>
      </c>
      <c r="E44" s="52">
        <v>2622890.0963172177</v>
      </c>
      <c r="F44" s="131">
        <v>0.14227229535504057</v>
      </c>
      <c r="G44" s="52">
        <f t="shared" si="3"/>
        <v>90444.486079904062</v>
      </c>
    </row>
    <row r="45" spans="2:9" ht="15.75" x14ac:dyDescent="0.25">
      <c r="B45" s="130" t="s">
        <v>347</v>
      </c>
      <c r="C45" s="51">
        <v>26</v>
      </c>
      <c r="D45" s="131">
        <f t="shared" si="2"/>
        <v>0.13612565445026178</v>
      </c>
      <c r="E45" s="52">
        <v>1120190.1006984832</v>
      </c>
      <c r="F45" s="131">
        <v>6.0761988115377162E-2</v>
      </c>
      <c r="G45" s="52">
        <f t="shared" si="3"/>
        <v>43084.23464224935</v>
      </c>
    </row>
    <row r="46" spans="2:9" ht="15.75" x14ac:dyDescent="0.25">
      <c r="B46" s="130" t="s">
        <v>348</v>
      </c>
      <c r="C46" s="51">
        <v>56</v>
      </c>
      <c r="D46" s="131">
        <f t="shared" si="2"/>
        <v>0.29319371727748689</v>
      </c>
      <c r="E46" s="52">
        <v>953144.14497993712</v>
      </c>
      <c r="F46" s="131">
        <v>5.170098644274753E-2</v>
      </c>
      <c r="G46" s="52">
        <f t="shared" si="3"/>
        <v>17020.43116035602</v>
      </c>
    </row>
    <row r="47" spans="2:9" ht="15.75" x14ac:dyDescent="0.25">
      <c r="B47" s="130" t="s">
        <v>349</v>
      </c>
      <c r="C47" s="51">
        <v>57</v>
      </c>
      <c r="D47" s="131">
        <f t="shared" si="2"/>
        <v>0.29842931937172773</v>
      </c>
      <c r="E47" s="52">
        <v>111155.86739432137</v>
      </c>
      <c r="F47" s="131">
        <v>6.0293797359544368E-3</v>
      </c>
      <c r="G47" s="52">
        <f t="shared" si="3"/>
        <v>1950.1029367424801</v>
      </c>
    </row>
    <row r="48" spans="2:9" ht="15.75" x14ac:dyDescent="0.25">
      <c r="B48" s="31" t="s">
        <v>350</v>
      </c>
      <c r="C48" s="124">
        <v>191</v>
      </c>
      <c r="D48" s="132">
        <f t="shared" si="2"/>
        <v>1</v>
      </c>
      <c r="E48" s="133">
        <v>18435705.207199998</v>
      </c>
      <c r="F48" s="132">
        <v>1</v>
      </c>
      <c r="G48" s="133">
        <f t="shared" si="3"/>
        <v>96522.016791623028</v>
      </c>
    </row>
    <row r="50" spans="2:9" s="18" customFormat="1" ht="20.25" customHeight="1" x14ac:dyDescent="0.25">
      <c r="B50" s="9" t="s">
        <v>351</v>
      </c>
      <c r="C50" s="62"/>
      <c r="D50" s="19"/>
    </row>
    <row r="51" spans="2:9" s="18" customFormat="1" ht="5.25" customHeight="1" x14ac:dyDescent="0.25">
      <c r="B51" s="84"/>
      <c r="C51" s="116"/>
      <c r="D51" s="84"/>
      <c r="E51" s="85"/>
      <c r="F51" s="85"/>
      <c r="G51" s="85"/>
      <c r="H51" s="85"/>
      <c r="I51" s="85"/>
    </row>
    <row r="52" spans="2:9" s="18" customFormat="1" ht="9.75" customHeight="1" x14ac:dyDescent="0.25">
      <c r="B52" s="19"/>
      <c r="C52" s="63"/>
      <c r="D52" s="19"/>
    </row>
    <row r="53" spans="2:9" ht="15.75" x14ac:dyDescent="0.2">
      <c r="B53" s="28" t="s">
        <v>338</v>
      </c>
      <c r="C53" s="28" t="s">
        <v>333</v>
      </c>
      <c r="D53" s="28" t="s">
        <v>334</v>
      </c>
      <c r="E53" s="28" t="s">
        <v>335</v>
      </c>
      <c r="F53" s="134"/>
    </row>
    <row r="54" spans="2:9" ht="15.75" x14ac:dyDescent="0.25">
      <c r="B54" s="130" t="s">
        <v>342</v>
      </c>
      <c r="C54" s="51">
        <v>2</v>
      </c>
      <c r="D54" s="51">
        <v>0</v>
      </c>
      <c r="E54" s="51">
        <v>0</v>
      </c>
    </row>
    <row r="55" spans="2:9" ht="15.75" x14ac:dyDescent="0.25">
      <c r="B55" s="130" t="s">
        <v>343</v>
      </c>
      <c r="C55" s="51">
        <v>2</v>
      </c>
      <c r="D55" s="51">
        <v>0</v>
      </c>
      <c r="E55" s="51">
        <v>1</v>
      </c>
    </row>
    <row r="56" spans="2:9" ht="15.75" x14ac:dyDescent="0.25">
      <c r="B56" s="130" t="s">
        <v>344</v>
      </c>
      <c r="C56" s="51">
        <v>7</v>
      </c>
      <c r="D56" s="51">
        <v>0</v>
      </c>
      <c r="E56" s="51">
        <v>0</v>
      </c>
    </row>
    <row r="57" spans="2:9" ht="15.75" x14ac:dyDescent="0.25">
      <c r="B57" s="130" t="s">
        <v>345</v>
      </c>
      <c r="C57" s="51">
        <v>8</v>
      </c>
      <c r="D57" s="51">
        <v>3</v>
      </c>
      <c r="E57" s="51">
        <v>0</v>
      </c>
    </row>
    <row r="58" spans="2:9" ht="15.75" x14ac:dyDescent="0.25">
      <c r="B58" s="130" t="s">
        <v>346</v>
      </c>
      <c r="C58" s="51">
        <v>22</v>
      </c>
      <c r="D58" s="51">
        <v>7</v>
      </c>
      <c r="E58" s="51">
        <v>0</v>
      </c>
    </row>
    <row r="59" spans="2:9" ht="15.75" x14ac:dyDescent="0.25">
      <c r="B59" s="130" t="s">
        <v>347</v>
      </c>
      <c r="C59" s="51">
        <v>17</v>
      </c>
      <c r="D59" s="51">
        <v>6</v>
      </c>
      <c r="E59" s="51">
        <v>3</v>
      </c>
    </row>
    <row r="60" spans="2:9" ht="15.75" x14ac:dyDescent="0.25">
      <c r="B60" s="130" t="s">
        <v>348</v>
      </c>
      <c r="C60" s="51">
        <v>11</v>
      </c>
      <c r="D60" s="51">
        <v>16</v>
      </c>
      <c r="E60" s="51">
        <v>29</v>
      </c>
    </row>
    <row r="61" spans="2:9" ht="15.75" x14ac:dyDescent="0.25">
      <c r="B61" s="130" t="s">
        <v>349</v>
      </c>
      <c r="C61" s="51">
        <v>0</v>
      </c>
      <c r="D61" s="51">
        <v>1</v>
      </c>
      <c r="E61" s="51">
        <v>56</v>
      </c>
    </row>
    <row r="62" spans="2:9" ht="15.75" x14ac:dyDescent="0.25">
      <c r="B62" s="31" t="s">
        <v>1</v>
      </c>
      <c r="C62" s="124">
        <v>69</v>
      </c>
      <c r="D62" s="124">
        <v>33</v>
      </c>
      <c r="E62" s="124">
        <v>89</v>
      </c>
    </row>
    <row r="63" spans="2:9" ht="15" x14ac:dyDescent="0.2">
      <c r="B63" s="125" t="s">
        <v>366</v>
      </c>
      <c r="C63" s="135"/>
      <c r="D63" s="135"/>
      <c r="E63" s="135"/>
      <c r="F63" s="136"/>
    </row>
    <row r="64" spans="2:9" ht="15" x14ac:dyDescent="0.2">
      <c r="B64" s="137"/>
      <c r="C64" s="135"/>
      <c r="D64" s="135"/>
      <c r="E64" s="135"/>
      <c r="F64" s="136"/>
    </row>
    <row r="65" spans="2:9" s="18" customFormat="1" ht="20.25" customHeight="1" x14ac:dyDescent="0.25">
      <c r="B65" s="9" t="s">
        <v>352</v>
      </c>
      <c r="C65" s="62"/>
      <c r="D65" s="19"/>
    </row>
    <row r="66" spans="2:9" s="18" customFormat="1" ht="5.25" customHeight="1" x14ac:dyDescent="0.25">
      <c r="B66" s="84"/>
      <c r="C66" s="116"/>
      <c r="D66" s="84"/>
      <c r="E66" s="85"/>
      <c r="F66" s="85"/>
      <c r="G66" s="85"/>
      <c r="H66" s="85"/>
      <c r="I66" s="85"/>
    </row>
    <row r="67" spans="2:9" s="18" customFormat="1" ht="9.75" customHeight="1" x14ac:dyDescent="0.25">
      <c r="B67" s="19"/>
      <c r="C67" s="63"/>
      <c r="D67" s="19"/>
    </row>
    <row r="68" spans="2:9" ht="15.75" x14ac:dyDescent="0.2">
      <c r="B68" s="28" t="s">
        <v>353</v>
      </c>
      <c r="C68" s="28" t="s">
        <v>354</v>
      </c>
    </row>
    <row r="69" spans="2:9" ht="15.75" x14ac:dyDescent="0.25">
      <c r="B69" s="138" t="s">
        <v>355</v>
      </c>
      <c r="C69" s="139">
        <f>D17/(C17*1000)</f>
        <v>21.047852500000001</v>
      </c>
    </row>
    <row r="70" spans="2:9" ht="15.75" x14ac:dyDescent="0.25">
      <c r="B70" s="138" t="s">
        <v>356</v>
      </c>
      <c r="C70" s="139">
        <f>E17/(C17*1000)</f>
        <v>98.062261740425527</v>
      </c>
    </row>
    <row r="71" spans="2:9" ht="15.75" x14ac:dyDescent="0.25">
      <c r="B71" s="138" t="s">
        <v>357</v>
      </c>
      <c r="C71" s="139">
        <f>(D17/1000)/207</f>
        <v>19.115924009661839</v>
      </c>
      <c r="D71" s="140"/>
    </row>
    <row r="72" spans="2:9" ht="15.75" x14ac:dyDescent="0.25">
      <c r="B72" s="138" t="s">
        <v>358</v>
      </c>
      <c r="C72" s="139">
        <f>E17/(1000*207)</f>
        <v>89.06137781256038</v>
      </c>
    </row>
    <row r="75" spans="2:9" ht="15.75" x14ac:dyDescent="0.25">
      <c r="B75" s="32" t="s">
        <v>328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2019-04-30T10:45:35Z</dcterms:modified>
</cp:coreProperties>
</file>