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10.226.128.148\dpto02\sgeie-dgedi\stel\PROYECTOS\ADA_Proyectos\RCJAv5\documentos\20. Entrega_tras_Letrada\4 Formularios Proposición Económica\"/>
    </mc:Choice>
  </mc:AlternateContent>
  <xr:revisionPtr revIDLastSave="0" documentId="13_ncr:1_{816A635E-DE80-46DE-9433-B8C31CE07A0B}" xr6:coauthVersionLast="47" xr6:coauthVersionMax="47" xr10:uidLastSave="{00000000-0000-0000-0000-000000000000}"/>
  <bookViews>
    <workbookView xWindow="2475" yWindow="3495" windowWidth="25935" windowHeight="11385" xr2:uid="{DB026331-6889-486A-AD20-B32D3F272A2E}"/>
  </bookViews>
  <sheets>
    <sheet name="Titulo" sheetId="3" r:id="rId1"/>
    <sheet name="Instrucciones" sheetId="4" r:id="rId2"/>
    <sheet name="ModeloProposiciónEconómica" sheetId="1" r:id="rId3"/>
    <sheet name="Zonas internacionales y roaming" sheetId="6" r:id="rId4"/>
    <sheet name="EscenarioProposiciónEconómica" sheetId="2" r:id="rId5"/>
  </sheets>
  <definedNames>
    <definedName name="_xlnm._FilterDatabase" localSheetId="2" hidden="1">ModeloProposiciónEconómica!$B$2:$N$109</definedName>
    <definedName name="Adicionales">ModeloProposiciónEconómica!$A$3:$A$316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7" i="1" l="1"/>
  <c r="Q38" i="1"/>
  <c r="Q39" i="1"/>
  <c r="Q36" i="1"/>
  <c r="B302" i="1"/>
  <c r="B301" i="1"/>
  <c r="B300" i="1"/>
  <c r="B299" i="1"/>
  <c r="B298" i="1"/>
  <c r="B110" i="1"/>
  <c r="P4" i="1" l="1"/>
  <c r="P5" i="1"/>
  <c r="P6" i="1"/>
  <c r="P7"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 i="1"/>
  <c r="O4" i="1"/>
  <c r="E4" i="2" s="1"/>
  <c r="O5" i="1"/>
  <c r="E5" i="2" s="1"/>
  <c r="O6" i="1"/>
  <c r="E6" i="2" s="1"/>
  <c r="O7" i="1"/>
  <c r="O8" i="1"/>
  <c r="E21" i="2" s="1"/>
  <c r="O9" i="1"/>
  <c r="E22" i="2" s="1"/>
  <c r="O10" i="1"/>
  <c r="E23" i="2" s="1"/>
  <c r="O11" i="1"/>
  <c r="O12" i="1"/>
  <c r="E25" i="2" s="1"/>
  <c r="O13" i="1"/>
  <c r="E26" i="2" s="1"/>
  <c r="O14" i="1"/>
  <c r="E27" i="2" s="1"/>
  <c r="O15" i="1"/>
  <c r="O16" i="1"/>
  <c r="E29" i="2" s="1"/>
  <c r="O17" i="1"/>
  <c r="E30" i="2" s="1"/>
  <c r="O18" i="1"/>
  <c r="E31" i="2" s="1"/>
  <c r="O19" i="1"/>
  <c r="O20" i="1"/>
  <c r="E33" i="2" s="1"/>
  <c r="O21" i="1"/>
  <c r="E34" i="2" s="1"/>
  <c r="O22" i="1"/>
  <c r="E35" i="2" s="1"/>
  <c r="O23" i="1"/>
  <c r="O24" i="1"/>
  <c r="E37" i="2" s="1"/>
  <c r="O25" i="1"/>
  <c r="E38" i="2" s="1"/>
  <c r="O26" i="1"/>
  <c r="E39" i="2" s="1"/>
  <c r="O27" i="1"/>
  <c r="O28" i="1"/>
  <c r="E41" i="2" s="1"/>
  <c r="O29" i="1"/>
  <c r="E42" i="2" s="1"/>
  <c r="O30" i="1"/>
  <c r="E43" i="2" s="1"/>
  <c r="O31" i="1"/>
  <c r="O32" i="1"/>
  <c r="E45" i="2" s="1"/>
  <c r="O33" i="1"/>
  <c r="E46" i="2" s="1"/>
  <c r="O34" i="1"/>
  <c r="E47" i="2" s="1"/>
  <c r="O35" i="1"/>
  <c r="O36" i="1"/>
  <c r="E49" i="2" s="1"/>
  <c r="O37" i="1"/>
  <c r="E50" i="2" s="1"/>
  <c r="O38" i="1"/>
  <c r="E51" i="2" s="1"/>
  <c r="O39" i="1"/>
  <c r="O40" i="1"/>
  <c r="E53" i="2" s="1"/>
  <c r="O41" i="1"/>
  <c r="E54" i="2" s="1"/>
  <c r="O42" i="1"/>
  <c r="E55" i="2" s="1"/>
  <c r="O43" i="1"/>
  <c r="O44" i="1"/>
  <c r="E57" i="2" s="1"/>
  <c r="O45" i="1"/>
  <c r="E58" i="2" s="1"/>
  <c r="O46" i="1"/>
  <c r="E59" i="2" s="1"/>
  <c r="O47" i="1"/>
  <c r="O48" i="1"/>
  <c r="E61" i="2" s="1"/>
  <c r="O49" i="1"/>
  <c r="E62" i="2" s="1"/>
  <c r="O50" i="1"/>
  <c r="E63" i="2" s="1"/>
  <c r="O51" i="1"/>
  <c r="O52" i="1"/>
  <c r="E65" i="2" s="1"/>
  <c r="O53" i="1"/>
  <c r="E66" i="2" s="1"/>
  <c r="O54" i="1"/>
  <c r="E67" i="2" s="1"/>
  <c r="O55" i="1"/>
  <c r="O56" i="1"/>
  <c r="E69" i="2" s="1"/>
  <c r="O57" i="1"/>
  <c r="E70" i="2" s="1"/>
  <c r="O58" i="1"/>
  <c r="E71" i="2" s="1"/>
  <c r="O59" i="1"/>
  <c r="O60" i="1"/>
  <c r="E73" i="2" s="1"/>
  <c r="O61" i="1"/>
  <c r="E74" i="2" s="1"/>
  <c r="O62" i="1"/>
  <c r="E75" i="2" s="1"/>
  <c r="O63" i="1"/>
  <c r="O64" i="1"/>
  <c r="E77" i="2" s="1"/>
  <c r="O65" i="1"/>
  <c r="E78" i="2" s="1"/>
  <c r="O66" i="1"/>
  <c r="E79" i="2" s="1"/>
  <c r="O67" i="1"/>
  <c r="O68" i="1"/>
  <c r="E81" i="2" s="1"/>
  <c r="O69" i="1"/>
  <c r="E82" i="2" s="1"/>
  <c r="O70" i="1"/>
  <c r="E83" i="2" s="1"/>
  <c r="O71" i="1"/>
  <c r="O72" i="1"/>
  <c r="E85" i="2" s="1"/>
  <c r="O73" i="1"/>
  <c r="E86" i="2" s="1"/>
  <c r="O74" i="1"/>
  <c r="E87" i="2" s="1"/>
  <c r="O75" i="1"/>
  <c r="O76" i="1"/>
  <c r="E89" i="2" s="1"/>
  <c r="O77" i="1"/>
  <c r="E90" i="2" s="1"/>
  <c r="O78" i="1"/>
  <c r="E91" i="2" s="1"/>
  <c r="O79" i="1"/>
  <c r="O80" i="1"/>
  <c r="E93" i="2" s="1"/>
  <c r="O81" i="1"/>
  <c r="E94" i="2" s="1"/>
  <c r="O82" i="1"/>
  <c r="E95" i="2" s="1"/>
  <c r="O83" i="1"/>
  <c r="O84" i="1"/>
  <c r="E97" i="2" s="1"/>
  <c r="O85" i="1"/>
  <c r="E98" i="2" s="1"/>
  <c r="O86" i="1"/>
  <c r="E99" i="2" s="1"/>
  <c r="O87" i="1"/>
  <c r="O88" i="1"/>
  <c r="E101" i="2" s="1"/>
  <c r="O89" i="1"/>
  <c r="E102" i="2" s="1"/>
  <c r="O90" i="1"/>
  <c r="E103" i="2" s="1"/>
  <c r="O91" i="1"/>
  <c r="O92" i="1"/>
  <c r="E105" i="2" s="1"/>
  <c r="O93" i="1"/>
  <c r="E106" i="2" s="1"/>
  <c r="O94" i="1"/>
  <c r="E107" i="2" s="1"/>
  <c r="O95" i="1"/>
  <c r="O96" i="1"/>
  <c r="O97" i="1"/>
  <c r="O98" i="1"/>
  <c r="O99" i="1"/>
  <c r="O100" i="1"/>
  <c r="E113" i="2" s="1"/>
  <c r="O101" i="1"/>
  <c r="O102" i="1"/>
  <c r="O103" i="1"/>
  <c r="O104" i="1"/>
  <c r="E117" i="2" s="1"/>
  <c r="O105" i="1"/>
  <c r="E118" i="2" s="1"/>
  <c r="O106" i="1"/>
  <c r="O107" i="1"/>
  <c r="O108" i="1"/>
  <c r="E121" i="2" s="1"/>
  <c r="O109" i="1"/>
  <c r="E122" i="2" s="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E18" i="2" s="1"/>
  <c r="O210" i="1"/>
  <c r="O211" i="1"/>
  <c r="O212" i="1"/>
  <c r="O213" i="1"/>
  <c r="O214" i="1"/>
  <c r="O215" i="1"/>
  <c r="O216" i="1"/>
  <c r="O217" i="1"/>
  <c r="O218" i="1"/>
  <c r="E17" i="2" s="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E11" i="2" s="1"/>
  <c r="O294" i="1"/>
  <c r="E12" i="2" s="1"/>
  <c r="O295" i="1"/>
  <c r="O296" i="1"/>
  <c r="O297" i="1"/>
  <c r="O298" i="1"/>
  <c r="O299" i="1"/>
  <c r="O300" i="1"/>
  <c r="O301" i="1"/>
  <c r="O302" i="1"/>
  <c r="O303" i="1"/>
  <c r="O304" i="1"/>
  <c r="O305" i="1"/>
  <c r="O306" i="1"/>
  <c r="O307" i="1"/>
  <c r="O308" i="1"/>
  <c r="O309" i="1"/>
  <c r="E19" i="2" s="1"/>
  <c r="O310" i="1"/>
  <c r="O311" i="1"/>
  <c r="O312" i="1"/>
  <c r="O313" i="1"/>
  <c r="O314" i="1"/>
  <c r="O315" i="1"/>
  <c r="O316" i="1"/>
  <c r="O317" i="1"/>
  <c r="E123" i="2" s="1"/>
  <c r="O318" i="1"/>
  <c r="E124" i="2" s="1"/>
  <c r="O319" i="1"/>
  <c r="O320" i="1"/>
  <c r="E126" i="2" s="1"/>
  <c r="O321" i="1"/>
  <c r="E127" i="2" s="1"/>
  <c r="O322" i="1"/>
  <c r="E128" i="2" s="1"/>
  <c r="O323" i="1"/>
  <c r="O3" i="1"/>
  <c r="E3" i="2" s="1"/>
  <c r="E56" i="2" l="1"/>
  <c r="E52" i="2"/>
  <c r="E48" i="2"/>
  <c r="E44" i="2"/>
  <c r="E129" i="2"/>
  <c r="E125" i="2"/>
  <c r="E13" i="2"/>
  <c r="E14" i="2"/>
  <c r="E15" i="2"/>
  <c r="E16" i="2"/>
  <c r="E116" i="2"/>
  <c r="E104" i="2"/>
  <c r="E100" i="2"/>
  <c r="E92" i="2"/>
  <c r="E88" i="2"/>
  <c r="E40" i="2"/>
  <c r="E36" i="2"/>
  <c r="E32" i="2"/>
  <c r="E28" i="2"/>
  <c r="E24" i="2"/>
  <c r="E20" i="2"/>
  <c r="E84" i="2"/>
  <c r="E80" i="2"/>
  <c r="E76" i="2"/>
  <c r="E72" i="2"/>
  <c r="E68" i="2"/>
  <c r="E64" i="2"/>
  <c r="E60" i="2"/>
  <c r="E96" i="2"/>
  <c r="E9" i="2"/>
  <c r="E10" i="2"/>
  <c r="E8" i="2"/>
  <c r="E7" i="2"/>
  <c r="E112" i="2"/>
  <c r="E111" i="2"/>
  <c r="E115" i="2"/>
  <c r="E120" i="2"/>
  <c r="E110" i="2"/>
  <c r="E119" i="2"/>
  <c r="E109" i="2"/>
  <c r="E114" i="2"/>
  <c r="E108" i="2"/>
  <c r="E68" i="4"/>
  <c r="D68" i="4"/>
  <c r="E67" i="4"/>
  <c r="D67" i="4"/>
  <c r="I66" i="4"/>
  <c r="H66" i="4"/>
  <c r="E66" i="4"/>
  <c r="D66" i="4"/>
  <c r="E65" i="4"/>
  <c r="D65" i="4"/>
  <c r="E60" i="4"/>
  <c r="D60" i="4"/>
  <c r="I59" i="4"/>
  <c r="H59" i="4"/>
  <c r="E59" i="4"/>
  <c r="D59" i="4"/>
  <c r="E58" i="4"/>
  <c r="D58" i="4"/>
  <c r="I54" i="4"/>
  <c r="H54" i="4"/>
  <c r="E54" i="4"/>
  <c r="D54" i="4"/>
  <c r="E53" i="4"/>
  <c r="D53" i="4"/>
  <c r="E130" i="2" l="1"/>
  <c r="C132" i="2" s="1"/>
  <c r="E132" i="2" l="1"/>
  <c r="E133" i="2" s="1"/>
</calcChain>
</file>

<file path=xl/sharedStrings.xml><?xml version="1.0" encoding="utf-8"?>
<sst xmlns="http://schemas.openxmlformats.org/spreadsheetml/2006/main" count="1149" uniqueCount="425">
  <si>
    <t>Servicio</t>
  </si>
  <si>
    <t>Concepto</t>
  </si>
  <si>
    <t>Cuota de Alta</t>
  </si>
  <si>
    <t>Cuota del Servicio (€/mes)            SIN I.V.A</t>
  </si>
  <si>
    <t>Tarifa de llamadas (€/min)                      SIN I.V.A</t>
  </si>
  <si>
    <t>Establecimiento de llamadas (€/llamada) SIN I.V.A</t>
  </si>
  <si>
    <t>Tarifa de envío de mensajes (€/SMS)                                     SIN I.V.A</t>
  </si>
  <si>
    <t>Cuota de Alta máxima</t>
  </si>
  <si>
    <t>Cuota del Servicio máxima(€/mes)</t>
  </si>
  <si>
    <t>Tarifa de llamadas máxima (€/min)                       SIN I.V.A</t>
  </si>
  <si>
    <t>Establecimiento de llamadas máximo (€/llamada) SIN I.V.A</t>
  </si>
  <si>
    <t>Tarifa de envío de mensajes máximo (€/SMS)                            SIN I.V.A</t>
  </si>
  <si>
    <t>Mensual (€/mes) SIN I.V.A.</t>
  </si>
  <si>
    <t>Pago único (€) SIN I.V.A.</t>
  </si>
  <si>
    <t>Servicio de voz</t>
  </si>
  <si>
    <t>Servicio de voz con tecnología cableada</t>
  </si>
  <si>
    <t>Servicio de voz con tecnología móvil</t>
  </si>
  <si>
    <t>Minutos de llamadas mensuales destino fijo</t>
  </si>
  <si>
    <t>Minutos de llamadas mensuales destino móvil</t>
  </si>
  <si>
    <t>SMS personal</t>
  </si>
  <si>
    <t>Servicio de datos en movilidad</t>
  </si>
  <si>
    <t>Bonos de datos en movilidad básico</t>
  </si>
  <si>
    <t>Bonos de datos en movilidad estándar</t>
  </si>
  <si>
    <t>Bonos de datos en movilidad medio</t>
  </si>
  <si>
    <t>Bonos de datos en movilidad avanzado</t>
  </si>
  <si>
    <t>Bonos de datos en movilidad alta capacidad</t>
  </si>
  <si>
    <t>Terminales y accesorios</t>
  </si>
  <si>
    <t>Terminal fijo Analógico-Básico</t>
  </si>
  <si>
    <t>Terminal fijo Analógico-Medio</t>
  </si>
  <si>
    <t>Terminal fijo Analógico-Inalámbrico</t>
  </si>
  <si>
    <t>Terminal fijo IP-Básico</t>
  </si>
  <si>
    <t>Terminal fijo IP-Medio</t>
  </si>
  <si>
    <t>Terminal fijo IP-Avanzado</t>
  </si>
  <si>
    <t>Terminal fijo IP-Inalámbrico</t>
  </si>
  <si>
    <t>Terminal fijo Operadora</t>
  </si>
  <si>
    <t>Softphone</t>
  </si>
  <si>
    <t>Terminal fijo Discapacidad auditiva</t>
  </si>
  <si>
    <t>Terminal fijo Discapacidad visual</t>
  </si>
  <si>
    <t>Terminal fijo Digital-Básico(HP4000)</t>
  </si>
  <si>
    <t>Terminal fijo Digital-Medio(HP4000)</t>
  </si>
  <si>
    <t>Terminal fijo Digital-Avanzado(HP4000)</t>
  </si>
  <si>
    <t>Terminal fijo IP Básico Mitel</t>
  </si>
  <si>
    <t>Terminal fijo IP Avanzado Mitel</t>
  </si>
  <si>
    <t>Terminal móvil Sobremesa</t>
  </si>
  <si>
    <t>Terminal móvil Voz</t>
  </si>
  <si>
    <t>Terminal móvil Básico</t>
  </si>
  <si>
    <t>Terminal móvil Medio 1</t>
  </si>
  <si>
    <t>Terminal móvil Medio 2</t>
  </si>
  <si>
    <t>Terminal móvil Medio 3</t>
  </si>
  <si>
    <t>Terminal móvil Avanzado 1</t>
  </si>
  <si>
    <t>Terminal móvil Avanzado 2</t>
  </si>
  <si>
    <t>Terminal móvil Avanzado +1</t>
  </si>
  <si>
    <t>Terminal móvil Avanzado +2</t>
  </si>
  <si>
    <t>Tablet 1</t>
  </si>
  <si>
    <t>Tablet 2</t>
  </si>
  <si>
    <t>Tablet 3</t>
  </si>
  <si>
    <t>Terminal móvil Datos</t>
  </si>
  <si>
    <t>Terminal móvil Rugerizado</t>
  </si>
  <si>
    <t>Tablet rugerizado</t>
  </si>
  <si>
    <t>Adaptador IP analógico 2 puertos</t>
  </si>
  <si>
    <t>Adaptador IP analógico 4 puertos</t>
  </si>
  <si>
    <t>Adaptador IP analógico 8 puertos</t>
  </si>
  <si>
    <t>Adaptador IP analógico 16 puertos</t>
  </si>
  <si>
    <t>Adaptador IP analógico 24 puertos</t>
  </si>
  <si>
    <t>Auricular terminal fijo tipo 1</t>
  </si>
  <si>
    <t>Auricular terminal fijo tipo 2</t>
  </si>
  <si>
    <t>Auricular terminal fijo tipo 3</t>
  </si>
  <si>
    <t>Auricular terminal fijo tipo 4</t>
  </si>
  <si>
    <t>Alimentador teléfono IP</t>
  </si>
  <si>
    <t>Soporte mural</t>
  </si>
  <si>
    <t>Módulo ampliación de teclado</t>
  </si>
  <si>
    <t>Auricular terminal móvil tipo 1</t>
  </si>
  <si>
    <t>Auricular terminal móvil tipo 2</t>
  </si>
  <si>
    <t>Auricular terminal móvil tipo 3</t>
  </si>
  <si>
    <t>Cargador para terminal móvil- Lightning</t>
  </si>
  <si>
    <t>Cargador para terminal móvil- MicroUSB</t>
  </si>
  <si>
    <t>Cargador para terminal móvil- USP tipo C</t>
  </si>
  <si>
    <t>Apple pencil Tipo 1</t>
  </si>
  <si>
    <t>Apple pencil Tipo 2</t>
  </si>
  <si>
    <t>Funda terminal móvil tipo 1</t>
  </si>
  <si>
    <t>Funda terminal móvil tipo 2</t>
  </si>
  <si>
    <t>Funda terminal móvil tipo 3</t>
  </si>
  <si>
    <t>Funda tablet 1</t>
  </si>
  <si>
    <t>Funda tablet 2</t>
  </si>
  <si>
    <t>Funda tablet 3</t>
  </si>
  <si>
    <t>Servicio de mensajería masiva</t>
  </si>
  <si>
    <t>SMS masivo</t>
  </si>
  <si>
    <t>Servicio de comunicaciones unificadas</t>
  </si>
  <si>
    <t>Comunicaciones unificadas</t>
  </si>
  <si>
    <t>Servicio de videoconferencia avanzada</t>
  </si>
  <si>
    <t>Videoconferencia on line. Entorno educativo</t>
  </si>
  <si>
    <t>Servicio de videoconferencia de salas</t>
  </si>
  <si>
    <t>Fax virtual</t>
  </si>
  <si>
    <t>Servicio M2M</t>
  </si>
  <si>
    <t>M2M</t>
  </si>
  <si>
    <t>Servicio de control de flotas</t>
  </si>
  <si>
    <t>Control de flotas</t>
  </si>
  <si>
    <t>Dispositivo control de flotas</t>
  </si>
  <si>
    <t>Conexiones por satélite</t>
  </si>
  <si>
    <t>Voz y datos vía satélite Iridium</t>
  </si>
  <si>
    <t>Terminal Iridium</t>
  </si>
  <si>
    <t>Accesos RTB y RDSI o equivalentes</t>
  </si>
  <si>
    <t>Acceso PSTN Analógicos</t>
  </si>
  <si>
    <t>Acceso PSTN RDSI básico</t>
  </si>
  <si>
    <t>Acceso PSTN RDSI primario</t>
  </si>
  <si>
    <t>TRUNK SIP</t>
  </si>
  <si>
    <t>Acceso TRUNK SIP</t>
  </si>
  <si>
    <t>Servicio de red inteligente</t>
  </si>
  <si>
    <t>Minutos de llamadas mensuales recibidas en número 900 origen fijo</t>
  </si>
  <si>
    <t>Minutos de llamadas mensuales recibidas en número 900 origen móvil</t>
  </si>
  <si>
    <t>Minutos de llamadas mensuales recibidas en número geográfico origen fijo</t>
  </si>
  <si>
    <t>Minutos de llamadas mensuales recibidas en número geográfico origen móvil</t>
  </si>
  <si>
    <t>Grabación de llamadas</t>
  </si>
  <si>
    <t>Almacenamiento de grabaciones</t>
  </si>
  <si>
    <t>Servicio de comunicaciones para el 112</t>
  </si>
  <si>
    <t>Servicio 112</t>
  </si>
  <si>
    <t>Ampliación usuario OSV</t>
  </si>
  <si>
    <t>Ampliación agente OSCC</t>
  </si>
  <si>
    <t>Ampliación manager OSCC</t>
  </si>
  <si>
    <t>Ampliación canal de grabación</t>
  </si>
  <si>
    <t>Ampliación licencia CMS</t>
  </si>
  <si>
    <t>Servicio de comunicaciones para el 061</t>
  </si>
  <si>
    <t>Servicio 061</t>
  </si>
  <si>
    <t>Servicio de comunicaciones para teleasistencia</t>
  </si>
  <si>
    <t>Servicio teleasistencia</t>
  </si>
  <si>
    <t>Ampliación usuario HP4000</t>
  </si>
  <si>
    <t>Softphone HP4000</t>
  </si>
  <si>
    <t>Servicio de comunicaciones para Bolsa de empleo del SAS</t>
  </si>
  <si>
    <t>Servicio de bolsa de empleo del SAS</t>
  </si>
  <si>
    <t>Llamadas a servicios de información. 11812</t>
  </si>
  <si>
    <t>Llamadas a servicios de información. 11813</t>
  </si>
  <si>
    <t>Llamadas a servicios de información. 11814</t>
  </si>
  <si>
    <t>Llamadas a servicios de información. 11815</t>
  </si>
  <si>
    <t>Llamadas a servicios de información. 11816</t>
  </si>
  <si>
    <t>Llamadas a servicios de información. 11817</t>
  </si>
  <si>
    <t>Llamadas a servicios de información. 11819</t>
  </si>
  <si>
    <t>Llamadas a servicios de información. 11820</t>
  </si>
  <si>
    <t>Llamadas a servicios de información. 11821</t>
  </si>
  <si>
    <t>Llamadas a servicios de información. 11822</t>
  </si>
  <si>
    <t>Llamadas a servicios de información. 11823</t>
  </si>
  <si>
    <t>Llamadas a servicios de información. 11824</t>
  </si>
  <si>
    <t>Llamadas a servicios de información. 11825</t>
  </si>
  <si>
    <t>Llamadas a servicios de información. 11826</t>
  </si>
  <si>
    <t>Llamadas a servicios de información. 11827</t>
  </si>
  <si>
    <t>Llamadas a servicios de información. 11828</t>
  </si>
  <si>
    <t>Llamadas a servicios de información. 11829</t>
  </si>
  <si>
    <t>Llamadas a servicios de información. 11830</t>
  </si>
  <si>
    <t>Llamadas a servicios de información. 11831</t>
  </si>
  <si>
    <t>Llamadas a servicios de información. 11832</t>
  </si>
  <si>
    <t>Llamadas a servicios de información. 11833</t>
  </si>
  <si>
    <t>Llamadas a servicios de información. 11834</t>
  </si>
  <si>
    <t>Llamadas a servicios de información. 11835</t>
  </si>
  <si>
    <t>Llamadas a servicios de información. 11836</t>
  </si>
  <si>
    <t>Llamadas a servicios de información. 11837</t>
  </si>
  <si>
    <t>Llamadas a servicios de información. 11838</t>
  </si>
  <si>
    <t>Llamadas a servicios de información. 11839</t>
  </si>
  <si>
    <t>Llamadas a servicios de información. 11840</t>
  </si>
  <si>
    <t>Llamadas a servicios de información. 11841</t>
  </si>
  <si>
    <t>Llamadas a servicios de información. 11842</t>
  </si>
  <si>
    <t>Llamadas a servicios de información. 11843</t>
  </si>
  <si>
    <t>Llamadas a servicios de información. 11844</t>
  </si>
  <si>
    <t>Llamadas a servicios de información. 11845</t>
  </si>
  <si>
    <t>Llamadas a servicios de información. 11846</t>
  </si>
  <si>
    <t>Llamadas a servicios de información. 11847</t>
  </si>
  <si>
    <t>Llamadas a servicios de información. 11848</t>
  </si>
  <si>
    <t>Llamadas a servicios de información. 11849</t>
  </si>
  <si>
    <t>Llamadas a servicios de información. 11850</t>
  </si>
  <si>
    <t>Llamadas a servicios de información. 11851</t>
  </si>
  <si>
    <t>Llamadas a servicios de información. 11852</t>
  </si>
  <si>
    <t>Llamadas a servicios de información. 11853</t>
  </si>
  <si>
    <t>Llamadas a servicios de información. 11854</t>
  </si>
  <si>
    <t>Llamadas a servicios de información. 11855</t>
  </si>
  <si>
    <t>Llamadas a servicios de información. 11856</t>
  </si>
  <si>
    <t>Llamadas a servicios de información. 11857</t>
  </si>
  <si>
    <t>Llamadas a servicios de información. 11858</t>
  </si>
  <si>
    <t>Llamadas a servicios de información. 11859</t>
  </si>
  <si>
    <t>Llamadas a servicios de información. 11860</t>
  </si>
  <si>
    <t>Llamadas a servicios de información. 11861</t>
  </si>
  <si>
    <t>Llamadas a servicios de información. 11862</t>
  </si>
  <si>
    <t>Llamadas a servicios de información. 11863</t>
  </si>
  <si>
    <t>Llamadas a servicios de información. 11864</t>
  </si>
  <si>
    <t>Llamadas a servicios de información. 11865</t>
  </si>
  <si>
    <t>Llamadas a servicios de información. 11866</t>
  </si>
  <si>
    <t>Llamadas a servicios de información. 11867</t>
  </si>
  <si>
    <t>Llamadas a servicios de información. 11868</t>
  </si>
  <si>
    <t>Llamadas a servicios de información. 11869</t>
  </si>
  <si>
    <t>Llamadas a servicios de información. 11870</t>
  </si>
  <si>
    <t>Llamadas a servicios de información. 11871</t>
  </si>
  <si>
    <t>Llamadas a servicios de información. 11872</t>
  </si>
  <si>
    <t>Llamadas a servicios de información. 11873</t>
  </si>
  <si>
    <t>Llamadas a servicios de información. 11874</t>
  </si>
  <si>
    <t>Llamadas a servicios de información. 11875</t>
  </si>
  <si>
    <t>Llamadas a servicios de información. 11876</t>
  </si>
  <si>
    <t>Llamadas a servicios de información. 11877</t>
  </si>
  <si>
    <t>Llamadas a servicios de información. 11878</t>
  </si>
  <si>
    <t>Llamadas a servicios de información. 11879</t>
  </si>
  <si>
    <t>Llamadas a servicios de información. 11880</t>
  </si>
  <si>
    <t>Llamadas a servicios de información. 11881</t>
  </si>
  <si>
    <t>Llamadas a servicios de información. 11882</t>
  </si>
  <si>
    <t>Llamadas a servicios de información. 11883</t>
  </si>
  <si>
    <t>Llamadas a servicios de información. 11884</t>
  </si>
  <si>
    <t>Llamadas a servicios de información. 11885</t>
  </si>
  <si>
    <t>Llamadas a servicios de información. 11886</t>
  </si>
  <si>
    <t>Llamadas a servicios de información. 11887</t>
  </si>
  <si>
    <t>Llamadas a servicios de información. 11888</t>
  </si>
  <si>
    <t>Llamadas a servicios de información. 11889</t>
  </si>
  <si>
    <t>Llamadas a servicios de información. 11898</t>
  </si>
  <si>
    <t>Llamadas a servicios de información. 11899</t>
  </si>
  <si>
    <t>Roaming de voz enviado Zona 1 - UE</t>
  </si>
  <si>
    <t>Roaming de voz enviado Zona 1 - Zona 1</t>
  </si>
  <si>
    <t>Roaming de voz enviado Zona 1 - Zona 2</t>
  </si>
  <si>
    <t>Roaming de voz enviado Zona 1 - Zona 3</t>
  </si>
  <si>
    <t>Roaming de voz enviado Zona 1 -  Zona 4</t>
  </si>
  <si>
    <t>Roaming de voz enviado Zona 1 - Zona 5</t>
  </si>
  <si>
    <t>Roaming de voz enviado Zona 1 - Zona 6</t>
  </si>
  <si>
    <t>Roaming de voz enviado Zona 1 - Zona 7</t>
  </si>
  <si>
    <t>Roaming de voz enviado Zona 1 - Zona 8</t>
  </si>
  <si>
    <t>Roaming de voz enviado Zona 2 - UE</t>
  </si>
  <si>
    <t>Roaming de voz enviado Zona 2 -  Zona 1</t>
  </si>
  <si>
    <t>Roaming de voz enviado Zona 2 -  Zona 2</t>
  </si>
  <si>
    <t>Roaming de voz enviado  Zona 2 - Zona 3</t>
  </si>
  <si>
    <t>Roaming de voz enviado  Zona 2 -  Zona 4</t>
  </si>
  <si>
    <t>Roaming de voz enviado  Zona 2 -  Zona 5</t>
  </si>
  <si>
    <t>Roaming de voz enviado  Zona 2 -  Zona 6</t>
  </si>
  <si>
    <t>Roaming de voz enviado  Zona 2 - Zona 7</t>
  </si>
  <si>
    <t>Roaming de voz enviado  Zona 2 - Zona 8</t>
  </si>
  <si>
    <t>Roaming de voz enviado Zona 3 - UE</t>
  </si>
  <si>
    <t>Roaming de voz enviado Zona 3 -  Zona 1</t>
  </si>
  <si>
    <t>Roaming de voz enviado Zona 3 - Zona 2</t>
  </si>
  <si>
    <t>Roaming de voz enviado Zona 3 - Zona 3</t>
  </si>
  <si>
    <t>Roaming de voz enviado Zona 3 - Zona 4</t>
  </si>
  <si>
    <t>Roaming de voz enviado  Zona 3 -  Zona 5</t>
  </si>
  <si>
    <t>Roaming de voz enviado Zona 3 - Zona 6</t>
  </si>
  <si>
    <t>Roaming de voz enviado Zona 3 -  Zona 7</t>
  </si>
  <si>
    <t>Roaming de voz enviado  Zona 3 -  Zona 8</t>
  </si>
  <si>
    <t>Roaming de voz enviado Zona 4 - UE</t>
  </si>
  <si>
    <t>Roaming de voz enviado Zona 4 - Zona 1</t>
  </si>
  <si>
    <t>Roaming de voz enviado Zona 4 - Zona 2</t>
  </si>
  <si>
    <t>Roaming de voz enviado Zona 4 - Zona 3</t>
  </si>
  <si>
    <t>Roaming de voz enviado Zona 4 - Zona 4</t>
  </si>
  <si>
    <t>Roaming de voz enviado Zona 4 - Zona 5</t>
  </si>
  <si>
    <t>Roaming de voz enviado Zona 4 - Zona 6</t>
  </si>
  <si>
    <t>Roaming de voz enviado Zona 4 - Zona 7</t>
  </si>
  <si>
    <t>Roaming de voz enviado Zona 4 - Zona 8</t>
  </si>
  <si>
    <t>Roaming de voz enviado Zona 5 - UE</t>
  </si>
  <si>
    <t>Roaming de voz enviado Zona 5 - Zona 1</t>
  </si>
  <si>
    <t>Roaming de voz enviado Zona 5 - Zona 2</t>
  </si>
  <si>
    <t>Roaming de voz enviado Zona 5 - Zona 3</t>
  </si>
  <si>
    <t>Roaming de voz enviado Zona 5 - Zona 4</t>
  </si>
  <si>
    <t>Roaming de voz enviado Zona 5 - Zona 5</t>
  </si>
  <si>
    <t>Roaming de voz enviado Zona 5 - Zona 6</t>
  </si>
  <si>
    <t>Roaming de voz enviado Zona 5 - Zona 7</t>
  </si>
  <si>
    <t>Roaming de voz enviado Zona 5 - Zona 8</t>
  </si>
  <si>
    <t>Roaming de voz enviado Zona 6 -Origen UE</t>
  </si>
  <si>
    <t>Roaming de voz enviado Zona 6 -Origen Zona 1</t>
  </si>
  <si>
    <t>Roaming de voz enviado Zona 6 -Origen Zona 2</t>
  </si>
  <si>
    <t>Roaming de voz enviado Zona 6 -Origen Zona 3</t>
  </si>
  <si>
    <t>Roaming de voz enviado Zona 6 -Origen Zona 4</t>
  </si>
  <si>
    <t>Roaming de voz enviado Zona 6 -Origen Zona 5</t>
  </si>
  <si>
    <t>Roaming de voz enviado Zona 6 -Origen Zona 6</t>
  </si>
  <si>
    <t>Roaming de voz enviado Zona 6 -Origen Zona 7</t>
  </si>
  <si>
    <t>Roaming de voz enviado Zona 6 -Origen Zona 8</t>
  </si>
  <si>
    <t>Roaming de voz enviado Zona 7 - UE</t>
  </si>
  <si>
    <t>Roaming de voz enviado Zona 7 - Zona 1</t>
  </si>
  <si>
    <t>Roaming de voz enviado Zona 7 - Zona 2</t>
  </si>
  <si>
    <t>Roaming de voz enviado Zona 7 - Zona 3</t>
  </si>
  <si>
    <t>Roaming de voz enviado Zona 7 - Zona 4</t>
  </si>
  <si>
    <t>Roaming de voz enviado Zona 7 - Zona 5</t>
  </si>
  <si>
    <t>Roaming de voz enviado Zona 7 - Zona 6</t>
  </si>
  <si>
    <t>Roaming de voz enviado Zona 7 - Zona 7</t>
  </si>
  <si>
    <t>Roaming de voz enviado Zona 7 - Zona 8</t>
  </si>
  <si>
    <t>Roaming de voz enviado Zona 8 - UE</t>
  </si>
  <si>
    <t>Roaming de voz enviado Zona 8 - Zona 1</t>
  </si>
  <si>
    <t>Roaming de voz enviado Zona 8 - Zona 2</t>
  </si>
  <si>
    <t>Roaming de voz enviado Zona 8 - Zona 3</t>
  </si>
  <si>
    <t>Roaming de voz enviado Zona 8 - Zona 4</t>
  </si>
  <si>
    <t>Roaming de voz enviado Zona 8 - Zona 5</t>
  </si>
  <si>
    <t>Roaming de voz enviado Zona 8 - Zona 6</t>
  </si>
  <si>
    <t>Roaming de voz enviado Zona 8 - Zona 7</t>
  </si>
  <si>
    <t>Roaming de voz enviado Zona 8 - Zona 8</t>
  </si>
  <si>
    <t>Roaming de voz enviado UE - UE</t>
  </si>
  <si>
    <t>Roaming de voz enviado UE - Zona 1</t>
  </si>
  <si>
    <t>Roaming de voz enviado UE - Zona 2</t>
  </si>
  <si>
    <t>Roaming de voz enviado UE - Zona 3</t>
  </si>
  <si>
    <t>Roaming de voz enviado UE - Zona 4</t>
  </si>
  <si>
    <t>Roaming de voz enviado UE - Zona 5</t>
  </si>
  <si>
    <t>Roaming de voz enviado UE - Zona 6</t>
  </si>
  <si>
    <t>Roaming de voz enviado UE - Zona 7</t>
  </si>
  <si>
    <t>Roaming de voz enviado UE - Zona 8</t>
  </si>
  <si>
    <t>Roaming de voz recibido UE</t>
  </si>
  <si>
    <t>Roaming de voz recibido  Zona 1</t>
  </si>
  <si>
    <t>Roaming de voz recibido  Zona 2</t>
  </si>
  <si>
    <t>Roaming de voz recibido  Zona 3</t>
  </si>
  <si>
    <t>Roaming de voz recibido  Zona 4</t>
  </si>
  <si>
    <t>Roaming de voz recibido  Zona 5</t>
  </si>
  <si>
    <t>Roaming de voz recibido  Zona 6</t>
  </si>
  <si>
    <t>Roaming de voz recibido  Zona 7</t>
  </si>
  <si>
    <t>Roaming de voz recibido  Zona 8</t>
  </si>
  <si>
    <t>Roaming SMS UE - UE</t>
  </si>
  <si>
    <t>Roaming SMS Origen UE</t>
  </si>
  <si>
    <t>Roaming SMS Origen Zona 1</t>
  </si>
  <si>
    <t>Roaming SMS Origen Zona 2</t>
  </si>
  <si>
    <t>Roaming SMS Origen Zona 3</t>
  </si>
  <si>
    <t>Roaming SMS Origen Zona 4</t>
  </si>
  <si>
    <t>Roaming SMS Origen Zona 5</t>
  </si>
  <si>
    <t xml:space="preserve">Roaming SMS  Origen Zona 6 </t>
  </si>
  <si>
    <t xml:space="preserve">Roaming SMS Origen Zona 7 </t>
  </si>
  <si>
    <t>Roaming SMS Origen Zona 8</t>
  </si>
  <si>
    <t>Llamadas internacionales. Zona 1</t>
  </si>
  <si>
    <t>Llamadas internacionales. Zona 2</t>
  </si>
  <si>
    <t>Llamadas internacionales. Zona 3</t>
  </si>
  <si>
    <t>Llamadas internacionales. Zona 4</t>
  </si>
  <si>
    <t>Llamadas internacionales. Zona 5</t>
  </si>
  <si>
    <t>Llamadas a servicios especiales. 010</t>
  </si>
  <si>
    <t>Llamadas Red Inteligente 80YA...(Y=3,6,7)(A=0,1)</t>
  </si>
  <si>
    <t>Llamadas Red Inteligente 80YA...(Y=3,6,7)(A=2,3)</t>
  </si>
  <si>
    <t>Llamadas Red Inteligente 80YA...(Y=3,6,7)(A=4,5)</t>
  </si>
  <si>
    <t>Llamadas Red Inteligente 80YA...(Y=3,6,7)(A=6,7)</t>
  </si>
  <si>
    <t>Llamadas Red Inteligente 80YA...(Y=3,6,7)(A=8)</t>
  </si>
  <si>
    <t>Llamadas Red Inteligente 80YA...(Y=3,6,7)(A=9)</t>
  </si>
  <si>
    <t>Llamadas Red Inteligente 901</t>
  </si>
  <si>
    <t>Llamadas Red Inteligente 902</t>
  </si>
  <si>
    <t>Llamadas Red Inteligente 70X</t>
  </si>
  <si>
    <t>Unidades</t>
  </si>
  <si>
    <t>TOTAL 4 AÑOS</t>
  </si>
  <si>
    <t>Bono de telemetría</t>
  </si>
  <si>
    <t>Videoconferencia avanzada. Entorno JdA</t>
  </si>
  <si>
    <t>Terminal iridium</t>
  </si>
  <si>
    <t>TOTAL</t>
  </si>
  <si>
    <t>INSTRUCCIONES</t>
  </si>
  <si>
    <t>COBERTURA</t>
  </si>
  <si>
    <t>SÍ</t>
  </si>
  <si>
    <t>NO</t>
  </si>
  <si>
    <t>ACCESO PRINCIPAL</t>
  </si>
  <si>
    <t>ACCESO DE RESPALDO</t>
  </si>
  <si>
    <t>CAPACIDADES ACCESOS</t>
  </si>
  <si>
    <t>CAPACIDAD NOMINAL 
BAJADA  (Mbps)</t>
  </si>
  <si>
    <t>CAPACIDAD NOMINAL 
SUBIDA (Mbps)</t>
  </si>
  <si>
    <t>CAPACIDAD GARANTIZADA 
BAJADA  (Mbps)</t>
  </si>
  <si>
    <t>CAPACIDAD GARANTIZADA 
SUBIDA  (Mbps)</t>
  </si>
  <si>
    <t>Acceso 10 Gbps</t>
  </si>
  <si>
    <t>n.a</t>
  </si>
  <si>
    <t>Acceso 10 Gbps_CON RESPALDO</t>
  </si>
  <si>
    <t>Acceso 1 Gbps 100% Garantizado</t>
  </si>
  <si>
    <t>Acceso 1 Gbps 100% Garantizado_CON RESPALDO</t>
  </si>
  <si>
    <t>Acceso 1 Gbps 50% Garantizado</t>
  </si>
  <si>
    <t>Acceso 1 Gbps 50% Garantizado_CON RESPALDO</t>
  </si>
  <si>
    <t>Acceso 1Gbps Internet</t>
  </si>
  <si>
    <t>Acceso 100 Mbps 100% Garantizado</t>
  </si>
  <si>
    <t>Acceso 100 Mbps 100% Garantizado_CON RESPALDO</t>
  </si>
  <si>
    <t>Acceso 100 Mbps 50% Garantizado</t>
  </si>
  <si>
    <t>Acceso 100 Mbps 50% Garantizado_CON RESPALDO</t>
  </si>
  <si>
    <t>Acceso 100 Mbps 50% Garantizado_CIRCUNSTANCIAL</t>
  </si>
  <si>
    <t>Acceso 100 Mbps Internet</t>
  </si>
  <si>
    <t>Acceso 100 Mbps Internet_CIRCUNSTANCIAL</t>
  </si>
  <si>
    <t>Acceso con tecnología móvil</t>
  </si>
  <si>
    <t>Acceso con tecnología satelital</t>
  </si>
  <si>
    <t>Baja Capacidad hasta 20Mbps</t>
  </si>
  <si>
    <t>Baja Capacidad hasta 20Mbps_CON RESPALDO</t>
  </si>
  <si>
    <t>Acceso residencial</t>
  </si>
  <si>
    <t>Acceso residencial_CIRCUNSTANCIAL</t>
  </si>
  <si>
    <t>IVA</t>
  </si>
  <si>
    <t>PofEscPropEcoL3</t>
  </si>
  <si>
    <t>PbaseEscPropEcoL3</t>
  </si>
  <si>
    <t>PofEscPropEcoL3 IVA Incluido</t>
  </si>
  <si>
    <t>Electrónica de Red Complementaria</t>
  </si>
  <si>
    <t>Servicio de conmutación LAN 24 puertos</t>
  </si>
  <si>
    <t>Servicio de conmutación LAN 48 puertos</t>
  </si>
  <si>
    <t>Servicio de conectividad cableada de puesto de usuario</t>
  </si>
  <si>
    <t>Servicio de conectividad cableada de F.O.</t>
  </si>
  <si>
    <t>Servicio de panel de parcheo de cobre</t>
  </si>
  <si>
    <t>Servicio de panel de parcheo de fibra</t>
  </si>
  <si>
    <t>Servicio de armario Rack LAN</t>
  </si>
  <si>
    <t>Ampliación 500 usuarios concurrentes entorno educativo</t>
  </si>
  <si>
    <t>Pago único</t>
  </si>
  <si>
    <t>cuota mensual total</t>
  </si>
  <si>
    <t>Llamadas a servicios de datáfono</t>
  </si>
  <si>
    <t>Llamadas Red Inteligente 905A…(A=1)</t>
  </si>
  <si>
    <t>Llamadas Red Inteligente 905A…(A=2)</t>
  </si>
  <si>
    <t>Llamadas Red Inteligente 905A…(A=4,5)</t>
  </si>
  <si>
    <t>Llamadas Red Inteligente 905A…(A=7)</t>
  </si>
  <si>
    <t>Llamadas Red Inteligente 905A…(A=8)</t>
  </si>
  <si>
    <t>Minutos de llamadas mensuales destino Bélgica</t>
  </si>
  <si>
    <t>Minutos de llamadas mensuales destino Reino Unido</t>
  </si>
  <si>
    <t>Minutos de llamadas mensuales destino Polonia</t>
  </si>
  <si>
    <t>Minutos de llamadas mensuales  destino Marruecos</t>
  </si>
  <si>
    <t>Minutos de llamadas mensuales  destino EEUU</t>
  </si>
  <si>
    <t>Minutos de llamadas mensuales  destino Méjico</t>
  </si>
  <si>
    <t>Minutos de llamadas mensuales  destino China</t>
  </si>
  <si>
    <t>Minutos de llamadas mensuales desde Reino Unido a España</t>
  </si>
  <si>
    <t>Minutos de llamadas mensuales desde Marruecos a España</t>
  </si>
  <si>
    <t>Minutos de llamadas mensuales desde EEUU a España</t>
  </si>
  <si>
    <t>Minutos de llamadas mensuales desde Méjico a España</t>
  </si>
  <si>
    <t>Minutos de llamadas mensuales desde China a España</t>
  </si>
  <si>
    <t>Minutos de llamadas mensuales destino 901</t>
  </si>
  <si>
    <t>Llamadas internacionales. Zona 6</t>
  </si>
  <si>
    <t>Ampliación licencia CMS 112</t>
  </si>
  <si>
    <t>Ampliación licencia CMS Teleasistencia</t>
  </si>
  <si>
    <t>1. Se deberán completar las celdas de color verde de la hoja "Modelo de Proposición Económica"</t>
  </si>
  <si>
    <t>Zona</t>
  </si>
  <si>
    <t>Zonas llamadas en roaming</t>
  </si>
  <si>
    <t>UE</t>
  </si>
  <si>
    <t>Zona 1</t>
  </si>
  <si>
    <t>Zona 2</t>
  </si>
  <si>
    <t>Zona 3</t>
  </si>
  <si>
    <t>Zona 4</t>
  </si>
  <si>
    <t>Zona 5</t>
  </si>
  <si>
    <t>Zona 6</t>
  </si>
  <si>
    <t>Zona 7</t>
  </si>
  <si>
    <t>Zona 8</t>
  </si>
  <si>
    <t>Países</t>
  </si>
  <si>
    <t>Zonas llamadas internacionales</t>
  </si>
  <si>
    <t>1.1. Se deberá presentar oferta para todos los elementos indicados en las celdas de color verde de la hoja "Modelo de Proposición Económica". En el caso de no completarlo, se considerará que tiene un valor de 0 euros.</t>
  </si>
  <si>
    <t>1.2. Para las filas 191 a 290 se deberán completar las tarifas según las zonas de roaming que se definan. En el caso de que el licitador defina menos zonas de roaming que las celdas habilitadas en el presente formulario, se deberán dejar las sobrante sin rellenar.</t>
  </si>
  <si>
    <t>1.3. Para las filas 291 a 296 se deberán completar las tarifas según las zonas de llamadas internacionales que se definan. En el caso de que el licitador defina menos zonas internacionales que las celdas habilitadas en el presente formulario, se deberán dejar las sobrantes sin rellenar.</t>
  </si>
  <si>
    <t>1.4. A partir de la fila 324 se podrán añadir los tipos y subtipos de servicios adicionales que, estando dentro del objeto del Lote 3, respondan de manera más apropiada, bajo su criterio, a las necesidades establecidas en el PPT. En cualquier caso, estos añadidos deben ser acordados por todas las partes en la fase de negociación.</t>
  </si>
  <si>
    <t>2. En la hoja "Zonas internacionales y roaming" se deberán completar en las celdas en color verde, los países comprendidos en cada una de las zonas de llamadas en roaming y en cada una de las zonas de llamadas internacionales. En el caso de que el licitador defina menos zonas que las celdas habilitadas en el presente formulario, se deberán dejar las sobrante sin rellenar.</t>
  </si>
  <si>
    <t>3. Se deberán completar las celdas "C7-C20" en color verde de la hoja "Escenario Proposición Económica". Se seleccionará el valor de la lista desplegable aplicable según la zona a la que pertenezca el país destino de las llamadas en el caso de las llamadas internacionales y el país origen de las llamadas en el caso de las llamadas en roaming.</t>
  </si>
  <si>
    <t>3.1. En la hoja "Escenario Proposición Económica", el Precio total ofertado (PofEscPropEcoL3) no deberá superar PbaseEscPropEcoL3.</t>
  </si>
  <si>
    <t>Concepto Adicional 1 (Poner nombre)</t>
  </si>
  <si>
    <t>Concepto Adicional 3(Poner nombre)</t>
  </si>
  <si>
    <t>Concepto Adicional 2(Poner nombre)</t>
  </si>
  <si>
    <t>Añadir otros…</t>
  </si>
  <si>
    <t>Otros</t>
  </si>
  <si>
    <r>
      <t xml:space="preserve">CONTRATACIÓN MIXTA DE SERVICIOS Y SUMINISTROS DE LA RED CORPORATIVA DE TELECOMUNICACIONES DE LA JUNTA DE ANDALUCÍA
EXPTE. CONTR-2023-221110
</t>
    </r>
    <r>
      <rPr>
        <sz val="18"/>
        <rFont val="Open Sans"/>
        <family val="2"/>
      </rPr>
      <t>FORMULARIO DE PROPOSICIÓN ECONÓMICA DEL LOTE 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</si>
</sst>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0.00\ &quot;€&quot;;[Red]\-#,##0.00\ &quot;€&quot;"/>
    <numFmt numFmtId="44" formatCode="_-* #,##0.00\ &quot;€&quot;_-;\-* #,##0.00\ &quot;€&quot;_-;_-* &quot;-&quot;??\ &quot;€&quot;_-;_-@_-"/>
    <numFmt numFmtId="43" formatCode="_-* #,##0.00_-;\-* #,##0.00_-;_-* &quot;-&quot;??_-;_-@_-"/>
    <numFmt numFmtId="164" formatCode="_-* #,##0_-;\-* #,##0_-;_-* &quot;-&quot;??_-;_-@_-"/>
    <numFmt numFmtId="165" formatCode="_-* #,##0.0000\ &quot;€&quot;_-;\-* #,##0.0000\ &quot;€&quot;_-;_-* &quot;-&quot;??\ &quot;€&quot;_-;_-@_-"/>
    <numFmt numFmtId="166" formatCode="0.0000"/>
    <numFmt numFmtId="167" formatCode="#,##0.00\ &quot;€&quot;"/>
    <numFmt numFmtId="168" formatCode="0\ %"/>
    <numFmt numFmtId="169" formatCode="_-* #,##0.00_-;\-* #,##0.00_-;_-* \-??_-;_-@_-"/>
    <numFmt numFmtId="170" formatCode="_-* #,##0.00&quot; €&quot;_-;\-* #,##0.00&quot; €&quot;_-;_-* \-??&quot; €&quot;_-;_-@_-"/>
    <numFmt numFmtId="171" formatCode="_-* #,##0.00\ _€_-;\-* #,##0.00\ _€_-;_-* &quot;-&quot;??\ _€_-;_-@_-"/>
    <numFmt numFmtId="172" formatCode="#,##0.0000\ &quot;€&quot;;[Red]\-#,##0.0000\ &quot;€&quot;"/>
    <numFmt numFmtId="173" formatCode="0.000%"/>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Open Sans"/>
      <family val="2"/>
    </font>
    <font>
      <sz val="11"/>
      <color rgb="FF000000"/>
      <name val="Calibri"/>
      <family val="2"/>
    </font>
    <font>
      <b/>
      <sz val="10"/>
      <color rgb="FF000000"/>
      <name val="Open Sans"/>
      <family val="2"/>
    </font>
    <font>
      <sz val="10"/>
      <color rgb="FF000000"/>
      <name val="Open Sans"/>
      <family val="2"/>
    </font>
    <font>
      <sz val="10"/>
      <name val="Arial"/>
      <family val="2"/>
    </font>
    <font>
      <sz val="10"/>
      <name val="Open Sans"/>
      <family val="2"/>
    </font>
    <font>
      <b/>
      <sz val="10"/>
      <color theme="1"/>
      <name val="Open Sans"/>
      <family val="2"/>
    </font>
    <font>
      <sz val="11"/>
      <color theme="1"/>
      <name val="Arial"/>
      <family val="2"/>
    </font>
    <font>
      <sz val="10"/>
      <color rgb="FF000000"/>
      <name val="Times New Roman"/>
      <family val="1"/>
    </font>
    <font>
      <b/>
      <sz val="18"/>
      <name val="Open Sans"/>
      <family val="2"/>
    </font>
    <font>
      <sz val="18"/>
      <name val="Open Sans"/>
      <family val="2"/>
    </font>
    <font>
      <b/>
      <sz val="28"/>
      <name val="Arial"/>
      <family val="2"/>
    </font>
    <font>
      <sz val="11"/>
      <color theme="1"/>
      <name val="Source Sans Pro"/>
      <family val="2"/>
    </font>
    <font>
      <sz val="11"/>
      <color theme="1"/>
      <name val="Arial"/>
      <family val="2"/>
    </font>
    <font>
      <b/>
      <sz val="11"/>
      <name val="Source Code Pro"/>
      <family val="3"/>
    </font>
    <font>
      <b/>
      <sz val="11"/>
      <name val="Source Sans Pro"/>
      <family val="2"/>
    </font>
    <font>
      <b/>
      <sz val="18"/>
      <name val="Calibri"/>
      <family val="2"/>
      <scheme val="minor"/>
    </font>
    <font>
      <sz val="10"/>
      <color rgb="FF000000"/>
      <name val="Arial"/>
      <family val="2"/>
    </font>
    <font>
      <u/>
      <sz val="11"/>
      <color theme="10"/>
      <name val="Calibri"/>
      <family val="2"/>
      <scheme val="minor"/>
    </font>
    <font>
      <sz val="10"/>
      <name val="Arial"/>
      <family val="2"/>
    </font>
    <font>
      <sz val="10"/>
      <color rgb="FF000000"/>
      <name val="Arial"/>
      <family val="2"/>
    </font>
    <font>
      <sz val="8"/>
      <name val="Calibri"/>
      <family val="2"/>
      <scheme val="minor"/>
    </font>
    <font>
      <sz val="11"/>
      <color rgb="FF000000"/>
      <name val="Calibri"/>
      <family val="2"/>
      <charset val="1"/>
    </font>
    <font>
      <sz val="11"/>
      <color theme="1"/>
      <name val="Arial"/>
      <family val="2"/>
    </font>
    <font>
      <sz val="11"/>
      <color theme="0"/>
      <name val="Calibri"/>
      <family val="2"/>
      <scheme val="minor"/>
    </font>
    <font>
      <sz val="10"/>
      <color theme="0"/>
      <name val="Open Sans"/>
      <family val="2"/>
    </font>
    <font>
      <sz val="11"/>
      <color theme="0"/>
      <name val="Arial"/>
      <family val="2"/>
    </font>
  </fonts>
  <fills count="5">
    <fill>
      <patternFill patternType="none"/>
    </fill>
    <fill>
      <patternFill patternType="gray125"/>
    </fill>
    <fill>
      <patternFill patternType="solid">
        <fgColor rgb="FFE2F0D9"/>
        <bgColor rgb="FFDAE3F3"/>
      </patternFill>
    </fill>
    <fill>
      <patternFill patternType="solid">
        <fgColor theme="0"/>
        <bgColor indexed="64"/>
      </patternFill>
    </fill>
    <fill>
      <patternFill patternType="solid">
        <fgColor rgb="FF92D05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auto="1"/>
      </right>
      <top style="thin">
        <color auto="1"/>
      </top>
      <bottom style="thin">
        <color auto="1"/>
      </bottom>
      <diagonal/>
    </border>
  </borders>
  <cellStyleXfs count="404">
    <xf numFmtId="0" fontId="0" fillId="0" borderId="0"/>
    <xf numFmtId="43" fontId="1" fillId="0" borderId="0" applyFont="0" applyFill="0" applyBorder="0" applyAlignment="0" applyProtection="0"/>
    <xf numFmtId="44" fontId="1" fillId="0" borderId="0" applyFont="0" applyFill="0" applyBorder="0" applyAlignment="0" applyProtection="0"/>
    <xf numFmtId="0" fontId="4" fillId="2" borderId="0" applyBorder="0"/>
    <xf numFmtId="0" fontId="4" fillId="0" borderId="0"/>
    <xf numFmtId="0" fontId="7"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0" fillId="0" borderId="0"/>
    <xf numFmtId="0" fontId="10" fillId="0" borderId="0"/>
    <xf numFmtId="43" fontId="1" fillId="0" borderId="0" applyFont="0" applyFill="0" applyBorder="0" applyAlignment="0" applyProtection="0"/>
    <xf numFmtId="44" fontId="1" fillId="0" borderId="0" applyFont="0" applyFill="0" applyBorder="0" applyAlignment="0" applyProtection="0"/>
    <xf numFmtId="169" fontId="4" fillId="0" borderId="0" applyBorder="0" applyProtection="0"/>
    <xf numFmtId="170" fontId="4" fillId="0" borderId="0" applyBorder="0" applyProtection="0"/>
    <xf numFmtId="168" fontId="4" fillId="0" borderId="0" applyBorder="0" applyProtection="0"/>
    <xf numFmtId="0" fontId="4" fillId="2" borderId="0" applyBorder="0"/>
    <xf numFmtId="0" fontId="20" fillId="0" borderId="0"/>
    <xf numFmtId="9" fontId="20" fillId="0" borderId="0" applyFont="0" applyFill="0" applyBorder="0" applyAlignment="0" applyProtection="0"/>
    <xf numFmtId="43" fontId="20" fillId="0" borderId="0" applyFont="0" applyFill="0" applyBorder="0" applyAlignment="0" applyProtection="0"/>
    <xf numFmtId="0" fontId="20" fillId="0" borderId="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0" fontId="20" fillId="0" borderId="0"/>
    <xf numFmtId="43" fontId="20" fillId="0" borderId="0" applyFont="0" applyFill="0" applyBorder="0" applyAlignment="0" applyProtection="0"/>
    <xf numFmtId="44" fontId="7" fillId="0" borderId="0" applyFont="0" applyFill="0" applyBorder="0" applyAlignment="0" applyProtection="0"/>
    <xf numFmtId="0" fontId="20"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9" fontId="4" fillId="0" borderId="0" applyFont="0" applyFill="0" applyBorder="0" applyAlignment="0" applyProtection="0"/>
    <xf numFmtId="0" fontId="7"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0" fontId="20" fillId="0" borderId="0"/>
    <xf numFmtId="43" fontId="1" fillId="0" borderId="0" applyFont="0" applyFill="0" applyBorder="0" applyAlignment="0" applyProtection="0"/>
    <xf numFmtId="44" fontId="1" fillId="0" borderId="0" applyFont="0" applyFill="0" applyBorder="0" applyAlignment="0" applyProtection="0"/>
    <xf numFmtId="0" fontId="4" fillId="0" borderId="0"/>
    <xf numFmtId="169" fontId="4" fillId="0" borderId="0" applyBorder="0" applyProtection="0"/>
    <xf numFmtId="170" fontId="4" fillId="0" borderId="0" applyBorder="0" applyProtection="0"/>
    <xf numFmtId="168" fontId="4" fillId="0" borderId="0" applyBorder="0" applyProtection="0"/>
    <xf numFmtId="0" fontId="4" fillId="2" borderId="0" applyBorder="0"/>
    <xf numFmtId="0" fontId="20" fillId="0" borderId="0"/>
    <xf numFmtId="43" fontId="20" fillId="0" borderId="0" applyFont="0" applyFill="0" applyBorder="0" applyAlignment="0" applyProtection="0"/>
    <xf numFmtId="0" fontId="20" fillId="0" borderId="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0" fontId="7" fillId="0" borderId="0"/>
    <xf numFmtId="43" fontId="1" fillId="0" borderId="0" applyFont="0" applyFill="0" applyBorder="0" applyAlignment="0" applyProtection="0"/>
    <xf numFmtId="44" fontId="1" fillId="0" borderId="0" applyFont="0" applyFill="0" applyBorder="0" applyAlignment="0" applyProtection="0"/>
    <xf numFmtId="9" fontId="20" fillId="0" borderId="0" applyFont="0" applyFill="0" applyBorder="0" applyAlignment="0" applyProtection="0"/>
    <xf numFmtId="43" fontId="20" fillId="0" borderId="0" applyFont="0" applyFill="0" applyBorder="0" applyAlignment="0" applyProtection="0"/>
    <xf numFmtId="0" fontId="20" fillId="0" borderId="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0" fontId="20" fillId="0" borderId="0"/>
    <xf numFmtId="43" fontId="20" fillId="0" borderId="0" applyFont="0" applyFill="0" applyBorder="0" applyAlignment="0" applyProtection="0"/>
    <xf numFmtId="44" fontId="7" fillId="0" borderId="0" applyFont="0" applyFill="0" applyBorder="0" applyAlignment="0" applyProtection="0"/>
    <xf numFmtId="0" fontId="20"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xf numFmtId="9" fontId="4" fillId="0" borderId="0" applyFont="0" applyFill="0" applyBorder="0" applyAlignment="0" applyProtection="0"/>
    <xf numFmtId="0" fontId="7"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4" fillId="2" borderId="0" applyBorder="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7" fillId="0" borderId="0"/>
    <xf numFmtId="44" fontId="1" fillId="0" borderId="0" applyFont="0" applyFill="0" applyBorder="0" applyAlignment="0" applyProtection="0"/>
    <xf numFmtId="44" fontId="1" fillId="0" borderId="0" applyFont="0" applyFill="0" applyBorder="0" applyAlignment="0" applyProtection="0"/>
    <xf numFmtId="0" fontId="20" fillId="0" borderId="0"/>
    <xf numFmtId="171" fontId="7" fillId="0" borderId="0" applyFont="0" applyFill="0" applyBorder="0" applyAlignment="0" applyProtection="0"/>
    <xf numFmtId="43" fontId="1" fillId="0" borderId="0" applyFont="0" applyFill="0" applyBorder="0" applyAlignment="0" applyProtection="0"/>
    <xf numFmtId="0" fontId="21" fillId="0" borderId="0" applyNumberFormat="0" applyFill="0" applyBorder="0" applyAlignment="0" applyProtection="0"/>
    <xf numFmtId="9" fontId="1" fillId="0" borderId="0" applyFont="0" applyFill="0" applyBorder="0" applyAlignment="0" applyProtection="0"/>
    <xf numFmtId="171" fontId="1" fillId="0" borderId="0" applyFont="0" applyFill="0" applyBorder="0" applyAlignment="0" applyProtection="0"/>
    <xf numFmtId="0" fontId="1" fillId="0" borderId="0"/>
    <xf numFmtId="171" fontId="1" fillId="0" borderId="0" applyFont="0" applyFill="0" applyBorder="0" applyAlignment="0" applyProtection="0"/>
    <xf numFmtId="0" fontId="1" fillId="0" borderId="0"/>
    <xf numFmtId="9" fontId="1" fillId="0" borderId="0" applyFont="0" applyFill="0" applyBorder="0" applyAlignment="0" applyProtection="0"/>
    <xf numFmtId="171" fontId="1" fillId="0" borderId="0" applyFont="0" applyFill="0" applyBorder="0" applyAlignment="0" applyProtection="0"/>
    <xf numFmtId="9" fontId="7"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22" fillId="0" borderId="0"/>
    <xf numFmtId="44" fontId="1" fillId="0" borderId="0" applyFont="0" applyFill="0" applyBorder="0" applyAlignment="0" applyProtection="0"/>
    <xf numFmtId="44" fontId="1" fillId="0" borderId="0" applyFont="0" applyFill="0" applyBorder="0" applyAlignment="0" applyProtection="0"/>
    <xf numFmtId="0" fontId="23" fillId="0" borderId="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7" fillId="0" borderId="0"/>
    <xf numFmtId="44" fontId="1" fillId="0" borderId="0" applyFont="0" applyFill="0" applyBorder="0" applyAlignment="0" applyProtection="0"/>
    <xf numFmtId="44" fontId="1" fillId="0" borderId="0" applyFont="0" applyFill="0" applyBorder="0" applyAlignment="0" applyProtection="0"/>
    <xf numFmtId="0" fontId="2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25" fillId="0" borderId="0"/>
    <xf numFmtId="0" fontId="26" fillId="0" borderId="0"/>
    <xf numFmtId="44" fontId="26" fillId="0" borderId="0" applyFont="0" applyFill="0" applyBorder="0" applyAlignment="0" applyProtection="0"/>
    <xf numFmtId="44" fontId="26" fillId="0" borderId="0" applyFont="0" applyFill="0" applyBorder="0" applyAlignment="0" applyProtection="0"/>
  </cellStyleXfs>
  <cellXfs count="79">
    <xf numFmtId="0" fontId="0" fillId="0" borderId="0" xfId="0"/>
    <xf numFmtId="0" fontId="2" fillId="0" borderId="1" xfId="0" applyFont="1" applyBorder="1" applyAlignment="1">
      <alignment horizontal="center" vertical="center" wrapText="1"/>
    </xf>
    <xf numFmtId="0" fontId="3" fillId="0" borderId="0" xfId="0" applyFont="1"/>
    <xf numFmtId="0" fontId="0" fillId="0" borderId="1" xfId="0" applyBorder="1"/>
    <xf numFmtId="0" fontId="6" fillId="0" borderId="1" xfId="4" applyFont="1" applyBorder="1" applyAlignment="1">
      <alignment horizontal="left"/>
    </xf>
    <xf numFmtId="0" fontId="3" fillId="0" borderId="1" xfId="0" applyFont="1" applyBorder="1"/>
    <xf numFmtId="8" fontId="3" fillId="0" borderId="1" xfId="0" applyNumberFormat="1" applyFont="1" applyBorder="1"/>
    <xf numFmtId="165" fontId="3" fillId="0" borderId="1" xfId="2" applyNumberFormat="1" applyFont="1" applyFill="1" applyBorder="1"/>
    <xf numFmtId="44" fontId="3" fillId="0" borderId="1" xfId="2" applyFont="1" applyFill="1" applyBorder="1"/>
    <xf numFmtId="165" fontId="3" fillId="0" borderId="1" xfId="0" applyNumberFormat="1" applyFont="1" applyBorder="1"/>
    <xf numFmtId="0" fontId="8" fillId="0" borderId="1" xfId="5" applyFont="1" applyBorder="1" applyAlignment="1">
      <alignment horizontal="left"/>
    </xf>
    <xf numFmtId="0" fontId="6" fillId="0" borderId="1" xfId="0" applyFont="1" applyBorder="1"/>
    <xf numFmtId="44" fontId="3" fillId="0" borderId="1" xfId="0" applyNumberFormat="1" applyFont="1" applyBorder="1"/>
    <xf numFmtId="44" fontId="3" fillId="0" borderId="1" xfId="2" applyFont="1" applyBorder="1" applyAlignment="1">
      <alignment horizontal="center" vertical="center"/>
    </xf>
    <xf numFmtId="165" fontId="0" fillId="0" borderId="1" xfId="2" applyNumberFormat="1" applyFont="1" applyBorder="1"/>
    <xf numFmtId="166" fontId="0" fillId="0" borderId="1" xfId="0" applyNumberFormat="1" applyBorder="1"/>
    <xf numFmtId="164" fontId="3" fillId="0" borderId="1" xfId="1" applyNumberFormat="1" applyFont="1" applyBorder="1" applyAlignment="1">
      <alignment horizontal="center" vertical="center"/>
    </xf>
    <xf numFmtId="44" fontId="0" fillId="0" borderId="0" xfId="0" applyNumberFormat="1"/>
    <xf numFmtId="164" fontId="3" fillId="0" borderId="1" xfId="1" applyNumberFormat="1" applyFont="1" applyFill="1" applyBorder="1" applyAlignment="1">
      <alignment horizontal="center" vertical="center"/>
    </xf>
    <xf numFmtId="164" fontId="3" fillId="3" borderId="1" xfId="6" applyNumberFormat="1" applyFont="1" applyFill="1" applyBorder="1"/>
    <xf numFmtId="44" fontId="9" fillId="0" borderId="1" xfId="0" applyNumberFormat="1" applyFont="1" applyBorder="1" applyAlignment="1">
      <alignment horizontal="center" vertical="center"/>
    </xf>
    <xf numFmtId="0" fontId="10" fillId="0" borderId="0" xfId="9"/>
    <xf numFmtId="0" fontId="11" fillId="0" borderId="0" xfId="9" applyFont="1" applyAlignment="1">
      <alignment vertical="center"/>
    </xf>
    <xf numFmtId="0" fontId="10" fillId="0" borderId="0" xfId="9" applyAlignment="1">
      <alignment vertical="center"/>
    </xf>
    <xf numFmtId="0" fontId="12" fillId="0" borderId="0" xfId="9" applyFont="1" applyAlignment="1">
      <alignment horizontal="center" wrapText="1"/>
    </xf>
    <xf numFmtId="0" fontId="14" fillId="0" borderId="0" xfId="9" applyFont="1"/>
    <xf numFmtId="0" fontId="16" fillId="0" borderId="0" xfId="9" applyFont="1"/>
    <xf numFmtId="0" fontId="17" fillId="0" borderId="7" xfId="9" applyFont="1" applyBorder="1" applyAlignment="1">
      <alignment horizontal="center" wrapText="1"/>
    </xf>
    <xf numFmtId="0" fontId="17" fillId="0" borderId="8" xfId="9" applyFont="1" applyBorder="1" applyAlignment="1">
      <alignment horizontal="center" wrapText="1"/>
    </xf>
    <xf numFmtId="0" fontId="5" fillId="0" borderId="1" xfId="9" applyFont="1" applyBorder="1" applyAlignment="1">
      <alignment horizontal="justify" vertical="center" wrapText="1"/>
    </xf>
    <xf numFmtId="0" fontId="10" fillId="0" borderId="1" xfId="9" applyBorder="1"/>
    <xf numFmtId="0" fontId="16" fillId="0" borderId="1" xfId="9" applyFont="1" applyBorder="1"/>
    <xf numFmtId="0" fontId="18" fillId="0" borderId="1" xfId="9" applyFont="1" applyBorder="1"/>
    <xf numFmtId="2" fontId="10" fillId="0" borderId="1" xfId="9" applyNumberFormat="1" applyBorder="1"/>
    <xf numFmtId="167" fontId="19" fillId="0" borderId="0" xfId="0" applyNumberFormat="1" applyFont="1"/>
    <xf numFmtId="0" fontId="19" fillId="0" borderId="0" xfId="0" applyFont="1" applyAlignment="1">
      <alignment horizontal="left"/>
    </xf>
    <xf numFmtId="0" fontId="10" fillId="0" borderId="1" xfId="10" applyBorder="1"/>
    <xf numFmtId="167" fontId="10" fillId="0" borderId="1" xfId="10" applyNumberFormat="1" applyBorder="1" applyAlignment="1">
      <alignment horizontal="center"/>
    </xf>
    <xf numFmtId="0" fontId="3" fillId="0" borderId="1" xfId="0" applyFont="1" applyBorder="1" applyAlignment="1">
      <alignment horizontal="center"/>
    </xf>
    <xf numFmtId="44" fontId="3" fillId="0" borderId="0" xfId="2" applyFont="1"/>
    <xf numFmtId="167" fontId="19" fillId="0" borderId="0" xfId="0" applyNumberFormat="1" applyFont="1" applyAlignment="1">
      <alignment horizontal="left"/>
    </xf>
    <xf numFmtId="164" fontId="3" fillId="0" borderId="1" xfId="136" applyNumberFormat="1" applyFont="1" applyFill="1" applyBorder="1"/>
    <xf numFmtId="164" fontId="3" fillId="0" borderId="1" xfId="136" applyNumberFormat="1" applyFont="1" applyBorder="1"/>
    <xf numFmtId="164" fontId="0" fillId="0" borderId="0" xfId="0" applyNumberFormat="1"/>
    <xf numFmtId="0" fontId="3" fillId="4" borderId="1" xfId="0" applyFont="1" applyFill="1" applyBorder="1" applyProtection="1">
      <protection locked="0"/>
    </xf>
    <xf numFmtId="166" fontId="0" fillId="4" borderId="1" xfId="0" applyNumberFormat="1" applyFill="1" applyBorder="1" applyProtection="1">
      <protection locked="0"/>
    </xf>
    <xf numFmtId="167" fontId="10" fillId="4" borderId="1" xfId="10" applyNumberFormat="1" applyFill="1" applyBorder="1" applyAlignment="1" applyProtection="1">
      <alignment horizontal="center"/>
      <protection locked="0"/>
    </xf>
    <xf numFmtId="0" fontId="2" fillId="0" borderId="1" xfId="0" applyFont="1" applyBorder="1" applyAlignment="1">
      <alignment horizontal="center" vertical="center"/>
    </xf>
    <xf numFmtId="0" fontId="15" fillId="0" borderId="0" xfId="9" applyFont="1" applyAlignment="1">
      <alignment horizontal="left" vertical="top" wrapText="1"/>
    </xf>
    <xf numFmtId="0" fontId="3" fillId="4" borderId="1" xfId="0" applyFont="1" applyFill="1" applyBorder="1" applyAlignment="1" applyProtection="1">
      <alignment horizontal="right"/>
      <protection locked="0"/>
    </xf>
    <xf numFmtId="0" fontId="15" fillId="0" borderId="0" xfId="9" applyFont="1" applyAlignment="1">
      <alignment horizontal="left" wrapText="1"/>
    </xf>
    <xf numFmtId="0" fontId="3" fillId="0" borderId="1" xfId="0" applyFont="1" applyBorder="1" applyAlignment="1" applyProtection="1">
      <alignment horizontal="center"/>
      <protection locked="0"/>
    </xf>
    <xf numFmtId="0" fontId="15" fillId="0" borderId="0" xfId="0" applyFont="1" applyAlignment="1">
      <alignment horizontal="left" wrapText="1"/>
    </xf>
    <xf numFmtId="165" fontId="0" fillId="4" borderId="1" xfId="261" applyNumberFormat="1" applyFont="1" applyFill="1" applyBorder="1" applyProtection="1">
      <protection locked="0"/>
    </xf>
    <xf numFmtId="0" fontId="10" fillId="0" borderId="0" xfId="9" applyAlignment="1">
      <alignment wrapText="1"/>
    </xf>
    <xf numFmtId="0" fontId="15" fillId="0" borderId="0" xfId="9" applyFont="1" applyAlignment="1">
      <alignment wrapText="1"/>
    </xf>
    <xf numFmtId="172" fontId="3" fillId="0" borderId="0" xfId="0" applyNumberFormat="1" applyFont="1"/>
    <xf numFmtId="164" fontId="3" fillId="0" borderId="0" xfId="396" applyNumberFormat="1" applyFont="1" applyFill="1" applyBorder="1" applyAlignment="1">
      <alignment horizontal="center" vertical="center"/>
    </xf>
    <xf numFmtId="0" fontId="3" fillId="4" borderId="1" xfId="0" applyFont="1" applyFill="1" applyBorder="1" applyAlignment="1" applyProtection="1">
      <alignment horizontal="center"/>
      <protection locked="0"/>
    </xf>
    <xf numFmtId="173" fontId="0" fillId="0" borderId="0" xfId="394" applyNumberFormat="1" applyFont="1"/>
    <xf numFmtId="0" fontId="27" fillId="0" borderId="0" xfId="0" applyFont="1"/>
    <xf numFmtId="0" fontId="0" fillId="4" borderId="1" xfId="0" applyFill="1" applyBorder="1" applyAlignment="1" applyProtection="1">
      <alignment wrapText="1"/>
      <protection locked="0"/>
    </xf>
    <xf numFmtId="0" fontId="15" fillId="0" borderId="0" xfId="401" applyFont="1" applyAlignment="1">
      <alignment wrapText="1"/>
    </xf>
    <xf numFmtId="0" fontId="28" fillId="0" borderId="0" xfId="4" applyFont="1" applyAlignment="1">
      <alignment horizontal="left"/>
    </xf>
    <xf numFmtId="0" fontId="29" fillId="0" borderId="0" xfId="10" applyFont="1"/>
    <xf numFmtId="0" fontId="0" fillId="0" borderId="1" xfId="0" applyBorder="1" applyProtection="1">
      <protection locked="0"/>
    </xf>
    <xf numFmtId="0" fontId="28" fillId="0" borderId="0" xfId="0" applyFont="1"/>
    <xf numFmtId="0" fontId="17" fillId="0" borderId="4" xfId="9" applyFont="1" applyBorder="1" applyAlignment="1">
      <alignment horizontal="center" wrapText="1"/>
    </xf>
    <xf numFmtId="0" fontId="17" fillId="0" borderId="5" xfId="9" applyFont="1" applyBorder="1" applyAlignment="1">
      <alignment horizontal="center" wrapText="1"/>
    </xf>
    <xf numFmtId="0" fontId="17" fillId="0" borderId="6" xfId="9" applyFont="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9" xfId="0" applyFont="1" applyBorder="1" applyAlignment="1">
      <alignment horizontal="center"/>
    </xf>
    <xf numFmtId="164" fontId="3" fillId="0" borderId="1" xfId="1" applyNumberFormat="1" applyFont="1" applyBorder="1" applyAlignment="1">
      <alignment horizontal="left"/>
    </xf>
    <xf numFmtId="0" fontId="6" fillId="0" borderId="1" xfId="4" applyFont="1" applyBorder="1" applyAlignment="1">
      <alignment horizontal="left"/>
    </xf>
    <xf numFmtId="0" fontId="6" fillId="0" borderId="1" xfId="4" applyFont="1" applyBorder="1" applyAlignment="1">
      <alignment horizontal="left" vertical="top"/>
    </xf>
  </cellXfs>
  <cellStyles count="404">
    <cellStyle name="Hipervínculo 2" xfId="126" xr:uid="{D82D0CFF-51FB-4396-ACC3-B14C03DFE285}"/>
    <cellStyle name="Millares" xfId="1" builtinId="3"/>
    <cellStyle name="Millares 10" xfId="124" xr:uid="{C5955513-44AA-42CB-8616-DB58A901D1B7}"/>
    <cellStyle name="Millares 11" xfId="11" xr:uid="{2CB3363F-78A8-414F-88E2-4BA2DAB869F7}"/>
    <cellStyle name="Millares 11 2" xfId="226" xr:uid="{5E4292EE-D003-4287-A873-8EE5D76AFB29}"/>
    <cellStyle name="Millares 12" xfId="136" xr:uid="{D666C548-F823-40E8-B47C-F1D52B8D2ABC}"/>
    <cellStyle name="Millares 12 2" xfId="309" xr:uid="{D22FE795-4D88-4E36-A2D7-8F4D2077786D}"/>
    <cellStyle name="Millares 13" xfId="221" xr:uid="{FE28292E-4C91-446C-932D-133019F7A41E}"/>
    <cellStyle name="Millares 14" xfId="396" xr:uid="{885B060D-E186-4D00-B537-9A33C00EBD21}"/>
    <cellStyle name="Millares 2" xfId="13" xr:uid="{9B0B0A72-CEFB-4E9E-80D5-A7C7A87A4A93}"/>
    <cellStyle name="Millares 2 2" xfId="31" xr:uid="{0CA03068-D03D-425E-A79C-65F5061776B2}"/>
    <cellStyle name="Millares 2 2 2" xfId="91" xr:uid="{E966E9D1-0B2E-488D-9EB5-6279BA3C0721}"/>
    <cellStyle name="Millares 2 2 3" xfId="65" xr:uid="{0EA026C9-C74B-4E54-8644-CA53D10CEC85}"/>
    <cellStyle name="Millares 2 3" xfId="125" xr:uid="{528B7211-F0CC-413B-876D-01D38D5F8672}"/>
    <cellStyle name="Millares 2 3 2" xfId="219" xr:uid="{3B64A204-7791-4945-AF5C-86D191ED45A5}"/>
    <cellStyle name="Millares 2 3 2 2" xfId="392" xr:uid="{1EC5B589-A253-4627-803E-4E73A081CC3F}"/>
    <cellStyle name="Millares 2 3 3" xfId="307" xr:uid="{18D3825E-81D3-4522-A603-6F027D597537}"/>
    <cellStyle name="Millares 3" xfId="19" xr:uid="{72AD9842-CFEE-44C8-B1A0-087F89CE9154}"/>
    <cellStyle name="Millares 3 2" xfId="23" xr:uid="{EAFB5C7A-9604-44F1-A848-9DC355A1A4F9}"/>
    <cellStyle name="Millares 3 2 2" xfId="46" xr:uid="{68B7FBC5-07FA-4D3B-8260-94025DB362EC}"/>
    <cellStyle name="Millares 3 2 2 2" xfId="106" xr:uid="{68B98E4B-E319-41EA-A1BF-ED8E15669A86}"/>
    <cellStyle name="Millares 3 2 2 2 2" xfId="201" xr:uid="{3793E488-A46A-4F5E-A36D-037D693DD1C8}"/>
    <cellStyle name="Millares 3 2 2 2 2 2" xfId="374" xr:uid="{D2DBD6C1-6E65-446C-989F-A018A172EAE5}"/>
    <cellStyle name="Millares 3 2 2 2 3" xfId="291" xr:uid="{46B96C71-3443-4341-9B82-DB38D96E7595}"/>
    <cellStyle name="Millares 3 2 2 3" xfId="158" xr:uid="{2568652C-7119-40E7-9642-05204FB805AB}"/>
    <cellStyle name="Millares 3 2 2 3 2" xfId="331" xr:uid="{8F80DA43-408E-45C4-A734-40141F262B6C}"/>
    <cellStyle name="Millares 3 2 2 4" xfId="248" xr:uid="{C3B6F234-B936-40A4-BED9-867E32A6D5A6}"/>
    <cellStyle name="Millares 3 2 3" xfId="83" xr:uid="{27C57F6C-2CD1-4BEE-9BD8-0D3768C3C8DB}"/>
    <cellStyle name="Millares 3 2 3 2" xfId="184" xr:uid="{337C20D3-9713-4FC3-9AA1-97488E352B48}"/>
    <cellStyle name="Millares 3 2 3 2 2" xfId="357" xr:uid="{C0D1CDEB-7B42-4A20-B6E3-E3E3A35A8F99}"/>
    <cellStyle name="Millares 3 2 3 3" xfId="274" xr:uid="{2DF01E2D-1F91-4CF5-9E96-D432D3F38BE5}"/>
    <cellStyle name="Millares 3 2 4" xfId="74" xr:uid="{A820F653-8E64-406F-8B0E-ED5F90DA67ED}"/>
    <cellStyle name="Millares 3 2 4 2" xfId="178" xr:uid="{1169E85A-6842-4219-8A9E-38387BD1959A}"/>
    <cellStyle name="Millares 3 2 4 2 2" xfId="351" xr:uid="{457F7E7A-0597-4A0E-B8FF-64FDB561AA42}"/>
    <cellStyle name="Millares 3 2 4 3" xfId="268" xr:uid="{1FAA0B2F-3BD7-49B0-AA1C-C268B5B9DB5D}"/>
    <cellStyle name="Millares 3 2 5" xfId="141" xr:uid="{2B600F51-63CF-4D70-B563-1176959FE3BF}"/>
    <cellStyle name="Millares 3 2 5 2" xfId="314" xr:uid="{D40AC736-900E-4E0C-A132-581C8773A5C2}"/>
    <cellStyle name="Millares 3 2 6" xfId="231" xr:uid="{76F264BB-7A4D-4E4E-95FD-54678FFF80DC}"/>
    <cellStyle name="Millares 3 3" xfId="30" xr:uid="{9DDD03E6-3830-4718-9ADF-0DFB07982B05}"/>
    <cellStyle name="Millares 3 3 2" xfId="51" xr:uid="{33942594-4B24-4AF2-9F04-27384E93F84F}"/>
    <cellStyle name="Millares 3 3 2 2" xfId="6" xr:uid="{BDED39D1-49BD-47EB-AA49-649A3DEBBEDD}"/>
    <cellStyle name="Millares 3 3 2 2 2" xfId="111" xr:uid="{BF5C4CDC-EB65-496F-9EF1-5AA1E9F62503}"/>
    <cellStyle name="Millares 3 3 2 2 2 2" xfId="296" xr:uid="{46A5D138-60DD-4FFD-9976-18B6780650C9}"/>
    <cellStyle name="Millares 3 3 2 2 3" xfId="206" xr:uid="{6B4498A7-EB39-4E5C-9ADD-38B7A7767216}"/>
    <cellStyle name="Millares 3 3 2 2 3 2" xfId="379" xr:uid="{C6960E64-6868-4AB1-8B30-9CE2CB666BDC}"/>
    <cellStyle name="Millares 3 3 2 2 4" xfId="223" xr:uid="{28F49737-CB85-44C4-AA10-DECEE398BD1F}"/>
    <cellStyle name="Millares 3 3 2 2 5" xfId="397" xr:uid="{1716B4B4-BDF4-4140-9D8C-73D9C4F0E233}"/>
    <cellStyle name="Millares 3 3 2 3" xfId="163" xr:uid="{71486F86-52C9-4A2B-805C-AFEFE1F73C84}"/>
    <cellStyle name="Millares 3 3 2 3 2" xfId="336" xr:uid="{7C3E2936-24AF-4B4A-A9A1-E7CA7B562CC1}"/>
    <cellStyle name="Millares 3 3 2 4" xfId="253" xr:uid="{4EE84B38-25AF-4582-98E4-E42295F09ED3}"/>
    <cellStyle name="Millares 3 3 3" xfId="90" xr:uid="{260C17E7-7341-4D7E-A220-E545088A98A3}"/>
    <cellStyle name="Millares 3 3 3 2" xfId="189" xr:uid="{7FCE2CE1-9871-4D27-A21B-607E55EF6070}"/>
    <cellStyle name="Millares 3 3 3 2 2" xfId="362" xr:uid="{922F001B-3751-4124-AFFD-96603BC74303}"/>
    <cellStyle name="Millares 3 3 3 3" xfId="279" xr:uid="{972A15DA-CDBC-4F14-A46C-1B5B808EAA5A}"/>
    <cellStyle name="Millares 3 3 4" xfId="70" xr:uid="{F29760FB-D738-4A5E-92B7-A2172F13FC3E}"/>
    <cellStyle name="Millares 3 3 4 2" xfId="175" xr:uid="{6D3D26E1-ED15-446F-87CD-1E89964BF96E}"/>
    <cellStyle name="Millares 3 3 4 2 2" xfId="348" xr:uid="{ED417883-8F2B-405F-921B-2386F5AC7A97}"/>
    <cellStyle name="Millares 3 3 4 3" xfId="265" xr:uid="{05DC2A71-DCB6-4F5C-BD91-52E69A624ACA}"/>
    <cellStyle name="Millares 3 3 5" xfId="146" xr:uid="{68960BC7-76C5-48C1-8943-D74638EE3CD2}"/>
    <cellStyle name="Millares 3 3 5 2" xfId="319" xr:uid="{E089C415-8CC1-4BF1-8FD7-020D6AC8AA7F}"/>
    <cellStyle name="Millares 3 3 6" xfId="236" xr:uid="{CC5F1B33-82CF-45C1-BBA5-8042E80EB47C}"/>
    <cellStyle name="Millares 3 4" xfId="43" xr:uid="{A1083E35-B9A3-41D9-88A5-F18FC93242C6}"/>
    <cellStyle name="Millares 3 4 2" xfId="103" xr:uid="{A91B5AFC-BAED-4387-838B-957310355FDC}"/>
    <cellStyle name="Millares 3 4 2 2" xfId="198" xr:uid="{B8F5E802-7A5E-48D3-BC38-A05B14E56704}"/>
    <cellStyle name="Millares 3 4 2 2 2" xfId="371" xr:uid="{50CD9E4B-4DC1-4DB0-88C8-B457B035523E}"/>
    <cellStyle name="Millares 3 4 2 3" xfId="288" xr:uid="{FF14DB7E-3D67-43A1-8694-3E6318EF9B95}"/>
    <cellStyle name="Millares 3 4 3" xfId="155" xr:uid="{B2171941-7D81-417F-A7C2-CEB297884433}"/>
    <cellStyle name="Millares 3 4 3 2" xfId="328" xr:uid="{84B5AD8A-AED6-4E34-ABD1-78E60C81876B}"/>
    <cellStyle name="Millares 3 4 4" xfId="245" xr:uid="{E9423019-6025-4D74-9EDF-EFEE19855FFC}"/>
    <cellStyle name="Millares 3 5" xfId="79" xr:uid="{E76C0485-6A1D-448C-94A2-B193A5ED9943}"/>
    <cellStyle name="Millares 3 5 2" xfId="181" xr:uid="{76FDC73C-ABB9-4DF4-AB75-E2B45575E674}"/>
    <cellStyle name="Millares 3 5 2 2" xfId="354" xr:uid="{CAD21DDE-8585-4EA5-ADCB-7F1787865342}"/>
    <cellStyle name="Millares 3 5 3" xfId="271" xr:uid="{6A785F61-4E07-4963-B1EB-2FB27AA19EE2}"/>
    <cellStyle name="Millares 3 6" xfId="60" xr:uid="{B8BC7A7B-F45E-4D06-BD3E-C9424E008EBD}"/>
    <cellStyle name="Millares 3 6 2" xfId="172" xr:uid="{D0E24936-F46F-42B8-97C0-FDE9D7FE0D5B}"/>
    <cellStyle name="Millares 3 6 2 2" xfId="345" xr:uid="{51B7C0FF-84F6-4A21-B73B-CA8806522EFD}"/>
    <cellStyle name="Millares 3 6 3" xfId="262" xr:uid="{C0E61479-7321-4DB2-9D6E-831FEC288F8C}"/>
    <cellStyle name="Millares 3 7" xfId="128" xr:uid="{11E2FEF3-0286-452F-BE25-219FB912ABB3}"/>
    <cellStyle name="Millares 3 8" xfId="138" xr:uid="{8F4DA1FB-C3DB-46C3-8832-D2F5A48C059C}"/>
    <cellStyle name="Millares 3 8 2" xfId="311" xr:uid="{3DB982B2-5722-4A27-B28B-E9562AB906F9}"/>
    <cellStyle name="Millares 3 9" xfId="228" xr:uid="{BB48D4A9-C50A-466D-A484-56E50387BD09}"/>
    <cellStyle name="Millares 4" xfId="21" xr:uid="{7474ADE6-97E9-4B0A-8A39-FE05C0B5EC93}"/>
    <cellStyle name="Millares 4 2" xfId="44" xr:uid="{E3341FA6-AF65-436D-BBC2-315EA23F7746}"/>
    <cellStyle name="Millares 4 2 2" xfId="104" xr:uid="{C6597AE3-6D09-481C-982F-E73942C01ED1}"/>
    <cellStyle name="Millares 4 2 2 2" xfId="199" xr:uid="{A96D1F5C-0C55-4308-9234-838CDDA5F3D8}"/>
    <cellStyle name="Millares 4 2 2 2 2" xfId="372" xr:uid="{29425C06-E316-44E2-AF83-3B653A5395AA}"/>
    <cellStyle name="Millares 4 2 2 3" xfId="289" xr:uid="{1F138570-EAEB-4A21-8F60-88245866E070}"/>
    <cellStyle name="Millares 4 2 3" xfId="156" xr:uid="{44F0620A-B311-4C3A-B9B5-A07E1932F8FB}"/>
    <cellStyle name="Millares 4 2 3 2" xfId="329" xr:uid="{DE26CD69-C85F-48B0-A141-40768361DC94}"/>
    <cellStyle name="Millares 4 2 4" xfId="246" xr:uid="{2E435FC3-9D1E-4220-868F-7DCF8E0ADAB3}"/>
    <cellStyle name="Millares 4 3" xfId="81" xr:uid="{482F014E-BC6A-4874-9A1E-DC03F138E43D}"/>
    <cellStyle name="Millares 4 3 2" xfId="182" xr:uid="{BAA8F95D-B9C6-42B9-AA1B-1B362546037E}"/>
    <cellStyle name="Millares 4 3 2 2" xfId="355" xr:uid="{9A6D9D93-E4AA-41DA-8206-5A0022C5D174}"/>
    <cellStyle name="Millares 4 3 3" xfId="272" xr:uid="{463F1441-9047-49D1-B4BB-F6850D5AED0A}"/>
    <cellStyle name="Millares 4 4" xfId="72" xr:uid="{F64CA3EE-9F39-4C78-8C3A-92C407C9F17D}"/>
    <cellStyle name="Millares 4 4 2" xfId="176" xr:uid="{E2FBD6D2-BD5F-4309-AE6D-C1F1B5235617}"/>
    <cellStyle name="Millares 4 4 2 2" xfId="349" xr:uid="{A131D9AB-F0BB-42A4-B569-23B39199CF5E}"/>
    <cellStyle name="Millares 4 4 3" xfId="266" xr:uid="{85B73F79-B8B6-4A00-9C1F-5133B35DF2E8}"/>
    <cellStyle name="Millares 4 5" xfId="130" xr:uid="{0FB18DCA-81FA-4D30-8874-6E741C345C93}"/>
    <cellStyle name="Millares 4 6" xfId="139" xr:uid="{7A468FFD-E4B7-4A89-89E5-2E1260509B28}"/>
    <cellStyle name="Millares 4 6 2" xfId="312" xr:uid="{DDA0F9E6-9BBE-4FEA-AA32-A3D5996EC7ED}"/>
    <cellStyle name="Millares 4 7" xfId="229" xr:uid="{BC843F2C-7AC1-4AD6-B397-C44B4273D747}"/>
    <cellStyle name="Millares 5" xfId="25" xr:uid="{9D94FD55-B729-4120-A931-9E5DEE24A2C3}"/>
    <cellStyle name="Millares 5 2" xfId="47" xr:uid="{2E55A232-19C7-4516-AF4F-5954D152CC4C}"/>
    <cellStyle name="Millares 5 2 2" xfId="107" xr:uid="{4DE99B65-26CC-494F-91CC-F7EB13569436}"/>
    <cellStyle name="Millares 5 2 2 2" xfId="202" xr:uid="{7AB7E9BB-66D9-4D6F-B399-B3E20D6EF146}"/>
    <cellStyle name="Millares 5 2 2 2 2" xfId="375" xr:uid="{FABCA107-E70A-4E74-A7F3-E6608B8A480E}"/>
    <cellStyle name="Millares 5 2 2 3" xfId="292" xr:uid="{D0EF6DE3-00FF-4E42-B284-D86E92EB4A60}"/>
    <cellStyle name="Millares 5 2 3" xfId="159" xr:uid="{1FA79145-7505-4DE5-B516-3EE9FAAF0B9A}"/>
    <cellStyle name="Millares 5 2 3 2" xfId="332" xr:uid="{DD26F771-E6C1-420C-ADFD-F5EB3640B0C9}"/>
    <cellStyle name="Millares 5 2 4" xfId="249" xr:uid="{0E9CDAD3-F971-472C-B9F3-A42F06C0280B}"/>
    <cellStyle name="Millares 5 3" xfId="85" xr:uid="{B02C3B91-EF9F-464B-B469-24E593ADA5DC}"/>
    <cellStyle name="Millares 5 3 2" xfId="185" xr:uid="{61315817-4D22-473F-ADDE-CF92934128BC}"/>
    <cellStyle name="Millares 5 3 2 2" xfId="358" xr:uid="{84812CA2-E88A-420A-8B90-87C9F1ABC186}"/>
    <cellStyle name="Millares 5 3 3" xfId="275" xr:uid="{F691901C-9870-4BCE-82AD-E158D85419F7}"/>
    <cellStyle name="Millares 5 4" xfId="62" xr:uid="{D2C0B2AA-B35B-4AD9-9A34-CBC371B5792C}"/>
    <cellStyle name="Millares 5 4 2" xfId="173" xr:uid="{689A4A9E-8CED-43FD-898F-09725C9E0811}"/>
    <cellStyle name="Millares 5 4 2 2" xfId="346" xr:uid="{8D7AD255-31C6-440A-8F64-854151D4995A}"/>
    <cellStyle name="Millares 5 4 3" xfId="263" xr:uid="{8039B5F2-479C-4B2B-9105-5D6682E4FE49}"/>
    <cellStyle name="Millares 5 5" xfId="142" xr:uid="{3311F270-8F0E-46B4-BA9B-0CFA27A88F8E}"/>
    <cellStyle name="Millares 5 5 2" xfId="315" xr:uid="{3B924290-0338-4E8D-B575-F4ADDA622411}"/>
    <cellStyle name="Millares 5 6" xfId="232" xr:uid="{BD839C63-0082-408D-9D55-2246B8899B9E}"/>
    <cellStyle name="Millares 6" xfId="41" xr:uid="{D3C1D8B5-729C-4CF4-956C-B32F0B0A6D34}"/>
    <cellStyle name="Millares 6 2" xfId="101" xr:uid="{8B4AAB62-63FD-498F-9609-0C0F7C695DB7}"/>
    <cellStyle name="Millares 6 2 2" xfId="196" xr:uid="{2F82247C-07F6-422B-B298-655C289E7126}"/>
    <cellStyle name="Millares 6 2 2 2" xfId="369" xr:uid="{0F3AD6AF-1BB0-45AF-9811-8CEE6DDAD9EE}"/>
    <cellStyle name="Millares 6 2 3" xfId="286" xr:uid="{DF09B13A-B9B0-4B41-946C-6CE8854A697C}"/>
    <cellStyle name="Millares 6 3" xfId="153" xr:uid="{8C175E54-9685-40AC-BECA-A4AF7557EACF}"/>
    <cellStyle name="Millares 6 3 2" xfId="326" xr:uid="{4AFFC55E-570C-4006-80CE-AFEC3E979DDD}"/>
    <cellStyle name="Millares 6 4" xfId="243" xr:uid="{A471DCA3-4E02-46BF-8E13-A7A433934045}"/>
    <cellStyle name="Millares 7" xfId="76" xr:uid="{570F4A15-8D97-455E-9E0E-8F6A9F507740}"/>
    <cellStyle name="Millares 7 2" xfId="179" xr:uid="{896968F1-1F17-49E7-9359-DD56BE8565FC}"/>
    <cellStyle name="Millares 7 2 2" xfId="352" xr:uid="{D74A6679-B904-412C-B8E8-B2A63BEF00FD}"/>
    <cellStyle name="Millares 7 3" xfId="269" xr:uid="{6BD6F59A-E3B9-4696-84EA-7BD3F831618F}"/>
    <cellStyle name="Millares 8" xfId="58" xr:uid="{E0F9713B-3271-4649-B6A3-7FB67AED5A0D}"/>
    <cellStyle name="Millares 8 2" xfId="170" xr:uid="{D4838A35-91E2-473E-9CA5-7F404F0C7351}"/>
    <cellStyle name="Millares 8 2 2" xfId="343" xr:uid="{FD3B31C3-FBD9-4161-9090-802874E210CC}"/>
    <cellStyle name="Millares 8 3" xfId="260" xr:uid="{76CA7CD5-CA92-4913-ABA2-7AA8E54CE7F8}"/>
    <cellStyle name="Millares 9" xfId="119" xr:uid="{42B5DFC2-E419-4F8F-A15C-1CE3D34FC834}"/>
    <cellStyle name="Millares 9 2" xfId="133" xr:uid="{C853D63D-49A0-4B03-856F-975B2AE2F01E}"/>
    <cellStyle name="Millares 9 3" xfId="214" xr:uid="{3D94A756-E711-4D19-846F-6FACABD3755E}"/>
    <cellStyle name="Millares 9 3 2" xfId="387" xr:uid="{3A3EA45E-AB1F-4D50-A0FD-64ADD47807C1}"/>
    <cellStyle name="Millares 9 4" xfId="304" xr:uid="{B89815AC-C69A-4449-A6E7-0A1AB7AFD1EA}"/>
    <cellStyle name="Moneda" xfId="2" builtinId="4"/>
    <cellStyle name="Moneda 10" xfId="7" xr:uid="{50020C48-83E9-4DD0-88C3-D7F6751B4173}"/>
    <cellStyle name="Moneda 10 2" xfId="59" xr:uid="{82F03045-E949-4926-9A9F-E381698E20FD}"/>
    <cellStyle name="Moneda 10 2 2" xfId="261" xr:uid="{5E5DC3C8-64C7-410F-9CBB-CBA351FBAC8A}"/>
    <cellStyle name="Moneda 10 3" xfId="171" xr:uid="{40A1576D-0BA8-43D1-A398-5A1D05C95D46}"/>
    <cellStyle name="Moneda 10 3 2" xfId="344" xr:uid="{BD7E6021-8F95-43CB-B183-C40E2333B558}"/>
    <cellStyle name="Moneda 10 4" xfId="224" xr:uid="{510040EF-61F8-4ABC-900A-6AE1FB0F33FA}"/>
    <cellStyle name="Moneda 10 5" xfId="398" xr:uid="{7FBB8133-48A8-45EB-9513-130355516718}"/>
    <cellStyle name="Moneda 11" xfId="8" xr:uid="{B5E2ED45-7636-44FC-A420-2AEB2F494259}"/>
    <cellStyle name="Moneda 11 2" xfId="118" xr:uid="{6EEDD0E6-1B07-4027-8A9B-E5E5F4E94365}"/>
    <cellStyle name="Moneda 11 2 2" xfId="303" xr:uid="{9240B938-93CF-4840-ACF0-6E6DF1514A3C}"/>
    <cellStyle name="Moneda 11 3" xfId="213" xr:uid="{979A1B22-1DD7-43CB-9EC1-B3551FFF16D6}"/>
    <cellStyle name="Moneda 11 3 2" xfId="386" xr:uid="{467E3D6C-0518-419F-BB21-F0FE6F7BE4B7}"/>
    <cellStyle name="Moneda 11 4" xfId="225" xr:uid="{037C96EB-7552-4ADB-9FD0-A60BB7D5C344}"/>
    <cellStyle name="Moneda 11 5" xfId="399" xr:uid="{601DBA42-4665-4154-BC83-7B022A046EBA}"/>
    <cellStyle name="Moneda 12" xfId="122" xr:uid="{1973F680-2EBB-4E58-A86A-28D817C1EB5C}"/>
    <cellStyle name="Moneda 12 2" xfId="217" xr:uid="{59F13CA5-F854-4F35-B996-CAAA824C4D0F}"/>
    <cellStyle name="Moneda 12 2 2" xfId="390" xr:uid="{AD10ACC2-2041-4FEE-95C8-FC9D764F9F65}"/>
    <cellStyle name="Moneda 12 3" xfId="306" xr:uid="{1E086FFF-A22A-414F-850C-1B06D8B922D3}"/>
    <cellStyle name="Moneda 13" xfId="135" xr:uid="{6CAA02A2-4723-4D35-B677-475B5ACCD13A}"/>
    <cellStyle name="Moneda 13 2" xfId="220" xr:uid="{107BC138-36F6-462A-A19C-6BF1BB6F77E3}"/>
    <cellStyle name="Moneda 13 2 2" xfId="393" xr:uid="{2DDCDD1E-FB2F-42C1-A4F4-FD6955C7D1AC}"/>
    <cellStyle name="Moneda 13 3" xfId="308" xr:uid="{164FFA14-ABE3-4CB7-ACE3-6F2FF075688C}"/>
    <cellStyle name="Moneda 14" xfId="12" xr:uid="{2DE84A36-4D21-4DE1-9AA7-61C4911291EB}"/>
    <cellStyle name="Moneda 14 2" xfId="227" xr:uid="{700B83E2-4691-4921-A6E0-C17C01B959C5}"/>
    <cellStyle name="Moneda 15" xfId="137" xr:uid="{8581CAB0-48F1-4470-AA9B-E6518BB0DFE6}"/>
    <cellStyle name="Moneda 15 2" xfId="310" xr:uid="{5C1A02A6-F36F-4678-8670-A6AADDF6ACB3}"/>
    <cellStyle name="Moneda 16" xfId="222" xr:uid="{6736DF22-7894-4951-822D-02C6EF709820}"/>
    <cellStyle name="Moneda 17" xfId="395" xr:uid="{14577674-3CCE-4235-9860-8F13C669D991}"/>
    <cellStyle name="Moneda 18" xfId="403" xr:uid="{D87E26F9-586D-49E5-87C5-7FC1E068C4BF}"/>
    <cellStyle name="Moneda 2" xfId="14" xr:uid="{6668FC9A-BF9F-453B-95C7-E00B36332E71}"/>
    <cellStyle name="Moneda 2 2" xfId="38" xr:uid="{E931BCA6-6EE5-4B27-A3B7-7DDAE6AFE5BC}"/>
    <cellStyle name="Moneda 2 2 2" xfId="55" xr:uid="{C8494DF8-C137-43A7-B040-15C70AE024F3}"/>
    <cellStyle name="Moneda 2 2 2 2" xfId="115" xr:uid="{ECCC6BD5-30D5-467C-974E-BDA5B7E4FA45}"/>
    <cellStyle name="Moneda 2 2 2 2 2" xfId="210" xr:uid="{A964A4E7-24DD-4DB9-B98B-A53EBA9E9E80}"/>
    <cellStyle name="Moneda 2 2 2 2 2 2" xfId="383" xr:uid="{88741597-97B9-47B1-A72E-A216AF74A06E}"/>
    <cellStyle name="Moneda 2 2 2 2 3" xfId="300" xr:uid="{A8957584-2246-4F9B-B25E-0B997B8DF9D1}"/>
    <cellStyle name="Moneda 2 2 2 3" xfId="167" xr:uid="{70DF78EC-15C6-4A20-BCB1-59752C4420AF}"/>
    <cellStyle name="Moneda 2 2 2 3 2" xfId="340" xr:uid="{BAAD3CA2-6C80-48FB-AF60-F036200F68E6}"/>
    <cellStyle name="Moneda 2 2 2 4" xfId="257" xr:uid="{060A8675-F9B1-4B51-A1E7-DE9F33E79A3E}"/>
    <cellStyle name="Moneda 2 2 3" xfId="97" xr:uid="{CD2549A9-F358-4BB3-B746-3EA9ADE5946B}"/>
    <cellStyle name="Moneda 2 2 3 2" xfId="193" xr:uid="{C6AF228D-C026-4886-ADFF-A7D24FC5EC43}"/>
    <cellStyle name="Moneda 2 2 3 2 2" xfId="366" xr:uid="{31AFE16F-5F15-4CB3-A78B-83CAFAAB108B}"/>
    <cellStyle name="Moneda 2 2 3 3" xfId="283" xr:uid="{12BF19A4-89D1-4C1E-8019-6F66722CB3CD}"/>
    <cellStyle name="Moneda 2 2 4" xfId="66" xr:uid="{80D2AB05-08B5-4E0E-B9E9-E4CEFBF26462}"/>
    <cellStyle name="Moneda 2 2 5" xfId="150" xr:uid="{47238A84-8773-4A1E-BA91-F5686F7759F5}"/>
    <cellStyle name="Moneda 2 2 5 2" xfId="323" xr:uid="{F028DC75-FD30-4B89-B9F7-630D98A9A565}"/>
    <cellStyle name="Moneda 2 2 6" xfId="240" xr:uid="{B42D18A2-3464-4738-901A-94BF85C01680}"/>
    <cellStyle name="Moneda 2 3" xfId="29" xr:uid="{7E680F4F-80F3-4A63-AFC5-E79B0BEFA38A}"/>
    <cellStyle name="Moneda 2 3 2" xfId="50" xr:uid="{F641D5D6-BCD7-4655-8593-806FB057B122}"/>
    <cellStyle name="Moneda 2 3 2 2" xfId="110" xr:uid="{2DD42A33-D732-4CA1-ABA5-B409D45AD2F8}"/>
    <cellStyle name="Moneda 2 3 2 2 2" xfId="205" xr:uid="{2007BD6C-5F9E-4FAF-955B-94A135EB722D}"/>
    <cellStyle name="Moneda 2 3 2 2 2 2" xfId="378" xr:uid="{1AEDF3E9-0886-4041-A560-A8B52D6E0D01}"/>
    <cellStyle name="Moneda 2 3 2 2 3" xfId="295" xr:uid="{9CE3ABC0-6E7D-4CE4-946C-F8A0739B0E1C}"/>
    <cellStyle name="Moneda 2 3 2 3" xfId="162" xr:uid="{269337AA-0CC6-4343-8474-768A5B0B9EF7}"/>
    <cellStyle name="Moneda 2 3 2 3 2" xfId="335" xr:uid="{49FE3809-7909-445C-839A-BEE7827E592C}"/>
    <cellStyle name="Moneda 2 3 2 4" xfId="252" xr:uid="{62AFBA53-E0D0-4FB0-8FB6-65C865E38D3C}"/>
    <cellStyle name="Moneda 2 3 3" xfId="89" xr:uid="{70C2FCA5-395B-4473-9275-E36578FC0061}"/>
    <cellStyle name="Moneda 2 3 3 2" xfId="188" xr:uid="{E9515039-2C9A-4A86-BD11-C1044A1F657A}"/>
    <cellStyle name="Moneda 2 3 3 2 2" xfId="361" xr:uid="{94254703-608B-472D-B789-876506B9A50F}"/>
    <cellStyle name="Moneda 2 3 3 3" xfId="278" xr:uid="{09C7639B-8A18-4994-85E3-6D13D6965335}"/>
    <cellStyle name="Moneda 2 3 4" xfId="145" xr:uid="{22E607E0-187C-4262-AFA0-026C49991D4B}"/>
    <cellStyle name="Moneda 2 3 4 2" xfId="318" xr:uid="{A7D303EC-54CD-479A-971F-A35FF7A171D3}"/>
    <cellStyle name="Moneda 2 3 5" xfId="235" xr:uid="{7C3CA9A6-FDD6-4FFE-A38E-AD230B697C56}"/>
    <cellStyle name="Moneda 2 4" xfId="402" xr:uid="{B7012030-7AD4-408C-9B8A-6ED8B0053F2C}"/>
    <cellStyle name="Moneda 3" xfId="22" xr:uid="{5CE02052-6162-4917-A8AB-204FC21698CE}"/>
    <cellStyle name="Moneda 3 2" xfId="39" xr:uid="{3D262930-4194-4233-A14B-45D3693504C5}"/>
    <cellStyle name="Moneda 3 2 2" xfId="56" xr:uid="{57318DDF-2A58-48DD-9249-C65F5153E318}"/>
    <cellStyle name="Moneda 3 2 2 2" xfId="116" xr:uid="{1D43530E-4A35-41C9-8E3C-D022C3A2DD47}"/>
    <cellStyle name="Moneda 3 2 2 2 2" xfId="211" xr:uid="{CA70C6E3-9FD9-4860-BAA8-53BAF27F30A7}"/>
    <cellStyle name="Moneda 3 2 2 2 2 2" xfId="384" xr:uid="{6722BB8E-45E1-48A2-98C6-1ED5B72B7506}"/>
    <cellStyle name="Moneda 3 2 2 2 3" xfId="301" xr:uid="{9B6D9D2E-F738-41A2-83A9-ED4ED5D38EFA}"/>
    <cellStyle name="Moneda 3 2 2 3" xfId="168" xr:uid="{DA2589D2-91D6-4FB2-93D6-13D14B0E3823}"/>
    <cellStyle name="Moneda 3 2 2 3 2" xfId="341" xr:uid="{92CCDA48-115C-430B-B194-D82CF33A3886}"/>
    <cellStyle name="Moneda 3 2 2 4" xfId="258" xr:uid="{1B143D9D-D5EA-45F8-9076-67D2BD95BCBE}"/>
    <cellStyle name="Moneda 3 2 3" xfId="98" xr:uid="{B3663715-E57C-4770-8287-ACB6F1A3C6AC}"/>
    <cellStyle name="Moneda 3 2 3 2" xfId="194" xr:uid="{BC4064D1-42CF-4412-B6DE-6BD37D28DE2F}"/>
    <cellStyle name="Moneda 3 2 3 2 2" xfId="367" xr:uid="{0F22B3A5-4690-4665-8D45-20E9E2F06BE0}"/>
    <cellStyle name="Moneda 3 2 3 3" xfId="284" xr:uid="{F40EAD72-48FC-454C-8E4F-DA9086E69F95}"/>
    <cellStyle name="Moneda 3 2 4" xfId="151" xr:uid="{A76A3D86-2059-4488-B15D-2AE503F7F4E5}"/>
    <cellStyle name="Moneda 3 2 4 2" xfId="324" xr:uid="{2CF19175-DAC8-498A-BED1-F56178D89E2B}"/>
    <cellStyle name="Moneda 3 2 5" xfId="241" xr:uid="{BC9280CC-3C59-4ABA-9102-40F89E2E1249}"/>
    <cellStyle name="Moneda 3 3" xfId="34" xr:uid="{105A9CC4-E8B4-4091-BB1B-77E548BE26D0}"/>
    <cellStyle name="Moneda 3 3 2" xfId="52" xr:uid="{EEF80B72-97C2-4E15-BEF0-D4EC3DF23F23}"/>
    <cellStyle name="Moneda 3 3 2 2" xfId="112" xr:uid="{B5BC9BC8-B65D-4DD1-A46D-EE1D2D1A3B69}"/>
    <cellStyle name="Moneda 3 3 2 2 2" xfId="207" xr:uid="{A3BDF903-1595-439F-844D-F496363B8288}"/>
    <cellStyle name="Moneda 3 3 2 2 2 2" xfId="380" xr:uid="{D564531D-8FEB-4646-BF17-3714777DB4CA}"/>
    <cellStyle name="Moneda 3 3 2 2 3" xfId="297" xr:uid="{D317E109-35BD-4BA7-8B7B-AB91D69B478A}"/>
    <cellStyle name="Moneda 3 3 2 3" xfId="164" xr:uid="{7637FE49-8618-4B3D-9A5E-687035A4DD37}"/>
    <cellStyle name="Moneda 3 3 2 3 2" xfId="337" xr:uid="{5965FC36-6C09-4C6F-8EB9-F30397E4B798}"/>
    <cellStyle name="Moneda 3 3 2 4" xfId="254" xr:uid="{3B252F88-FCC3-440F-AA67-7DB5640CEADF}"/>
    <cellStyle name="Moneda 3 3 3" xfId="94" xr:uid="{A7470C04-5544-4EEE-BBD1-DB4F04CE855E}"/>
    <cellStyle name="Moneda 3 3 3 2" xfId="190" xr:uid="{A3D43C21-A5CA-4768-AEBE-6F5F6C885570}"/>
    <cellStyle name="Moneda 3 3 3 2 2" xfId="363" xr:uid="{2F7E45F4-FA8E-4FC4-8CD3-6964F869318B}"/>
    <cellStyle name="Moneda 3 3 3 3" xfId="280" xr:uid="{95D2FE0C-43A0-4CFA-94A8-F6CE9A0917AE}"/>
    <cellStyle name="Moneda 3 3 4" xfId="147" xr:uid="{A5F27AFE-B025-44FD-B639-DE03720536E6}"/>
    <cellStyle name="Moneda 3 3 4 2" xfId="320" xr:uid="{9061064D-5B67-493C-8FF8-D168C3CEE892}"/>
    <cellStyle name="Moneda 3 3 5" xfId="237" xr:uid="{CB6A9C33-E0E0-46EF-A778-786A773519FB}"/>
    <cellStyle name="Moneda 3 4" xfId="45" xr:uid="{D5FE7267-14C9-43D5-89F9-2BD764BA9F18}"/>
    <cellStyle name="Moneda 3 4 2" xfId="105" xr:uid="{51EEE9C3-BAF6-4D9E-A37E-20DB2740C10F}"/>
    <cellStyle name="Moneda 3 4 2 2" xfId="200" xr:uid="{24A66DF8-1E42-4AF9-A8EE-4067EF803D1D}"/>
    <cellStyle name="Moneda 3 4 2 2 2" xfId="373" xr:uid="{EDECAE8D-F645-4285-BE85-B838052488DB}"/>
    <cellStyle name="Moneda 3 4 2 3" xfId="290" xr:uid="{3C99827A-5586-48A0-A191-211D1C1AB20F}"/>
    <cellStyle name="Moneda 3 4 3" xfId="157" xr:uid="{448AEFCC-3D08-4479-AE9A-27425078CDE7}"/>
    <cellStyle name="Moneda 3 4 3 2" xfId="330" xr:uid="{10752BFC-B7F8-49D2-9FE4-275AF46D8ACE}"/>
    <cellStyle name="Moneda 3 4 4" xfId="247" xr:uid="{47B580E6-3B53-40F3-AF64-5439A429E51A}"/>
    <cellStyle name="Moneda 3 5" xfId="82" xr:uid="{26DEA81D-12AD-44AD-8775-4CEFD1B83547}"/>
    <cellStyle name="Moneda 3 5 2" xfId="183" xr:uid="{FDC9F21A-8A28-49DA-BB7A-9F2E13970293}"/>
    <cellStyle name="Moneda 3 5 2 2" xfId="356" xr:uid="{A3A009C6-7F1A-415D-AC06-423EE0F34193}"/>
    <cellStyle name="Moneda 3 5 3" xfId="273" xr:uid="{D20D1692-8B90-45C6-AB39-C080CC54D87E}"/>
    <cellStyle name="Moneda 3 6" xfId="73" xr:uid="{21AC8FC5-7BF4-436C-8B45-3F5AD4A138EA}"/>
    <cellStyle name="Moneda 3 6 2" xfId="177" xr:uid="{89E5714E-7869-4F53-A182-2259CA357E3C}"/>
    <cellStyle name="Moneda 3 6 2 2" xfId="350" xr:uid="{39C30F58-4B13-4A71-922E-840F7DC06B55}"/>
    <cellStyle name="Moneda 3 6 3" xfId="267" xr:uid="{46CCF1E0-7D44-4135-A612-9190D5E78BCC}"/>
    <cellStyle name="Moneda 3 7" xfId="121" xr:uid="{1C333C2F-9263-4F9A-819B-540DA712B6CB}"/>
    <cellStyle name="Moneda 3 7 2" xfId="216" xr:uid="{4525E370-5F25-4AE9-ADEB-D512772F06DB}"/>
    <cellStyle name="Moneda 3 7 2 2" xfId="389" xr:uid="{9594F95E-55E5-4AB1-B56D-1B9630909824}"/>
    <cellStyle name="Moneda 3 7 3" xfId="305" xr:uid="{60316F9C-C25C-4525-876E-7814A68FC053}"/>
    <cellStyle name="Moneda 3 8" xfId="140" xr:uid="{DDB14A27-B3BA-4D53-A55A-CFFDD108D4E6}"/>
    <cellStyle name="Moneda 3 8 2" xfId="313" xr:uid="{668FA96B-1925-425C-8A25-2B42225651F9}"/>
    <cellStyle name="Moneda 3 9" xfId="230" xr:uid="{86B36473-F937-42A1-95EA-87E4797160FB}"/>
    <cellStyle name="Moneda 4" xfId="26" xr:uid="{A0D5F323-470A-4041-BAEE-1E60E9B2C834}"/>
    <cellStyle name="Moneda 4 2" xfId="40" xr:uid="{FE11104C-E782-4666-9DB1-797896410241}"/>
    <cellStyle name="Moneda 4 2 2" xfId="57" xr:uid="{958C5EB3-317D-4AA1-8ED3-55850486BB5D}"/>
    <cellStyle name="Moneda 4 2 2 2" xfId="117" xr:uid="{A9E1A1DA-A48B-4A42-A290-81882D14FC7C}"/>
    <cellStyle name="Moneda 4 2 2 2 2" xfId="212" xr:uid="{2AEF5479-A3E1-4B4C-8F75-BAB56DCD8D9E}"/>
    <cellStyle name="Moneda 4 2 2 2 2 2" xfId="385" xr:uid="{8B808069-AFAA-42D1-92C8-DDB64D002755}"/>
    <cellStyle name="Moneda 4 2 2 2 3" xfId="302" xr:uid="{2DC3D890-D303-4B17-B23C-A31202FAC2EA}"/>
    <cellStyle name="Moneda 4 2 2 3" xfId="169" xr:uid="{437FCABE-11F1-4ABD-8F56-D69DA8E79F8F}"/>
    <cellStyle name="Moneda 4 2 2 3 2" xfId="342" xr:uid="{3C1C891F-BFEE-48D6-B8DA-5607875B4016}"/>
    <cellStyle name="Moneda 4 2 2 4" xfId="259" xr:uid="{3C236DB3-AB49-4C1E-8E73-90B3FFBEA281}"/>
    <cellStyle name="Moneda 4 2 3" xfId="99" xr:uid="{DA052E23-2638-40C1-BEFC-265938489C6D}"/>
    <cellStyle name="Moneda 4 2 3 2" xfId="195" xr:uid="{ED1B4CA6-9027-4FF5-82A8-AE8996138962}"/>
    <cellStyle name="Moneda 4 2 3 2 2" xfId="368" xr:uid="{53C4281E-1C38-447F-A3B1-1A21283B5C85}"/>
    <cellStyle name="Moneda 4 2 3 3" xfId="285" xr:uid="{42E1A499-D363-4670-AF7F-68166EC3A3F0}"/>
    <cellStyle name="Moneda 4 2 4" xfId="152" xr:uid="{BB967A78-9011-49CA-A1DF-AC7E0DE8BB43}"/>
    <cellStyle name="Moneda 4 2 4 2" xfId="325" xr:uid="{44C43C56-0AF5-47F2-A0BF-8239A0491064}"/>
    <cellStyle name="Moneda 4 2 5" xfId="242" xr:uid="{0C69EF5E-4856-465E-A097-4747D8E8582A}"/>
    <cellStyle name="Moneda 4 3" xfId="48" xr:uid="{476552DC-30A9-4596-8D8B-6DDB921C5BFA}"/>
    <cellStyle name="Moneda 4 3 2" xfId="108" xr:uid="{FC11B9D7-0B4B-4839-9C0B-C1F283738D0D}"/>
    <cellStyle name="Moneda 4 3 2 2" xfId="203" xr:uid="{4BE23911-A0EC-473C-B574-D52F103EBA66}"/>
    <cellStyle name="Moneda 4 3 2 2 2" xfId="376" xr:uid="{74CF7730-9975-45B9-A8C9-991D1A7D58B7}"/>
    <cellStyle name="Moneda 4 3 2 3" xfId="293" xr:uid="{5CC0378B-4E30-4737-B3F8-B98738730562}"/>
    <cellStyle name="Moneda 4 3 3" xfId="160" xr:uid="{6199DD6B-8128-43BF-AD7A-A7C84306057C}"/>
    <cellStyle name="Moneda 4 3 3 2" xfId="333" xr:uid="{D2E7F726-1419-41DB-8A90-4182CCDE62EA}"/>
    <cellStyle name="Moneda 4 3 4" xfId="250" xr:uid="{DD8CE692-E5C1-402E-9749-327E4A32622B}"/>
    <cellStyle name="Moneda 4 4" xfId="86" xr:uid="{8190EF50-E540-49F8-9DD2-D617A07F4A10}"/>
    <cellStyle name="Moneda 4 4 2" xfId="186" xr:uid="{3C7E03A3-C7BD-4F4A-8210-2EF7C09604AA}"/>
    <cellStyle name="Moneda 4 4 2 2" xfId="359" xr:uid="{45E1C302-B67A-4019-A2F6-F7D89CA82302}"/>
    <cellStyle name="Moneda 4 4 3" xfId="276" xr:uid="{303AFA81-B02C-4682-B426-07A4CBD73413}"/>
    <cellStyle name="Moneda 4 5" xfId="63" xr:uid="{AD2E041E-CE59-4527-AA81-4E6399CA5761}"/>
    <cellStyle name="Moneda 4 5 2" xfId="174" xr:uid="{FF8580B4-DFBC-4840-A53A-55F4EBA44428}"/>
    <cellStyle name="Moneda 4 5 2 2" xfId="347" xr:uid="{2BF33204-D288-4FD2-BB2C-86491F0EAD15}"/>
    <cellStyle name="Moneda 4 5 3" xfId="264" xr:uid="{A135E9D0-B1AB-480F-A472-D3D1F1653D92}"/>
    <cellStyle name="Moneda 4 6" xfId="143" xr:uid="{F08059D7-676A-41BD-BD3B-CDD0FB6F1724}"/>
    <cellStyle name="Moneda 4 6 2" xfId="316" xr:uid="{8CD9A327-B08D-4EF5-BA53-313AC186FBB2}"/>
    <cellStyle name="Moneda 4 7" xfId="233" xr:uid="{889589A8-A79A-402A-9E78-4BD6EE3DC417}"/>
    <cellStyle name="Moneda 5" xfId="36" xr:uid="{311E657B-95B5-40A7-8240-F2E78366AF37}"/>
    <cellStyle name="Moneda 5 2" xfId="54" xr:uid="{46FF9D94-4E28-4A9E-9021-D095948BA914}"/>
    <cellStyle name="Moneda 5 2 2" xfId="114" xr:uid="{382D4274-64A2-4765-AFA6-989668819290}"/>
    <cellStyle name="Moneda 5 2 2 2" xfId="209" xr:uid="{F53023DA-1018-4858-A7BC-8F68D7FC24A1}"/>
    <cellStyle name="Moneda 5 2 2 2 2" xfId="382" xr:uid="{11281BF9-2B3C-4F1B-8195-5678E8179A5F}"/>
    <cellStyle name="Moneda 5 2 2 3" xfId="299" xr:uid="{DF1A7A62-A8BB-471F-8A3B-156FA20DEC21}"/>
    <cellStyle name="Moneda 5 2 3" xfId="166" xr:uid="{C6207CD1-3BF7-44C2-8914-4128A6B8BDD2}"/>
    <cellStyle name="Moneda 5 2 3 2" xfId="339" xr:uid="{348BBAA2-7441-4296-A061-C22693D5A41D}"/>
    <cellStyle name="Moneda 5 2 4" xfId="256" xr:uid="{65D8BC56-42FB-450D-B7F9-97A119C0DB9C}"/>
    <cellStyle name="Moneda 5 3" xfId="96" xr:uid="{EE7962EF-3535-4227-AA07-03077186B6F0}"/>
    <cellStyle name="Moneda 5 3 2" xfId="192" xr:uid="{789D5313-0BF6-4A19-A0C1-5A0D6F01592D}"/>
    <cellStyle name="Moneda 5 3 2 2" xfId="365" xr:uid="{9EEC3EFE-E89A-4A73-988E-DF46E745E854}"/>
    <cellStyle name="Moneda 5 3 3" xfId="282" xr:uid="{9277114C-8695-4353-AC71-7604A8A9A0C9}"/>
    <cellStyle name="Moneda 5 4" xfId="149" xr:uid="{049E1037-4131-4A26-AF9E-80D7D8DCBD5F}"/>
    <cellStyle name="Moneda 5 4 2" xfId="322" xr:uid="{6A87B0E4-3645-486B-9528-3AD032CF1DE0}"/>
    <cellStyle name="Moneda 5 5" xfId="239" xr:uid="{5E6B3CB3-8186-4FC8-868F-790F1CA3BD6B}"/>
    <cellStyle name="Moneda 6" xfId="35" xr:uid="{1B2C0A82-9B24-442D-AA85-D05B2E012303}"/>
    <cellStyle name="Moneda 6 2" xfId="53" xr:uid="{9AFACBAF-AAF5-47AA-B91F-1117CAC0744E}"/>
    <cellStyle name="Moneda 6 2 2" xfId="113" xr:uid="{8B9030D5-EB94-4C84-B0B1-2D2CB356D613}"/>
    <cellStyle name="Moneda 6 2 2 2" xfId="208" xr:uid="{2DD48895-E063-46CD-B0EB-560113623F6C}"/>
    <cellStyle name="Moneda 6 2 2 2 2" xfId="381" xr:uid="{A96FDA2D-0DC4-4A28-B80C-CB297D24F990}"/>
    <cellStyle name="Moneda 6 2 2 3" xfId="298" xr:uid="{5C84AAA2-1666-4865-BD3E-A45359114AD8}"/>
    <cellStyle name="Moneda 6 2 3" xfId="165" xr:uid="{B5E6E8AA-D214-428A-A8D2-B0F503817578}"/>
    <cellStyle name="Moneda 6 2 3 2" xfId="338" xr:uid="{7A622D42-669F-4CD2-8E56-AAAB2E51C91C}"/>
    <cellStyle name="Moneda 6 2 4" xfId="255" xr:uid="{466F5876-2873-4365-842F-F019C522FEFD}"/>
    <cellStyle name="Moneda 6 3" xfId="95" xr:uid="{46613021-4447-448A-8BEE-C6C6DCA9B575}"/>
    <cellStyle name="Moneda 6 3 2" xfId="191" xr:uid="{D14CECE8-46FB-49D4-8478-0FE6835869A5}"/>
    <cellStyle name="Moneda 6 3 2 2" xfId="364" xr:uid="{E14C902C-502E-4C7E-8864-EE76560BE6B7}"/>
    <cellStyle name="Moneda 6 3 3" xfId="281" xr:uid="{CE21EF48-3688-4187-94EF-C913FD24EA0E}"/>
    <cellStyle name="Moneda 6 4" xfId="148" xr:uid="{31AE6AC1-174F-4261-95F6-784FE0F2BE7F}"/>
    <cellStyle name="Moneda 6 4 2" xfId="321" xr:uid="{C3123932-9C74-4A4F-8E16-501F2494016E}"/>
    <cellStyle name="Moneda 6 5" xfId="238" xr:uid="{5CF7308E-4402-4E7B-96A8-9BCCD1C5FA07}"/>
    <cellStyle name="Moneda 7" xfId="28" xr:uid="{87D95A16-AEC7-4F56-AB2C-6F4260A9F292}"/>
    <cellStyle name="Moneda 7 2" xfId="49" xr:uid="{A5948271-72A2-42BA-A0CC-4A07BB93869C}"/>
    <cellStyle name="Moneda 7 2 2" xfId="109" xr:uid="{9E121B76-3236-4890-9E03-E13E97439579}"/>
    <cellStyle name="Moneda 7 2 2 2" xfId="204" xr:uid="{5FF7EFC4-1BE2-46E9-92A6-DEC247EB364B}"/>
    <cellStyle name="Moneda 7 2 2 2 2" xfId="377" xr:uid="{FE2ABF71-BF35-469E-8787-729B5F6FC5D9}"/>
    <cellStyle name="Moneda 7 2 2 3" xfId="294" xr:uid="{CDD84EF2-13F2-4835-86E5-59F79D5B1710}"/>
    <cellStyle name="Moneda 7 2 3" xfId="161" xr:uid="{98596622-B81A-410E-A24C-C6F2536ED4CB}"/>
    <cellStyle name="Moneda 7 2 3 2" xfId="334" xr:uid="{0E75ADF4-FFA8-49A8-8B80-83ED076F0F46}"/>
    <cellStyle name="Moneda 7 2 4" xfId="251" xr:uid="{EF605B8F-327B-43A2-B2DB-0ED7EF337873}"/>
    <cellStyle name="Moneda 7 3" xfId="88" xr:uid="{1F0971F0-96F0-434F-8D80-4D800A4ED378}"/>
    <cellStyle name="Moneda 7 3 2" xfId="187" xr:uid="{B8886F4A-E2C6-4499-96F8-EDD2FE399587}"/>
    <cellStyle name="Moneda 7 3 2 2" xfId="360" xr:uid="{E7C56E6B-BF6E-4BBC-95C8-047826276689}"/>
    <cellStyle name="Moneda 7 3 3" xfId="277" xr:uid="{39C9E8FD-73CD-4DB3-B088-CE438D072717}"/>
    <cellStyle name="Moneda 7 4" xfId="144" xr:uid="{791C4990-8F6F-4F65-8B6C-0048D4C77026}"/>
    <cellStyle name="Moneda 7 4 2" xfId="317" xr:uid="{84490854-F59D-4B61-A6DA-9189D6F76B7F}"/>
    <cellStyle name="Moneda 7 5" xfId="234" xr:uid="{E09F6DFE-545E-4C61-8782-A3686A02BF42}"/>
    <cellStyle name="Moneda 8" xfId="42" xr:uid="{8B4F895D-C027-424C-96E7-19A93E04ABE5}"/>
    <cellStyle name="Moneda 8 2" xfId="102" xr:uid="{06C6E6D0-4A26-4A90-9913-1AC27FFF67C6}"/>
    <cellStyle name="Moneda 8 2 2" xfId="197" xr:uid="{A0E53A82-F0E9-4655-8BDE-EBDB7D07B359}"/>
    <cellStyle name="Moneda 8 2 2 2" xfId="370" xr:uid="{8B3F9C1B-74CA-4236-9178-467AF302A3AE}"/>
    <cellStyle name="Moneda 8 2 3" xfId="287" xr:uid="{50AF6903-95CD-4DC9-8348-F84786F8628F}"/>
    <cellStyle name="Moneda 8 3" xfId="154" xr:uid="{E646F0F3-7109-4B94-89F6-9490CBEC2481}"/>
    <cellStyle name="Moneda 8 3 2" xfId="327" xr:uid="{16E4871B-D903-4C82-8865-E1806449CC9A}"/>
    <cellStyle name="Moneda 8 4" xfId="244" xr:uid="{E57105B6-FC78-489A-A4B0-F40B91F416FD}"/>
    <cellStyle name="Moneda 9" xfId="77" xr:uid="{9FB17747-557F-45DD-AFA9-4A6C665BAF50}"/>
    <cellStyle name="Moneda 9 2" xfId="180" xr:uid="{D728A6B6-6DC2-49D9-BDF9-0D5ACFDE0736}"/>
    <cellStyle name="Moneda 9 2 2" xfId="353" xr:uid="{9C44A2EB-B97F-4CF4-9568-2C408B5B681C}"/>
    <cellStyle name="Moneda 9 3" xfId="270" xr:uid="{2C4877EA-3A9E-483E-8A82-14B1DAF10EFC}"/>
    <cellStyle name="Normal" xfId="0" builtinId="0"/>
    <cellStyle name="Normal 14" xfId="131" xr:uid="{D7319153-0236-45F7-B0B3-A43924B7E3DE}"/>
    <cellStyle name="Normal 2" xfId="4" xr:uid="{899D6028-5796-49BE-B6A2-55D65948383C}"/>
    <cellStyle name="Normal 2 2" xfId="27" xr:uid="{5D8BFB7B-C3F0-4784-ADE4-2AD3292FA4FE}"/>
    <cellStyle name="Normal 2 2 2" xfId="37" xr:uid="{53C6BB3B-2D85-4460-A8D7-67ECA99B3EE5}"/>
    <cellStyle name="Normal 2 2 3" xfId="87" xr:uid="{19FB0C15-312D-4D6B-9211-9FBECC722F30}"/>
    <cellStyle name="Normal 2 2 4" xfId="64" xr:uid="{78379D2F-C08F-4508-8C1D-4BEC190802EF}"/>
    <cellStyle name="Normal 2 3" xfId="33" xr:uid="{7A62DEFF-6E08-49D9-810D-1D260C655051}"/>
    <cellStyle name="Normal 2 3 2" xfId="93" xr:uid="{993BC16B-725B-42C0-879A-280BCA76725B}"/>
    <cellStyle name="Normal 2 4" xfId="120" xr:uid="{7FF2725E-C054-4617-B453-39A98892D6B6}"/>
    <cellStyle name="Normal 2 4 2" xfId="215" xr:uid="{2FD9963D-A745-4761-A3AA-4D36A1041D52}"/>
    <cellStyle name="Normal 2 4 2 2" xfId="388" xr:uid="{3701A8C0-FC14-4359-AD57-FABF22EF1252}"/>
    <cellStyle name="Normal 3" xfId="9" xr:uid="{BE1EB954-BFAE-4D66-AD5D-2B460A999C7F}"/>
    <cellStyle name="Normal 3 2" xfId="20" xr:uid="{6C107141-678E-43CD-A56A-BE266680CC07}"/>
    <cellStyle name="Normal 3 2 2" xfId="80" xr:uid="{1CEED409-F0A9-4D47-AE7F-5F1F5A3DD647}"/>
    <cellStyle name="Normal 3 2 3" xfId="71" xr:uid="{9D3BAB47-B7DA-4721-B201-6B65F3872EF3}"/>
    <cellStyle name="Normal 3 3" xfId="69" xr:uid="{CDB7DB6B-9D99-4F4D-BCAA-AC728432C445}"/>
    <cellStyle name="Normal 3 4" xfId="129" xr:uid="{B0904708-D39B-4571-9912-A64CC31D3184}"/>
    <cellStyle name="Normal 3 5" xfId="17" xr:uid="{E3C4E751-85D3-40F5-91A0-EB209AFD95A4}"/>
    <cellStyle name="Normal 3 6" xfId="400" xr:uid="{8B90D158-1FD6-48A7-BF2F-693CFC5CE5E2}"/>
    <cellStyle name="Normal 4" xfId="10" xr:uid="{EB6A1D9F-AE30-4105-8C74-80D8EF54506A}"/>
    <cellStyle name="Normal 4 2" xfId="84" xr:uid="{E1BC816A-D067-40F0-AE75-F4FF5A8C17D0}"/>
    <cellStyle name="Normal 4 3" xfId="61" xr:uid="{9CCDCE85-ED46-4175-BC6F-2924BA75EB5B}"/>
    <cellStyle name="Normal 4 4" xfId="24" xr:uid="{ACB59EFD-A65B-4322-B991-833A8FB14BE8}"/>
    <cellStyle name="Normal 4 5" xfId="401" xr:uid="{B0BC93CE-965E-4E72-87C8-FC9C6895C980}"/>
    <cellStyle name="Normal 5" xfId="5" xr:uid="{7BE23E19-2491-4A25-900C-AAE4D2FD5867}"/>
    <cellStyle name="Normal 5 2" xfId="75" xr:uid="{4242E4FD-F629-405E-9E3B-4561886C8FBE}"/>
    <cellStyle name="Normal 6" xfId="123" xr:uid="{E127719E-CD96-440E-87A9-035E9DA77A18}"/>
    <cellStyle name="Normal 6 2" xfId="218" xr:uid="{10679ACA-85EF-43FD-8AEF-B76238A9F7EB}"/>
    <cellStyle name="Normal 6 2 2" xfId="391" xr:uid="{425F1EEC-CB0A-4EEF-A3C4-CAC4BF84D2A9}"/>
    <cellStyle name="Porcentaje" xfId="394" builtinId="5"/>
    <cellStyle name="Porcentaje 2" xfId="15" xr:uid="{08624F2F-4BA5-4062-BFCC-A6C5C1042C32}"/>
    <cellStyle name="Porcentaje 2 2" xfId="32" xr:uid="{463BEBEB-E3DD-4DEE-BCD4-BA607889301F}"/>
    <cellStyle name="Porcentaje 2 2 2" xfId="92" xr:uid="{F7B919F8-C70A-4B3B-B981-A62DF9725E81}"/>
    <cellStyle name="Porcentaje 2 2 3" xfId="67" xr:uid="{F3745F32-30A1-4602-94D6-A303A712772A}"/>
    <cellStyle name="Porcentaje 2 3" xfId="127" xr:uid="{53209213-78C7-4E31-9C13-51DBC0A80FF6}"/>
    <cellStyle name="Porcentaje 3" xfId="18" xr:uid="{E72489B7-23C9-49B3-8814-9E8E1E65501E}"/>
    <cellStyle name="Porcentaje 3 2" xfId="78" xr:uid="{E5972A16-C1D5-4184-A947-7B19A1CCE2A3}"/>
    <cellStyle name="Porcentaje 4" xfId="134" xr:uid="{6FB28B7E-6E0B-4CED-8C1F-AEFA83B1CFBD}"/>
    <cellStyle name="Porcentaje 6" xfId="132" xr:uid="{34A3754D-5E8D-42A2-8BF6-C282628562B4}"/>
    <cellStyle name="Texto explicativo 2" xfId="16" xr:uid="{D20DBDFC-EEFB-4A27-9EA7-D39AAE73C5FD}"/>
    <cellStyle name="Texto explicativo 2 2" xfId="3" xr:uid="{3BDB1D92-E210-40AD-88CE-F70689D764D3}"/>
    <cellStyle name="Texto explicativo 2 2 2" xfId="100" xr:uid="{F0B4AEE8-B30C-4EEA-9E14-962E40D61072}"/>
    <cellStyle name="Texto explicativo 2 2 3" xfId="68" xr:uid="{DC640EA3-C36A-489C-B083-5A474EC24A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103108</xdr:colOff>
      <xdr:row>1</xdr:row>
      <xdr:rowOff>0</xdr:rowOff>
    </xdr:from>
    <xdr:to>
      <xdr:col>0</xdr:col>
      <xdr:colOff>1593338</xdr:colOff>
      <xdr:row>5</xdr:row>
      <xdr:rowOff>180973</xdr:rowOff>
    </xdr:to>
    <xdr:pic>
      <xdr:nvPicPr>
        <xdr:cNvPr id="2" name="Image2">
          <a:extLst>
            <a:ext uri="{FF2B5EF4-FFF2-40B4-BE49-F238E27FC236}">
              <a16:creationId xmlns:a16="http://schemas.microsoft.com/office/drawing/2014/main" id="{74F073B5-54DD-4237-9C62-58F915575F40}"/>
            </a:ext>
          </a:extLst>
        </xdr:cNvPr>
        <xdr:cNvPicPr/>
      </xdr:nvPicPr>
      <xdr:blipFill>
        <a:blip xmlns:r="http://schemas.openxmlformats.org/officeDocument/2006/relationships" r:embed="rId1"/>
        <a:stretch/>
      </xdr:blipFill>
      <xdr:spPr bwMode="auto">
        <a:xfrm>
          <a:off x="103108" y="161925"/>
          <a:ext cx="1490230" cy="847723"/>
        </a:xfrm>
        <a:prstGeom prst="rect">
          <a:avLst/>
        </a:prstGeom>
      </xdr:spPr>
    </xdr:pic>
    <xdr:clientData/>
  </xdr:twoCellAnchor>
  <xdr:twoCellAnchor editAs="oneCell">
    <xdr:from>
      <xdr:col>0</xdr:col>
      <xdr:colOff>5524500</xdr:colOff>
      <xdr:row>1</xdr:row>
      <xdr:rowOff>34636</xdr:rowOff>
    </xdr:from>
    <xdr:to>
      <xdr:col>1</xdr:col>
      <xdr:colOff>24245</xdr:colOff>
      <xdr:row>5</xdr:row>
      <xdr:rowOff>44161</xdr:rowOff>
    </xdr:to>
    <xdr:pic>
      <xdr:nvPicPr>
        <xdr:cNvPr id="3" name="Imagen 2">
          <a:extLst>
            <a:ext uri="{FF2B5EF4-FFF2-40B4-BE49-F238E27FC236}">
              <a16:creationId xmlns:a16="http://schemas.microsoft.com/office/drawing/2014/main" id="{63C1B94B-19B0-4773-91EA-351DA13B9E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0" y="196561"/>
          <a:ext cx="2367395" cy="676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539640</xdr:colOff>
      <xdr:row>3</xdr:row>
      <xdr:rowOff>154948</xdr:rowOff>
    </xdr:to>
    <xdr:pic>
      <xdr:nvPicPr>
        <xdr:cNvPr id="2" name="Imagen 1">
          <a:extLst>
            <a:ext uri="{FF2B5EF4-FFF2-40B4-BE49-F238E27FC236}">
              <a16:creationId xmlns:a16="http://schemas.microsoft.com/office/drawing/2014/main" id="{CF81AB2B-8F96-4B21-90BA-036631ECD5E3}"/>
            </a:ext>
          </a:extLst>
        </xdr:cNvPr>
        <xdr:cNvPicPr>
          <a:picLocks noMove="1" noResize="1"/>
        </xdr:cNvPicPr>
      </xdr:nvPicPr>
      <xdr:blipFill>
        <a:blip xmlns:r="http://schemas.openxmlformats.org/officeDocument/2006/relationships" r:embed="rId1">
          <a:lum/>
          <a:alphaModFix/>
        </a:blip>
        <a:stretch/>
      </xdr:blipFill>
      <xdr:spPr bwMode="auto">
        <a:xfrm>
          <a:off x="0" y="161925"/>
          <a:ext cx="539640" cy="478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B1FA0-BC82-4CF1-AD17-A789C84FC6D0}">
  <dimension ref="A1:B9"/>
  <sheetViews>
    <sheetView showGridLines="0" tabSelected="1" zoomScale="110" workbookViewId="0">
      <selection activeCell="A9" sqref="A9"/>
    </sheetView>
  </sheetViews>
  <sheetFormatPr baseColWidth="10" defaultColWidth="10.28515625" defaultRowHeight="14.25" x14ac:dyDescent="0.2"/>
  <cols>
    <col min="1" max="1" width="118" style="21" customWidth="1"/>
    <col min="2" max="9" width="12.140625" style="21" bestFit="1" customWidth="1"/>
    <col min="10" max="16384" width="10.28515625" style="21"/>
  </cols>
  <sheetData>
    <row r="1" spans="1:2" ht="12.75" customHeight="1" x14ac:dyDescent="0.2"/>
    <row r="2" spans="1:2" ht="12.75" customHeight="1" x14ac:dyDescent="0.2">
      <c r="B2" s="22"/>
    </row>
    <row r="3" spans="1:2" ht="12.75" customHeight="1" x14ac:dyDescent="0.2">
      <c r="B3" s="23"/>
    </row>
    <row r="4" spans="1:2" ht="12.75" customHeight="1" x14ac:dyDescent="0.2"/>
    <row r="9" spans="1:2" ht="129.75" customHeight="1" x14ac:dyDescent="0.5">
      <c r="A9" s="24" t="s">
        <v>424</v>
      </c>
    </row>
  </sheetData>
  <sheetProtection algorithmName="SHA-512" hashValue="AujTSGNolnpBDEUZVEbugqRSdNr2QtwceXKiI5P+T3wNolF0UPeSraGH9Nsf3CQcbtt5rnTmKLU1Pd+fesb/9w==" saltValue="9UXPegIrcodAaHD95ZCxMw==" spinCount="100000" sheet="1" objects="1" scenarios="1"/>
  <pageMargins left="0.70078740157480324" right="0.70078740157480324" top="0.75196850393700787" bottom="0.75196850393700787" header="0.3" footer="0.3"/>
  <pageSetup paperSize="9" orientation="portrait" r:id="rId1"/>
  <headerFooter differentOddEven="1">
    <oddFooter>Page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1A055-256D-4913-A492-DBF9256B93EF}">
  <dimension ref="A1:I72"/>
  <sheetViews>
    <sheetView showGridLines="0" topLeftCell="A4" workbookViewId="0">
      <selection activeCell="A12" sqref="A12"/>
    </sheetView>
  </sheetViews>
  <sheetFormatPr baseColWidth="10" defaultColWidth="10.28515625" defaultRowHeight="14.25" x14ac:dyDescent="0.2"/>
  <cols>
    <col min="1" max="1" width="176.140625" style="21" customWidth="1"/>
    <col min="2" max="9" width="12.140625" style="21" bestFit="1" customWidth="1"/>
    <col min="10" max="16384" width="10.28515625" style="21"/>
  </cols>
  <sheetData>
    <row r="1" spans="1:1" ht="12.75" customHeight="1" x14ac:dyDescent="0.2"/>
    <row r="2" spans="1:1" ht="12.75" customHeight="1" x14ac:dyDescent="0.2"/>
    <row r="3" spans="1:1" ht="12.75" customHeight="1" x14ac:dyDescent="0.2"/>
    <row r="4" spans="1:1" ht="12.75" customHeight="1" x14ac:dyDescent="0.2"/>
    <row r="7" spans="1:1" ht="33.75" customHeight="1" x14ac:dyDescent="0.5">
      <c r="A7" s="25" t="s">
        <v>329</v>
      </c>
    </row>
    <row r="8" spans="1:1" ht="12.75" customHeight="1" x14ac:dyDescent="0.2"/>
    <row r="12" spans="1:1" ht="15" x14ac:dyDescent="0.25">
      <c r="A12" s="50" t="s">
        <v>398</v>
      </c>
    </row>
    <row r="13" spans="1:1" ht="30" x14ac:dyDescent="0.2">
      <c r="A13" s="48" t="s">
        <v>412</v>
      </c>
    </row>
    <row r="14" spans="1:1" ht="30" x14ac:dyDescent="0.2">
      <c r="A14" s="48" t="s">
        <v>413</v>
      </c>
    </row>
    <row r="15" spans="1:1" ht="30" x14ac:dyDescent="0.2">
      <c r="A15" s="48" t="s">
        <v>414</v>
      </c>
    </row>
    <row r="16" spans="1:1" ht="30" x14ac:dyDescent="0.25">
      <c r="A16" s="62" t="s">
        <v>415</v>
      </c>
    </row>
    <row r="17" spans="1:1" ht="30" x14ac:dyDescent="0.2">
      <c r="A17" s="48" t="s">
        <v>416</v>
      </c>
    </row>
    <row r="18" spans="1:1" ht="30" x14ac:dyDescent="0.25">
      <c r="A18" s="52" t="s">
        <v>417</v>
      </c>
    </row>
    <row r="19" spans="1:1" ht="15" x14ac:dyDescent="0.25">
      <c r="A19" s="52" t="s">
        <v>418</v>
      </c>
    </row>
    <row r="20" spans="1:1" ht="15" x14ac:dyDescent="0.25">
      <c r="A20" s="55"/>
    </row>
    <row r="21" spans="1:1" ht="15" x14ac:dyDescent="0.25">
      <c r="A21" s="55"/>
    </row>
    <row r="22" spans="1:1" ht="15" x14ac:dyDescent="0.25">
      <c r="A22" s="55"/>
    </row>
    <row r="23" spans="1:1" x14ac:dyDescent="0.2">
      <c r="A23" s="54"/>
    </row>
    <row r="24" spans="1:1" x14ac:dyDescent="0.2">
      <c r="A24" s="54"/>
    </row>
    <row r="44" spans="1:9" hidden="1" x14ac:dyDescent="0.2">
      <c r="A44" s="26" t="s">
        <v>330</v>
      </c>
    </row>
    <row r="45" spans="1:9" hidden="1" x14ac:dyDescent="0.2">
      <c r="A45" s="21" t="s">
        <v>331</v>
      </c>
    </row>
    <row r="46" spans="1:9" hidden="1" x14ac:dyDescent="0.2">
      <c r="A46" s="21" t="s">
        <v>332</v>
      </c>
    </row>
    <row r="47" spans="1:9" ht="15.75" hidden="1" thickBot="1" x14ac:dyDescent="0.3">
      <c r="B47" s="67" t="s">
        <v>333</v>
      </c>
      <c r="C47" s="68"/>
      <c r="D47" s="68"/>
      <c r="E47" s="69"/>
      <c r="F47" s="68" t="s">
        <v>334</v>
      </c>
      <c r="G47" s="68"/>
      <c r="H47" s="68"/>
      <c r="I47" s="69"/>
    </row>
    <row r="48" spans="1:9" ht="90" hidden="1" x14ac:dyDescent="0.25">
      <c r="A48" s="26" t="s">
        <v>335</v>
      </c>
      <c r="B48" s="27" t="s">
        <v>336</v>
      </c>
      <c r="C48" s="27" t="s">
        <v>337</v>
      </c>
      <c r="D48" s="27" t="s">
        <v>338</v>
      </c>
      <c r="E48" s="28" t="s">
        <v>339</v>
      </c>
      <c r="F48" s="27" t="s">
        <v>336</v>
      </c>
      <c r="G48" s="27" t="s">
        <v>337</v>
      </c>
      <c r="H48" s="27" t="s">
        <v>338</v>
      </c>
      <c r="I48" s="28" t="s">
        <v>339</v>
      </c>
    </row>
    <row r="49" spans="1:9" ht="15" hidden="1" x14ac:dyDescent="0.2">
      <c r="A49" s="29" t="s">
        <v>340</v>
      </c>
      <c r="B49" s="30">
        <v>9500</v>
      </c>
      <c r="C49" s="30">
        <v>9500</v>
      </c>
      <c r="D49" s="30">
        <v>9500</v>
      </c>
      <c r="E49" s="30">
        <v>9500</v>
      </c>
      <c r="F49" s="31" t="s">
        <v>341</v>
      </c>
      <c r="G49" s="31" t="s">
        <v>341</v>
      </c>
      <c r="H49" s="31" t="s">
        <v>341</v>
      </c>
      <c r="I49" s="31" t="s">
        <v>341</v>
      </c>
    </row>
    <row r="50" spans="1:9" ht="15" hidden="1" x14ac:dyDescent="0.2">
      <c r="A50" s="29" t="s">
        <v>342</v>
      </c>
      <c r="B50" s="30">
        <v>9500</v>
      </c>
      <c r="C50" s="30">
        <v>9500</v>
      </c>
      <c r="D50" s="30">
        <v>9500</v>
      </c>
      <c r="E50" s="30">
        <v>9500</v>
      </c>
      <c r="F50" s="30">
        <v>9500</v>
      </c>
      <c r="G50" s="30">
        <v>9500</v>
      </c>
      <c r="H50" s="30">
        <v>9500</v>
      </c>
      <c r="I50" s="30">
        <v>9500</v>
      </c>
    </row>
    <row r="51" spans="1:9" ht="15" hidden="1" x14ac:dyDescent="0.2">
      <c r="A51" s="29" t="s">
        <v>343</v>
      </c>
      <c r="B51" s="30">
        <v>950</v>
      </c>
      <c r="C51" s="30">
        <v>950</v>
      </c>
      <c r="D51" s="30">
        <v>950</v>
      </c>
      <c r="E51" s="30">
        <v>950</v>
      </c>
      <c r="F51" s="31" t="s">
        <v>341</v>
      </c>
      <c r="G51" s="31" t="s">
        <v>341</v>
      </c>
      <c r="H51" s="31" t="s">
        <v>341</v>
      </c>
      <c r="I51" s="31" t="s">
        <v>341</v>
      </c>
    </row>
    <row r="52" spans="1:9" ht="15" hidden="1" x14ac:dyDescent="0.2">
      <c r="A52" s="29" t="s">
        <v>344</v>
      </c>
      <c r="B52" s="30">
        <v>950</v>
      </c>
      <c r="C52" s="30">
        <v>950</v>
      </c>
      <c r="D52" s="30">
        <v>950</v>
      </c>
      <c r="E52" s="30">
        <v>950</v>
      </c>
      <c r="F52" s="30">
        <v>950</v>
      </c>
      <c r="G52" s="30">
        <v>950</v>
      </c>
      <c r="H52" s="30">
        <v>950</v>
      </c>
      <c r="I52" s="30">
        <v>950</v>
      </c>
    </row>
    <row r="53" spans="1:9" ht="15" hidden="1" x14ac:dyDescent="0.2">
      <c r="A53" s="29" t="s">
        <v>345</v>
      </c>
      <c r="B53" s="30">
        <v>950</v>
      </c>
      <c r="C53" s="30">
        <v>950</v>
      </c>
      <c r="D53" s="30">
        <f>B53/2</f>
        <v>475</v>
      </c>
      <c r="E53" s="30">
        <f>C53/2</f>
        <v>475</v>
      </c>
      <c r="F53" s="31" t="s">
        <v>341</v>
      </c>
      <c r="G53" s="31" t="s">
        <v>341</v>
      </c>
      <c r="H53" s="31" t="s">
        <v>341</v>
      </c>
      <c r="I53" s="31" t="s">
        <v>341</v>
      </c>
    </row>
    <row r="54" spans="1:9" ht="15" hidden="1" x14ac:dyDescent="0.2">
      <c r="A54" s="29" t="s">
        <v>346</v>
      </c>
      <c r="B54" s="30">
        <v>950</v>
      </c>
      <c r="C54" s="30">
        <v>950</v>
      </c>
      <c r="D54" s="30">
        <f>B54/2</f>
        <v>475</v>
      </c>
      <c r="E54" s="30">
        <f>C54/2</f>
        <v>475</v>
      </c>
      <c r="F54" s="30">
        <v>950</v>
      </c>
      <c r="G54" s="30">
        <v>950</v>
      </c>
      <c r="H54" s="30">
        <f>F54/2</f>
        <v>475</v>
      </c>
      <c r="I54" s="30">
        <f>G54/2</f>
        <v>475</v>
      </c>
    </row>
    <row r="55" spans="1:9" ht="15" hidden="1" x14ac:dyDescent="0.2">
      <c r="A55" s="29" t="s">
        <v>347</v>
      </c>
      <c r="B55" s="30">
        <v>950</v>
      </c>
      <c r="C55" s="30">
        <v>950</v>
      </c>
      <c r="D55" s="30">
        <v>950</v>
      </c>
      <c r="E55" s="30">
        <v>950</v>
      </c>
      <c r="F55" s="31" t="s">
        <v>341</v>
      </c>
      <c r="G55" s="31" t="s">
        <v>341</v>
      </c>
      <c r="H55" s="31" t="s">
        <v>341</v>
      </c>
      <c r="I55" s="31" t="s">
        <v>341</v>
      </c>
    </row>
    <row r="56" spans="1:9" ht="15" hidden="1" x14ac:dyDescent="0.2">
      <c r="A56" s="29" t="s">
        <v>348</v>
      </c>
      <c r="B56" s="30">
        <v>95</v>
      </c>
      <c r="C56" s="30">
        <v>95</v>
      </c>
      <c r="D56" s="30">
        <v>95</v>
      </c>
      <c r="E56" s="30">
        <v>95</v>
      </c>
      <c r="F56" s="31" t="s">
        <v>341</v>
      </c>
      <c r="G56" s="31" t="s">
        <v>341</v>
      </c>
      <c r="H56" s="31" t="s">
        <v>341</v>
      </c>
      <c r="I56" s="31" t="s">
        <v>341</v>
      </c>
    </row>
    <row r="57" spans="1:9" ht="15" hidden="1" x14ac:dyDescent="0.2">
      <c r="A57" s="29" t="s">
        <v>349</v>
      </c>
      <c r="B57" s="30">
        <v>95</v>
      </c>
      <c r="C57" s="30">
        <v>95</v>
      </c>
      <c r="D57" s="30">
        <v>95</v>
      </c>
      <c r="E57" s="30">
        <v>95</v>
      </c>
      <c r="F57" s="30">
        <v>95</v>
      </c>
      <c r="G57" s="30">
        <v>95</v>
      </c>
      <c r="H57" s="30">
        <v>95</v>
      </c>
      <c r="I57" s="30">
        <v>95</v>
      </c>
    </row>
    <row r="58" spans="1:9" ht="15" hidden="1" x14ac:dyDescent="0.25">
      <c r="A58" s="32" t="s">
        <v>350</v>
      </c>
      <c r="B58" s="30">
        <v>95</v>
      </c>
      <c r="C58" s="30">
        <v>95</v>
      </c>
      <c r="D58" s="30">
        <f t="shared" ref="D58:E60" si="0">B58/2</f>
        <v>47.5</v>
      </c>
      <c r="E58" s="30">
        <f t="shared" si="0"/>
        <v>47.5</v>
      </c>
      <c r="F58" s="31" t="s">
        <v>341</v>
      </c>
      <c r="G58" s="31" t="s">
        <v>341</v>
      </c>
      <c r="H58" s="31" t="s">
        <v>341</v>
      </c>
      <c r="I58" s="31" t="s">
        <v>341</v>
      </c>
    </row>
    <row r="59" spans="1:9" ht="15" hidden="1" x14ac:dyDescent="0.25">
      <c r="A59" s="32" t="s">
        <v>351</v>
      </c>
      <c r="B59" s="30">
        <v>95</v>
      </c>
      <c r="C59" s="30">
        <v>95</v>
      </c>
      <c r="D59" s="30">
        <f t="shared" si="0"/>
        <v>47.5</v>
      </c>
      <c r="E59" s="30">
        <f t="shared" si="0"/>
        <v>47.5</v>
      </c>
      <c r="F59" s="30">
        <v>95</v>
      </c>
      <c r="G59" s="30">
        <v>95</v>
      </c>
      <c r="H59" s="30">
        <f>F59/2</f>
        <v>47.5</v>
      </c>
      <c r="I59" s="30">
        <f>G59/2</f>
        <v>47.5</v>
      </c>
    </row>
    <row r="60" spans="1:9" ht="15" hidden="1" x14ac:dyDescent="0.25">
      <c r="A60" s="32" t="s">
        <v>352</v>
      </c>
      <c r="B60" s="30">
        <v>95</v>
      </c>
      <c r="C60" s="30">
        <v>95</v>
      </c>
      <c r="D60" s="30">
        <f t="shared" si="0"/>
        <v>47.5</v>
      </c>
      <c r="E60" s="30">
        <f t="shared" si="0"/>
        <v>47.5</v>
      </c>
      <c r="F60" s="31" t="s">
        <v>341</v>
      </c>
      <c r="G60" s="31" t="s">
        <v>341</v>
      </c>
      <c r="H60" s="31" t="s">
        <v>341</v>
      </c>
      <c r="I60" s="31" t="s">
        <v>341</v>
      </c>
    </row>
    <row r="61" spans="1:9" ht="15" hidden="1" x14ac:dyDescent="0.25">
      <c r="A61" s="32" t="s">
        <v>353</v>
      </c>
      <c r="B61" s="30">
        <v>95</v>
      </c>
      <c r="C61" s="30">
        <v>95</v>
      </c>
      <c r="D61" s="30">
        <v>95</v>
      </c>
      <c r="E61" s="30">
        <v>95</v>
      </c>
      <c r="F61" s="31" t="s">
        <v>341</v>
      </c>
      <c r="G61" s="31" t="s">
        <v>341</v>
      </c>
      <c r="H61" s="31" t="s">
        <v>341</v>
      </c>
      <c r="I61" s="31" t="s">
        <v>341</v>
      </c>
    </row>
    <row r="62" spans="1:9" ht="15" hidden="1" x14ac:dyDescent="0.2">
      <c r="A62" s="29" t="s">
        <v>354</v>
      </c>
      <c r="B62" s="30">
        <v>95</v>
      </c>
      <c r="C62" s="30">
        <v>95</v>
      </c>
      <c r="D62" s="30">
        <v>95</v>
      </c>
      <c r="E62" s="30">
        <v>95</v>
      </c>
      <c r="F62" s="31" t="s">
        <v>341</v>
      </c>
      <c r="G62" s="31" t="s">
        <v>341</v>
      </c>
      <c r="H62" s="31" t="s">
        <v>341</v>
      </c>
      <c r="I62" s="31" t="s">
        <v>341</v>
      </c>
    </row>
    <row r="63" spans="1:9" ht="15" hidden="1" x14ac:dyDescent="0.2">
      <c r="A63" s="29" t="s">
        <v>355</v>
      </c>
      <c r="B63" s="30">
        <v>75</v>
      </c>
      <c r="C63" s="30">
        <v>25</v>
      </c>
      <c r="D63" s="30" t="s">
        <v>341</v>
      </c>
      <c r="E63" s="30" t="s">
        <v>341</v>
      </c>
      <c r="F63" s="31" t="s">
        <v>341</v>
      </c>
      <c r="G63" s="31" t="s">
        <v>341</v>
      </c>
      <c r="H63" s="31" t="s">
        <v>341</v>
      </c>
      <c r="I63" s="31" t="s">
        <v>341</v>
      </c>
    </row>
    <row r="64" spans="1:9" ht="15" hidden="1" x14ac:dyDescent="0.2">
      <c r="A64" s="29" t="s">
        <v>356</v>
      </c>
      <c r="B64" s="30">
        <v>30</v>
      </c>
      <c r="C64" s="30">
        <v>6</v>
      </c>
      <c r="D64" s="30" t="s">
        <v>341</v>
      </c>
      <c r="E64" s="30" t="s">
        <v>341</v>
      </c>
      <c r="F64" s="31" t="s">
        <v>341</v>
      </c>
      <c r="G64" s="31" t="s">
        <v>341</v>
      </c>
      <c r="H64" s="31" t="s">
        <v>341</v>
      </c>
      <c r="I64" s="31" t="s">
        <v>341</v>
      </c>
    </row>
    <row r="65" spans="1:9" ht="15" hidden="1" x14ac:dyDescent="0.2">
      <c r="A65" s="29" t="s">
        <v>357</v>
      </c>
      <c r="B65" s="30">
        <v>20</v>
      </c>
      <c r="C65" s="33">
        <v>0.8</v>
      </c>
      <c r="D65" s="30">
        <f t="shared" ref="D65:E68" si="1">B65/10</f>
        <v>2</v>
      </c>
      <c r="E65" s="33">
        <f t="shared" si="1"/>
        <v>0.08</v>
      </c>
      <c r="F65" s="31" t="s">
        <v>341</v>
      </c>
      <c r="G65" s="31" t="s">
        <v>341</v>
      </c>
      <c r="H65" s="31" t="s">
        <v>341</v>
      </c>
      <c r="I65" s="31" t="s">
        <v>341</v>
      </c>
    </row>
    <row r="66" spans="1:9" ht="15" hidden="1" x14ac:dyDescent="0.2">
      <c r="A66" s="29" t="s">
        <v>358</v>
      </c>
      <c r="B66" s="30">
        <v>20</v>
      </c>
      <c r="C66" s="33">
        <v>0.8</v>
      </c>
      <c r="D66" s="30">
        <f t="shared" si="1"/>
        <v>2</v>
      </c>
      <c r="E66" s="33">
        <f t="shared" si="1"/>
        <v>0.08</v>
      </c>
      <c r="F66" s="30">
        <v>20</v>
      </c>
      <c r="G66" s="33">
        <v>0.8</v>
      </c>
      <c r="H66" s="30">
        <f>F66/10</f>
        <v>2</v>
      </c>
      <c r="I66" s="33">
        <f>G66/10</f>
        <v>0.08</v>
      </c>
    </row>
    <row r="67" spans="1:9" ht="15" hidden="1" x14ac:dyDescent="0.2">
      <c r="A67" s="29" t="s">
        <v>359</v>
      </c>
      <c r="B67" s="30">
        <v>300</v>
      </c>
      <c r="C67" s="30">
        <v>300</v>
      </c>
      <c r="D67" s="30">
        <f t="shared" si="1"/>
        <v>30</v>
      </c>
      <c r="E67" s="30">
        <f t="shared" si="1"/>
        <v>30</v>
      </c>
      <c r="F67" s="31" t="s">
        <v>341</v>
      </c>
      <c r="G67" s="31" t="s">
        <v>341</v>
      </c>
      <c r="H67" s="31" t="s">
        <v>341</v>
      </c>
      <c r="I67" s="31" t="s">
        <v>341</v>
      </c>
    </row>
    <row r="68" spans="1:9" ht="15" hidden="1" x14ac:dyDescent="0.2">
      <c r="A68" s="29" t="s">
        <v>360</v>
      </c>
      <c r="B68" s="30">
        <v>300</v>
      </c>
      <c r="C68" s="30">
        <v>300</v>
      </c>
      <c r="D68" s="30">
        <f t="shared" si="1"/>
        <v>30</v>
      </c>
      <c r="E68" s="30">
        <f t="shared" si="1"/>
        <v>30</v>
      </c>
      <c r="F68" s="31" t="s">
        <v>341</v>
      </c>
      <c r="G68" s="31" t="s">
        <v>341</v>
      </c>
      <c r="H68" s="31" t="s">
        <v>341</v>
      </c>
      <c r="I68" s="31" t="s">
        <v>341</v>
      </c>
    </row>
    <row r="69" spans="1:9" hidden="1" x14ac:dyDescent="0.2"/>
    <row r="70" spans="1:9" hidden="1" x14ac:dyDescent="0.2"/>
    <row r="71" spans="1:9" hidden="1" x14ac:dyDescent="0.2"/>
    <row r="72" spans="1:9" hidden="1" x14ac:dyDescent="0.2"/>
  </sheetData>
  <sheetProtection algorithmName="SHA-512" hashValue="SfnNNInZ10RidmBN2UVPfl7Jam8GtTQKt3wnCbAOpF+8pPmRVzW9T1psJk4evmIl4r0r54AVNYEEPzbE6q5MEw==" saltValue="yAl5WuJ8iNin5hIYgKWlBg==" spinCount="100000" sheet="1" objects="1" scenarios="1"/>
  <mergeCells count="2">
    <mergeCell ref="B47:E47"/>
    <mergeCell ref="F47:I47"/>
  </mergeCells>
  <pageMargins left="0.70078740157480324" right="0.70078740157480324" top="0.75196850393700787" bottom="0.75196850393700787" header="0.3" footer="0.3"/>
  <pageSetup paperSize="9" orientation="portrait" r:id="rId1"/>
  <headerFooter differentOddEven="1">
    <oddFooter>Page 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6F595-CC99-499C-B67E-EDEED8D6C575}">
  <dimension ref="A1:Q399"/>
  <sheetViews>
    <sheetView zoomScale="70" zoomScaleNormal="70" workbookViewId="0">
      <pane xSplit="2" ySplit="2" topLeftCell="G3" activePane="bottomRight" state="frozen"/>
      <selection pane="topRight" activeCell="C1" sqref="C1"/>
      <selection pane="bottomLeft" activeCell="A3" sqref="A3"/>
      <selection pane="bottomRight" activeCell="A3" sqref="A3"/>
    </sheetView>
  </sheetViews>
  <sheetFormatPr baseColWidth="10" defaultRowHeight="15" x14ac:dyDescent="0.3"/>
  <cols>
    <col min="1" max="1" width="59.28515625" style="2" bestFit="1" customWidth="1"/>
    <col min="2" max="2" width="55.28515625" style="2" customWidth="1"/>
    <col min="3" max="3" width="18.42578125" style="2" customWidth="1"/>
    <col min="4" max="4" width="16.28515625" style="2" customWidth="1"/>
    <col min="5" max="5" width="15.5703125" style="2" customWidth="1"/>
    <col min="6" max="7" width="22" style="2" customWidth="1"/>
    <col min="8" max="8" width="26" style="2" customWidth="1"/>
    <col min="9" max="9" width="18.42578125" style="2" customWidth="1"/>
    <col min="10" max="10" width="16.28515625" style="2" customWidth="1"/>
    <col min="11" max="11" width="22.28515625" style="2" bestFit="1" customWidth="1"/>
    <col min="12" max="13" width="22" style="2" customWidth="1"/>
    <col min="14" max="14" width="21.85546875" style="2" customWidth="1"/>
    <col min="15" max="15" width="16.28515625" style="39" hidden="1" customWidth="1"/>
    <col min="16" max="16" width="11.42578125" style="39" hidden="1" customWidth="1"/>
    <col min="17" max="17" width="11.42578125" style="2" hidden="1" customWidth="1"/>
    <col min="18" max="16384" width="11.42578125" style="2"/>
  </cols>
  <sheetData>
    <row r="1" spans="1:16" ht="15.75" customHeight="1" x14ac:dyDescent="0.3">
      <c r="A1" s="71" t="s">
        <v>0</v>
      </c>
      <c r="B1" s="71" t="s">
        <v>1</v>
      </c>
      <c r="C1" s="72" t="s">
        <v>2</v>
      </c>
      <c r="D1" s="72"/>
      <c r="E1" s="70" t="s">
        <v>3</v>
      </c>
      <c r="F1" s="70" t="s">
        <v>4</v>
      </c>
      <c r="G1" s="70" t="s">
        <v>5</v>
      </c>
      <c r="H1" s="70" t="s">
        <v>6</v>
      </c>
      <c r="I1" s="72" t="s">
        <v>7</v>
      </c>
      <c r="J1" s="72"/>
      <c r="K1" s="70" t="s">
        <v>8</v>
      </c>
      <c r="L1" s="70" t="s">
        <v>9</v>
      </c>
      <c r="M1" s="70" t="s">
        <v>10</v>
      </c>
      <c r="N1" s="70" t="s">
        <v>11</v>
      </c>
    </row>
    <row r="2" spans="1:16" ht="30" x14ac:dyDescent="0.3">
      <c r="A2" s="71"/>
      <c r="B2" s="71"/>
      <c r="C2" s="1" t="s">
        <v>12</v>
      </c>
      <c r="D2" s="1" t="s">
        <v>13</v>
      </c>
      <c r="E2" s="70"/>
      <c r="F2" s="70"/>
      <c r="G2" s="70"/>
      <c r="H2" s="70"/>
      <c r="I2" s="1" t="s">
        <v>12</v>
      </c>
      <c r="J2" s="1" t="s">
        <v>13</v>
      </c>
      <c r="K2" s="70"/>
      <c r="L2" s="70"/>
      <c r="M2" s="70"/>
      <c r="N2" s="70"/>
      <c r="O2" s="39" t="s">
        <v>375</v>
      </c>
      <c r="P2" s="39" t="s">
        <v>374</v>
      </c>
    </row>
    <row r="3" spans="1:16" ht="15.75" x14ac:dyDescent="0.3">
      <c r="A3" s="3" t="s">
        <v>14</v>
      </c>
      <c r="B3" s="4" t="s">
        <v>15</v>
      </c>
      <c r="C3" s="38"/>
      <c r="D3" s="38"/>
      <c r="E3" s="44"/>
      <c r="F3" s="38"/>
      <c r="G3" s="38"/>
      <c r="H3" s="38"/>
      <c r="I3" s="5"/>
      <c r="J3" s="5"/>
      <c r="K3" s="6">
        <v>1.83</v>
      </c>
      <c r="L3" s="5"/>
      <c r="M3" s="5"/>
      <c r="N3" s="5"/>
      <c r="O3" s="39">
        <f>SUM(C3,E3:H3)</f>
        <v>0</v>
      </c>
      <c r="P3" s="39">
        <f>D3</f>
        <v>0</v>
      </c>
    </row>
    <row r="4" spans="1:16" ht="15.75" x14ac:dyDescent="0.3">
      <c r="A4" s="3" t="s">
        <v>14</v>
      </c>
      <c r="B4" s="4" t="s">
        <v>16</v>
      </c>
      <c r="C4" s="38"/>
      <c r="D4" s="38"/>
      <c r="E4" s="44"/>
      <c r="F4" s="38"/>
      <c r="G4" s="38"/>
      <c r="H4" s="38"/>
      <c r="I4" s="5"/>
      <c r="J4" s="5"/>
      <c r="K4" s="6">
        <v>1.83</v>
      </c>
      <c r="L4" s="5"/>
      <c r="M4" s="5"/>
      <c r="N4" s="5"/>
      <c r="O4" s="39">
        <f t="shared" ref="O4:O67" si="0">SUM(C4,E4:H4)</f>
        <v>0</v>
      </c>
      <c r="P4" s="39">
        <f t="shared" ref="P4:P67" si="1">D4</f>
        <v>0</v>
      </c>
    </row>
    <row r="5" spans="1:16" ht="15.75" x14ac:dyDescent="0.3">
      <c r="A5" s="3" t="s">
        <v>14</v>
      </c>
      <c r="B5" s="4" t="s">
        <v>17</v>
      </c>
      <c r="C5" s="38"/>
      <c r="D5" s="38"/>
      <c r="E5" s="38"/>
      <c r="F5" s="44"/>
      <c r="G5" s="38"/>
      <c r="H5" s="38"/>
      <c r="I5" s="5"/>
      <c r="J5" s="5"/>
      <c r="K5" s="5"/>
      <c r="L5" s="7">
        <v>8.5000000000000006E-3</v>
      </c>
      <c r="M5" s="8"/>
      <c r="N5" s="5"/>
      <c r="O5" s="39">
        <f t="shared" si="0"/>
        <v>0</v>
      </c>
      <c r="P5" s="39">
        <f t="shared" si="1"/>
        <v>0</v>
      </c>
    </row>
    <row r="6" spans="1:16" ht="15.75" x14ac:dyDescent="0.3">
      <c r="A6" s="3" t="s">
        <v>14</v>
      </c>
      <c r="B6" s="4" t="s">
        <v>18</v>
      </c>
      <c r="C6" s="38"/>
      <c r="D6" s="38"/>
      <c r="E6" s="38"/>
      <c r="F6" s="44"/>
      <c r="G6" s="38"/>
      <c r="H6" s="38"/>
      <c r="I6" s="5"/>
      <c r="J6" s="5"/>
      <c r="K6" s="5"/>
      <c r="L6" s="7">
        <v>1.32E-2</v>
      </c>
      <c r="M6" s="8"/>
      <c r="N6" s="5"/>
      <c r="O6" s="39">
        <f t="shared" si="0"/>
        <v>0</v>
      </c>
      <c r="P6" s="39">
        <f t="shared" si="1"/>
        <v>0</v>
      </c>
    </row>
    <row r="7" spans="1:16" ht="15.75" x14ac:dyDescent="0.3">
      <c r="A7" s="3" t="s">
        <v>14</v>
      </c>
      <c r="B7" s="4" t="s">
        <v>19</v>
      </c>
      <c r="C7" s="38"/>
      <c r="D7" s="38"/>
      <c r="E7" s="38"/>
      <c r="F7" s="38"/>
      <c r="G7" s="38"/>
      <c r="H7" s="44"/>
      <c r="I7" s="5"/>
      <c r="J7" s="5"/>
      <c r="K7" s="5"/>
      <c r="L7" s="5"/>
      <c r="M7" s="5"/>
      <c r="N7" s="9">
        <v>9.4000000000000004E-3</v>
      </c>
      <c r="O7" s="39">
        <f t="shared" si="0"/>
        <v>0</v>
      </c>
      <c r="P7" s="39">
        <f t="shared" si="1"/>
        <v>0</v>
      </c>
    </row>
    <row r="8" spans="1:16" x14ac:dyDescent="0.3">
      <c r="A8" s="4" t="s">
        <v>20</v>
      </c>
      <c r="B8" s="4" t="s">
        <v>21</v>
      </c>
      <c r="C8" s="38"/>
      <c r="D8" s="38"/>
      <c r="E8" s="44"/>
      <c r="F8" s="38"/>
      <c r="G8" s="38"/>
      <c r="H8" s="38"/>
      <c r="I8" s="5"/>
      <c r="J8" s="5"/>
      <c r="K8" s="6">
        <v>2.82</v>
      </c>
      <c r="L8" s="5"/>
      <c r="M8" s="5"/>
      <c r="N8" s="5"/>
      <c r="O8" s="39">
        <f t="shared" si="0"/>
        <v>0</v>
      </c>
      <c r="P8" s="39">
        <f t="shared" si="1"/>
        <v>0</v>
      </c>
    </row>
    <row r="9" spans="1:16" x14ac:dyDescent="0.3">
      <c r="A9" s="4" t="s">
        <v>20</v>
      </c>
      <c r="B9" s="4" t="s">
        <v>22</v>
      </c>
      <c r="C9" s="38"/>
      <c r="D9" s="38"/>
      <c r="E9" s="44"/>
      <c r="F9" s="38"/>
      <c r="G9" s="38"/>
      <c r="H9" s="38"/>
      <c r="I9" s="5"/>
      <c r="J9" s="5"/>
      <c r="K9" s="6">
        <v>5.17</v>
      </c>
      <c r="L9" s="5"/>
      <c r="M9" s="5"/>
      <c r="N9" s="5"/>
      <c r="O9" s="39">
        <f t="shared" si="0"/>
        <v>0</v>
      </c>
      <c r="P9" s="39">
        <f t="shared" si="1"/>
        <v>0</v>
      </c>
    </row>
    <row r="10" spans="1:16" x14ac:dyDescent="0.3">
      <c r="A10" s="4" t="s">
        <v>20</v>
      </c>
      <c r="B10" s="4" t="s">
        <v>23</v>
      </c>
      <c r="C10" s="38"/>
      <c r="D10" s="38"/>
      <c r="E10" s="44"/>
      <c r="F10" s="38"/>
      <c r="G10" s="38"/>
      <c r="H10" s="38"/>
      <c r="I10" s="5"/>
      <c r="J10" s="5"/>
      <c r="K10" s="6">
        <v>13.18</v>
      </c>
      <c r="L10" s="5"/>
      <c r="M10" s="5"/>
      <c r="N10" s="5"/>
      <c r="O10" s="39">
        <f t="shared" si="0"/>
        <v>0</v>
      </c>
      <c r="P10" s="39">
        <f t="shared" si="1"/>
        <v>0</v>
      </c>
    </row>
    <row r="11" spans="1:16" x14ac:dyDescent="0.3">
      <c r="A11" s="4" t="s">
        <v>20</v>
      </c>
      <c r="B11" s="4" t="s">
        <v>24</v>
      </c>
      <c r="C11" s="38"/>
      <c r="D11" s="38"/>
      <c r="E11" s="44"/>
      <c r="F11" s="38"/>
      <c r="G11" s="38"/>
      <c r="H11" s="38"/>
      <c r="I11" s="5"/>
      <c r="J11" s="5"/>
      <c r="K11" s="6">
        <v>16.940000000000001</v>
      </c>
      <c r="L11" s="5"/>
      <c r="M11" s="5"/>
      <c r="N11" s="5"/>
      <c r="O11" s="39">
        <f t="shared" si="0"/>
        <v>0</v>
      </c>
      <c r="P11" s="39">
        <f t="shared" si="1"/>
        <v>0</v>
      </c>
    </row>
    <row r="12" spans="1:16" x14ac:dyDescent="0.3">
      <c r="A12" s="4" t="s">
        <v>20</v>
      </c>
      <c r="B12" s="4" t="s">
        <v>25</v>
      </c>
      <c r="C12" s="38"/>
      <c r="D12" s="38"/>
      <c r="E12" s="44"/>
      <c r="F12" s="38"/>
      <c r="G12" s="38"/>
      <c r="H12" s="38"/>
      <c r="I12" s="5"/>
      <c r="J12" s="5"/>
      <c r="K12" s="6">
        <v>32.94</v>
      </c>
      <c r="L12" s="5"/>
      <c r="M12" s="5"/>
      <c r="N12" s="5"/>
      <c r="O12" s="39">
        <f t="shared" si="0"/>
        <v>0</v>
      </c>
      <c r="P12" s="39">
        <f t="shared" si="1"/>
        <v>0</v>
      </c>
    </row>
    <row r="13" spans="1:16" x14ac:dyDescent="0.3">
      <c r="A13" s="4" t="s">
        <v>20</v>
      </c>
      <c r="B13" s="4" t="s">
        <v>325</v>
      </c>
      <c r="C13" s="38"/>
      <c r="D13" s="38"/>
      <c r="E13" s="44"/>
      <c r="F13" s="38"/>
      <c r="G13" s="38"/>
      <c r="H13" s="38"/>
      <c r="I13" s="5"/>
      <c r="J13" s="5"/>
      <c r="K13" s="6">
        <v>0.47</v>
      </c>
      <c r="L13" s="5"/>
      <c r="M13" s="5"/>
      <c r="N13" s="5"/>
      <c r="O13" s="39">
        <f t="shared" si="0"/>
        <v>0</v>
      </c>
      <c r="P13" s="39">
        <f t="shared" si="1"/>
        <v>0</v>
      </c>
    </row>
    <row r="14" spans="1:16" x14ac:dyDescent="0.3">
      <c r="A14" s="4" t="s">
        <v>26</v>
      </c>
      <c r="B14" s="4" t="s">
        <v>27</v>
      </c>
      <c r="C14" s="44"/>
      <c r="D14" s="38"/>
      <c r="E14" s="44"/>
      <c r="F14" s="38"/>
      <c r="G14" s="38"/>
      <c r="H14" s="38"/>
      <c r="I14" s="6">
        <v>0.88</v>
      </c>
      <c r="J14" s="5"/>
      <c r="K14" s="6">
        <v>0.24</v>
      </c>
      <c r="L14" s="5"/>
      <c r="M14" s="5"/>
      <c r="N14" s="5"/>
      <c r="O14" s="39">
        <f t="shared" si="0"/>
        <v>0</v>
      </c>
      <c r="P14" s="39">
        <f t="shared" si="1"/>
        <v>0</v>
      </c>
    </row>
    <row r="15" spans="1:16" x14ac:dyDescent="0.3">
      <c r="A15" s="4" t="s">
        <v>26</v>
      </c>
      <c r="B15" s="4" t="s">
        <v>28</v>
      </c>
      <c r="C15" s="44"/>
      <c r="D15" s="38"/>
      <c r="E15" s="44"/>
      <c r="F15" s="38"/>
      <c r="G15" s="38"/>
      <c r="H15" s="38"/>
      <c r="I15" s="6">
        <v>0.92</v>
      </c>
      <c r="J15" s="5"/>
      <c r="K15" s="6">
        <v>0.24</v>
      </c>
      <c r="L15" s="5"/>
      <c r="M15" s="5"/>
      <c r="N15" s="5"/>
      <c r="O15" s="39">
        <f t="shared" si="0"/>
        <v>0</v>
      </c>
      <c r="P15" s="39">
        <f t="shared" si="1"/>
        <v>0</v>
      </c>
    </row>
    <row r="16" spans="1:16" x14ac:dyDescent="0.3">
      <c r="A16" s="4" t="s">
        <v>26</v>
      </c>
      <c r="B16" s="4" t="s">
        <v>29</v>
      </c>
      <c r="C16" s="44"/>
      <c r="D16" s="38"/>
      <c r="E16" s="44"/>
      <c r="F16" s="38"/>
      <c r="G16" s="38"/>
      <c r="H16" s="38"/>
      <c r="I16" s="6">
        <v>2.4700000000000002</v>
      </c>
      <c r="J16" s="5"/>
      <c r="K16" s="6">
        <v>0.28000000000000003</v>
      </c>
      <c r="L16" s="5"/>
      <c r="M16" s="5"/>
      <c r="N16" s="5"/>
      <c r="O16" s="39">
        <f t="shared" si="0"/>
        <v>0</v>
      </c>
      <c r="P16" s="39">
        <f t="shared" si="1"/>
        <v>0</v>
      </c>
    </row>
    <row r="17" spans="1:16" x14ac:dyDescent="0.3">
      <c r="A17" s="4" t="s">
        <v>26</v>
      </c>
      <c r="B17" s="4" t="s">
        <v>30</v>
      </c>
      <c r="C17" s="44"/>
      <c r="D17" s="38"/>
      <c r="E17" s="44"/>
      <c r="F17" s="38"/>
      <c r="G17" s="38"/>
      <c r="H17" s="38"/>
      <c r="I17" s="6">
        <v>2.0299999999999998</v>
      </c>
      <c r="J17" s="5"/>
      <c r="K17" s="6">
        <v>0.28000000000000003</v>
      </c>
      <c r="L17" s="5"/>
      <c r="M17" s="5"/>
      <c r="N17" s="5"/>
      <c r="O17" s="39">
        <f t="shared" si="0"/>
        <v>0</v>
      </c>
      <c r="P17" s="39">
        <f t="shared" si="1"/>
        <v>0</v>
      </c>
    </row>
    <row r="18" spans="1:16" x14ac:dyDescent="0.3">
      <c r="A18" s="4" t="s">
        <v>26</v>
      </c>
      <c r="B18" s="4" t="s">
        <v>31</v>
      </c>
      <c r="C18" s="44"/>
      <c r="D18" s="38"/>
      <c r="E18" s="44"/>
      <c r="F18" s="38"/>
      <c r="G18" s="38"/>
      <c r="H18" s="38"/>
      <c r="I18" s="6">
        <v>2.4900000000000002</v>
      </c>
      <c r="J18" s="5"/>
      <c r="K18" s="6">
        <v>0.42</v>
      </c>
      <c r="L18" s="5"/>
      <c r="M18" s="5"/>
      <c r="N18" s="5"/>
      <c r="O18" s="39">
        <f t="shared" si="0"/>
        <v>0</v>
      </c>
      <c r="P18" s="39">
        <f t="shared" si="1"/>
        <v>0</v>
      </c>
    </row>
    <row r="19" spans="1:16" x14ac:dyDescent="0.3">
      <c r="A19" s="4" t="s">
        <v>26</v>
      </c>
      <c r="B19" s="4" t="s">
        <v>32</v>
      </c>
      <c r="C19" s="44"/>
      <c r="D19" s="38"/>
      <c r="E19" s="44"/>
      <c r="F19" s="38"/>
      <c r="G19" s="38"/>
      <c r="H19" s="38"/>
      <c r="I19" s="6">
        <v>5.55</v>
      </c>
      <c r="J19" s="5"/>
      <c r="K19" s="6">
        <v>0.56000000000000005</v>
      </c>
      <c r="L19" s="5"/>
      <c r="M19" s="5"/>
      <c r="N19" s="5"/>
      <c r="O19" s="39">
        <f t="shared" si="0"/>
        <v>0</v>
      </c>
      <c r="P19" s="39">
        <f t="shared" si="1"/>
        <v>0</v>
      </c>
    </row>
    <row r="20" spans="1:16" x14ac:dyDescent="0.3">
      <c r="A20" s="4" t="s">
        <v>26</v>
      </c>
      <c r="B20" s="4" t="s">
        <v>33</v>
      </c>
      <c r="C20" s="44"/>
      <c r="D20" s="38"/>
      <c r="E20" s="44"/>
      <c r="F20" s="38"/>
      <c r="G20" s="38"/>
      <c r="H20" s="38"/>
      <c r="I20" s="6">
        <v>2.4700000000000002</v>
      </c>
      <c r="J20" s="5"/>
      <c r="K20" s="6">
        <v>0.28000000000000003</v>
      </c>
      <c r="L20" s="5"/>
      <c r="M20" s="5"/>
      <c r="N20" s="5"/>
      <c r="O20" s="39">
        <f t="shared" si="0"/>
        <v>0</v>
      </c>
      <c r="P20" s="39">
        <f t="shared" si="1"/>
        <v>0</v>
      </c>
    </row>
    <row r="21" spans="1:16" x14ac:dyDescent="0.3">
      <c r="A21" s="4" t="s">
        <v>26</v>
      </c>
      <c r="B21" s="4" t="s">
        <v>34</v>
      </c>
      <c r="C21" s="44"/>
      <c r="D21" s="38"/>
      <c r="E21" s="44"/>
      <c r="F21" s="38"/>
      <c r="G21" s="38"/>
      <c r="H21" s="38"/>
      <c r="I21" s="6">
        <v>60.24</v>
      </c>
      <c r="J21" s="5"/>
      <c r="K21" s="6">
        <v>0.56000000000000005</v>
      </c>
      <c r="L21" s="5"/>
      <c r="M21" s="5"/>
      <c r="N21" s="5"/>
      <c r="O21" s="39">
        <f t="shared" si="0"/>
        <v>0</v>
      </c>
      <c r="P21" s="39">
        <f t="shared" si="1"/>
        <v>0</v>
      </c>
    </row>
    <row r="22" spans="1:16" x14ac:dyDescent="0.3">
      <c r="A22" s="4" t="s">
        <v>26</v>
      </c>
      <c r="B22" s="4" t="s">
        <v>35</v>
      </c>
      <c r="C22" s="44"/>
      <c r="D22" s="38"/>
      <c r="E22" s="44"/>
      <c r="F22" s="38"/>
      <c r="G22" s="38"/>
      <c r="H22" s="38"/>
      <c r="I22" s="6">
        <v>0.89</v>
      </c>
      <c r="J22" s="5"/>
      <c r="K22" s="6">
        <v>0.24</v>
      </c>
      <c r="L22" s="5"/>
      <c r="M22" s="5"/>
      <c r="N22" s="5"/>
      <c r="O22" s="39">
        <f t="shared" si="0"/>
        <v>0</v>
      </c>
      <c r="P22" s="39">
        <f t="shared" si="1"/>
        <v>0</v>
      </c>
    </row>
    <row r="23" spans="1:16" x14ac:dyDescent="0.3">
      <c r="A23" s="4" t="s">
        <v>26</v>
      </c>
      <c r="B23" s="4" t="s">
        <v>36</v>
      </c>
      <c r="C23" s="44"/>
      <c r="D23" s="38"/>
      <c r="E23" s="44"/>
      <c r="F23" s="38"/>
      <c r="G23" s="38"/>
      <c r="H23" s="38"/>
      <c r="I23" s="6">
        <v>2.35</v>
      </c>
      <c r="J23" s="5"/>
      <c r="K23" s="6">
        <v>0.28000000000000003</v>
      </c>
      <c r="L23" s="5"/>
      <c r="M23" s="5"/>
      <c r="N23" s="5"/>
      <c r="O23" s="39">
        <f t="shared" si="0"/>
        <v>0</v>
      </c>
      <c r="P23" s="39">
        <f t="shared" si="1"/>
        <v>0</v>
      </c>
    </row>
    <row r="24" spans="1:16" x14ac:dyDescent="0.3">
      <c r="A24" s="4" t="s">
        <v>26</v>
      </c>
      <c r="B24" s="4" t="s">
        <v>37</v>
      </c>
      <c r="C24" s="44"/>
      <c r="D24" s="38"/>
      <c r="E24" s="44"/>
      <c r="F24" s="38"/>
      <c r="G24" s="38"/>
      <c r="H24" s="38"/>
      <c r="I24" s="6">
        <v>11.48</v>
      </c>
      <c r="J24" s="5"/>
      <c r="K24" s="6">
        <v>1.04</v>
      </c>
      <c r="L24" s="5"/>
      <c r="M24" s="5"/>
      <c r="N24" s="5"/>
      <c r="O24" s="39">
        <f t="shared" si="0"/>
        <v>0</v>
      </c>
      <c r="P24" s="39">
        <f t="shared" si="1"/>
        <v>0</v>
      </c>
    </row>
    <row r="25" spans="1:16" x14ac:dyDescent="0.3">
      <c r="A25" s="4" t="s">
        <v>26</v>
      </c>
      <c r="B25" s="4" t="s">
        <v>38</v>
      </c>
      <c r="C25" s="44"/>
      <c r="D25" s="38"/>
      <c r="E25" s="44"/>
      <c r="F25" s="38"/>
      <c r="G25" s="38"/>
      <c r="H25" s="38"/>
      <c r="I25" s="6">
        <v>1.82</v>
      </c>
      <c r="J25" s="5"/>
      <c r="K25" s="6">
        <v>0.28000000000000003</v>
      </c>
      <c r="L25" s="5"/>
      <c r="M25" s="5"/>
      <c r="N25" s="5"/>
      <c r="O25" s="39">
        <f t="shared" si="0"/>
        <v>0</v>
      </c>
      <c r="P25" s="39">
        <f t="shared" si="1"/>
        <v>0</v>
      </c>
    </row>
    <row r="26" spans="1:16" x14ac:dyDescent="0.3">
      <c r="A26" s="4" t="s">
        <v>26</v>
      </c>
      <c r="B26" s="4" t="s">
        <v>39</v>
      </c>
      <c r="C26" s="44"/>
      <c r="D26" s="38"/>
      <c r="E26" s="44"/>
      <c r="F26" s="38"/>
      <c r="G26" s="38"/>
      <c r="H26" s="38"/>
      <c r="I26" s="6">
        <v>3.05</v>
      </c>
      <c r="J26" s="5"/>
      <c r="K26" s="6">
        <v>0.42</v>
      </c>
      <c r="L26" s="5"/>
      <c r="M26" s="5"/>
      <c r="N26" s="5"/>
      <c r="O26" s="39">
        <f t="shared" si="0"/>
        <v>0</v>
      </c>
      <c r="P26" s="39">
        <f t="shared" si="1"/>
        <v>0</v>
      </c>
    </row>
    <row r="27" spans="1:16" x14ac:dyDescent="0.3">
      <c r="A27" s="4" t="s">
        <v>26</v>
      </c>
      <c r="B27" s="4" t="s">
        <v>40</v>
      </c>
      <c r="C27" s="44"/>
      <c r="D27" s="38"/>
      <c r="E27" s="44"/>
      <c r="F27" s="38"/>
      <c r="G27" s="38"/>
      <c r="H27" s="38"/>
      <c r="I27" s="6">
        <v>4.8899999999999997</v>
      </c>
      <c r="J27" s="5"/>
      <c r="K27" s="6">
        <v>0.56000000000000005</v>
      </c>
      <c r="L27" s="5"/>
      <c r="M27" s="5"/>
      <c r="N27" s="5"/>
      <c r="O27" s="39">
        <f t="shared" si="0"/>
        <v>0</v>
      </c>
      <c r="P27" s="39">
        <f t="shared" si="1"/>
        <v>0</v>
      </c>
    </row>
    <row r="28" spans="1:16" x14ac:dyDescent="0.3">
      <c r="A28" s="4" t="s">
        <v>26</v>
      </c>
      <c r="B28" s="4" t="s">
        <v>41</v>
      </c>
      <c r="C28" s="44"/>
      <c r="D28" s="38"/>
      <c r="E28" s="44"/>
      <c r="F28" s="38"/>
      <c r="G28" s="38"/>
      <c r="H28" s="38"/>
      <c r="I28" s="6">
        <v>2.4300000000000002</v>
      </c>
      <c r="J28" s="5"/>
      <c r="K28" s="6">
        <v>2.34</v>
      </c>
      <c r="L28" s="5"/>
      <c r="M28" s="5"/>
      <c r="N28" s="5"/>
      <c r="O28" s="39">
        <f t="shared" si="0"/>
        <v>0</v>
      </c>
      <c r="P28" s="39">
        <f t="shared" si="1"/>
        <v>0</v>
      </c>
    </row>
    <row r="29" spans="1:16" x14ac:dyDescent="0.3">
      <c r="A29" s="4" t="s">
        <v>26</v>
      </c>
      <c r="B29" s="4" t="s">
        <v>42</v>
      </c>
      <c r="C29" s="44"/>
      <c r="D29" s="38"/>
      <c r="E29" s="44"/>
      <c r="F29" s="38"/>
      <c r="G29" s="38"/>
      <c r="H29" s="38"/>
      <c r="I29" s="6">
        <v>3.77</v>
      </c>
      <c r="J29" s="5"/>
      <c r="K29" s="6">
        <v>3.61</v>
      </c>
      <c r="L29" s="5"/>
      <c r="M29" s="5"/>
      <c r="N29" s="5"/>
      <c r="O29" s="39">
        <f t="shared" si="0"/>
        <v>0</v>
      </c>
      <c r="P29" s="39">
        <f t="shared" si="1"/>
        <v>0</v>
      </c>
    </row>
    <row r="30" spans="1:16" x14ac:dyDescent="0.3">
      <c r="A30" s="4" t="s">
        <v>26</v>
      </c>
      <c r="B30" s="4" t="s">
        <v>43</v>
      </c>
      <c r="C30" s="58"/>
      <c r="D30" s="38"/>
      <c r="E30" s="5"/>
      <c r="F30" s="38"/>
      <c r="G30" s="38"/>
      <c r="H30" s="38"/>
      <c r="I30" s="6">
        <v>1.18</v>
      </c>
      <c r="J30" s="5"/>
      <c r="K30" s="5"/>
      <c r="L30" s="5"/>
      <c r="M30" s="5"/>
      <c r="N30" s="5"/>
      <c r="O30" s="39">
        <f t="shared" si="0"/>
        <v>0</v>
      </c>
      <c r="P30" s="39">
        <f t="shared" si="1"/>
        <v>0</v>
      </c>
    </row>
    <row r="31" spans="1:16" x14ac:dyDescent="0.3">
      <c r="A31" s="4" t="s">
        <v>26</v>
      </c>
      <c r="B31" s="4" t="s">
        <v>44</v>
      </c>
      <c r="C31" s="58"/>
      <c r="D31" s="38"/>
      <c r="E31" s="5"/>
      <c r="F31" s="38"/>
      <c r="G31" s="38"/>
      <c r="H31" s="38"/>
      <c r="I31" s="6">
        <v>0.63</v>
      </c>
      <c r="J31" s="5"/>
      <c r="K31" s="5"/>
      <c r="L31" s="5"/>
      <c r="M31" s="5"/>
      <c r="N31" s="5"/>
      <c r="O31" s="39">
        <f t="shared" si="0"/>
        <v>0</v>
      </c>
      <c r="P31" s="39">
        <f t="shared" si="1"/>
        <v>0</v>
      </c>
    </row>
    <row r="32" spans="1:16" x14ac:dyDescent="0.3">
      <c r="A32" s="4" t="s">
        <v>26</v>
      </c>
      <c r="B32" s="4" t="s">
        <v>45</v>
      </c>
      <c r="C32" s="58"/>
      <c r="D32" s="38"/>
      <c r="E32" s="5"/>
      <c r="F32" s="38"/>
      <c r="G32" s="38"/>
      <c r="H32" s="38"/>
      <c r="I32" s="6">
        <v>2.46</v>
      </c>
      <c r="J32" s="5"/>
      <c r="K32" s="5"/>
      <c r="L32" s="5"/>
      <c r="M32" s="5"/>
      <c r="N32" s="5"/>
      <c r="O32" s="39">
        <f t="shared" si="0"/>
        <v>0</v>
      </c>
      <c r="P32" s="39">
        <f t="shared" si="1"/>
        <v>0</v>
      </c>
    </row>
    <row r="33" spans="1:17" x14ac:dyDescent="0.3">
      <c r="A33" s="4" t="s">
        <v>26</v>
      </c>
      <c r="B33" s="4" t="s">
        <v>46</v>
      </c>
      <c r="C33" s="58"/>
      <c r="D33" s="38"/>
      <c r="E33" s="5"/>
      <c r="F33" s="38"/>
      <c r="G33" s="38"/>
      <c r="H33" s="38"/>
      <c r="I33" s="6">
        <v>6.06</v>
      </c>
      <c r="J33" s="5"/>
      <c r="K33" s="5"/>
      <c r="L33" s="5"/>
      <c r="M33" s="5"/>
      <c r="N33" s="5"/>
      <c r="O33" s="39">
        <f t="shared" si="0"/>
        <v>0</v>
      </c>
      <c r="P33" s="39">
        <f t="shared" si="1"/>
        <v>0</v>
      </c>
    </row>
    <row r="34" spans="1:17" x14ac:dyDescent="0.3">
      <c r="A34" s="4" t="s">
        <v>26</v>
      </c>
      <c r="B34" s="4" t="s">
        <v>47</v>
      </c>
      <c r="C34" s="58"/>
      <c r="D34" s="38"/>
      <c r="E34" s="5"/>
      <c r="F34" s="38"/>
      <c r="G34" s="38"/>
      <c r="H34" s="38"/>
      <c r="I34" s="6">
        <v>8.0299999999999994</v>
      </c>
      <c r="J34" s="5"/>
      <c r="K34" s="5"/>
      <c r="L34" s="5"/>
      <c r="M34" s="5"/>
      <c r="N34" s="5"/>
      <c r="O34" s="39">
        <f t="shared" si="0"/>
        <v>0</v>
      </c>
      <c r="P34" s="39">
        <f t="shared" si="1"/>
        <v>0</v>
      </c>
    </row>
    <row r="35" spans="1:17" x14ac:dyDescent="0.3">
      <c r="A35" s="4" t="s">
        <v>26</v>
      </c>
      <c r="B35" s="4" t="s">
        <v>48</v>
      </c>
      <c r="C35" s="58"/>
      <c r="D35" s="38"/>
      <c r="E35" s="5"/>
      <c r="F35" s="38"/>
      <c r="G35" s="38"/>
      <c r="H35" s="38"/>
      <c r="I35" s="6">
        <v>16.14</v>
      </c>
      <c r="J35" s="5"/>
      <c r="K35" s="5"/>
      <c r="L35" s="5"/>
      <c r="M35" s="5"/>
      <c r="N35" s="5"/>
      <c r="O35" s="39">
        <f t="shared" si="0"/>
        <v>0</v>
      </c>
      <c r="P35" s="39">
        <f t="shared" si="1"/>
        <v>0</v>
      </c>
    </row>
    <row r="36" spans="1:17" x14ac:dyDescent="0.3">
      <c r="A36" s="4" t="s">
        <v>26</v>
      </c>
      <c r="B36" s="4" t="s">
        <v>49</v>
      </c>
      <c r="C36" s="58"/>
      <c r="D36" s="38"/>
      <c r="E36" s="5"/>
      <c r="F36" s="38"/>
      <c r="G36" s="38"/>
      <c r="H36" s="38"/>
      <c r="I36" s="6">
        <v>19.39</v>
      </c>
      <c r="J36" s="5"/>
      <c r="K36" s="5"/>
      <c r="L36" s="5"/>
      <c r="M36" s="5"/>
      <c r="N36" s="5"/>
      <c r="O36" s="39">
        <f t="shared" si="0"/>
        <v>0</v>
      </c>
      <c r="P36" s="39">
        <f t="shared" si="1"/>
        <v>0</v>
      </c>
      <c r="Q36" s="56">
        <f>I36*24/18</f>
        <v>25.853333333333335</v>
      </c>
    </row>
    <row r="37" spans="1:17" x14ac:dyDescent="0.3">
      <c r="A37" s="4" t="s">
        <v>26</v>
      </c>
      <c r="B37" s="4" t="s">
        <v>50</v>
      </c>
      <c r="C37" s="58"/>
      <c r="D37" s="38"/>
      <c r="E37" s="5"/>
      <c r="F37" s="38"/>
      <c r="G37" s="38"/>
      <c r="H37" s="38"/>
      <c r="I37" s="6">
        <v>28.800000000000004</v>
      </c>
      <c r="J37" s="5"/>
      <c r="K37" s="5"/>
      <c r="L37" s="5"/>
      <c r="M37" s="5"/>
      <c r="N37" s="5"/>
      <c r="O37" s="39">
        <f t="shared" si="0"/>
        <v>0</v>
      </c>
      <c r="P37" s="39">
        <f t="shared" si="1"/>
        <v>0</v>
      </c>
      <c r="Q37" s="56">
        <f>I37*24/18</f>
        <v>38.400000000000006</v>
      </c>
    </row>
    <row r="38" spans="1:17" x14ac:dyDescent="0.3">
      <c r="A38" s="4" t="s">
        <v>26</v>
      </c>
      <c r="B38" s="4" t="s">
        <v>51</v>
      </c>
      <c r="C38" s="58"/>
      <c r="D38" s="38"/>
      <c r="E38" s="5"/>
      <c r="F38" s="38"/>
      <c r="G38" s="38"/>
      <c r="H38" s="38"/>
      <c r="I38" s="6">
        <v>27.76</v>
      </c>
      <c r="J38" s="5"/>
      <c r="K38" s="5"/>
      <c r="L38" s="5"/>
      <c r="M38" s="5"/>
      <c r="N38" s="5"/>
      <c r="O38" s="39">
        <f t="shared" si="0"/>
        <v>0</v>
      </c>
      <c r="P38" s="39">
        <f t="shared" si="1"/>
        <v>0</v>
      </c>
      <c r="Q38" s="56">
        <f>I38*24/18</f>
        <v>37.013333333333335</v>
      </c>
    </row>
    <row r="39" spans="1:17" x14ac:dyDescent="0.3">
      <c r="A39" s="4" t="s">
        <v>26</v>
      </c>
      <c r="B39" s="4" t="s">
        <v>52</v>
      </c>
      <c r="C39" s="58"/>
      <c r="D39" s="38"/>
      <c r="E39" s="5"/>
      <c r="F39" s="38"/>
      <c r="G39" s="38"/>
      <c r="H39" s="38"/>
      <c r="I39" s="6">
        <v>38.28</v>
      </c>
      <c r="J39" s="5"/>
      <c r="K39" s="5"/>
      <c r="L39" s="5"/>
      <c r="M39" s="5"/>
      <c r="N39" s="5"/>
      <c r="O39" s="39">
        <f t="shared" si="0"/>
        <v>0</v>
      </c>
      <c r="P39" s="39">
        <f t="shared" si="1"/>
        <v>0</v>
      </c>
      <c r="Q39" s="56">
        <f>I39*24/18</f>
        <v>51.04</v>
      </c>
    </row>
    <row r="40" spans="1:17" x14ac:dyDescent="0.3">
      <c r="A40" s="4" t="s">
        <v>26</v>
      </c>
      <c r="B40" s="4" t="s">
        <v>53</v>
      </c>
      <c r="C40" s="58"/>
      <c r="D40" s="38"/>
      <c r="E40" s="5"/>
      <c r="F40" s="38"/>
      <c r="G40" s="38"/>
      <c r="H40" s="38"/>
      <c r="I40" s="6">
        <v>12.14</v>
      </c>
      <c r="J40" s="5"/>
      <c r="K40" s="5"/>
      <c r="L40" s="5"/>
      <c r="M40" s="5"/>
      <c r="N40" s="5"/>
      <c r="O40" s="39">
        <f t="shared" si="0"/>
        <v>0</v>
      </c>
      <c r="P40" s="39">
        <f t="shared" si="1"/>
        <v>0</v>
      </c>
    </row>
    <row r="41" spans="1:17" x14ac:dyDescent="0.3">
      <c r="A41" s="4" t="s">
        <v>26</v>
      </c>
      <c r="B41" s="4" t="s">
        <v>54</v>
      </c>
      <c r="C41" s="58"/>
      <c r="D41" s="38"/>
      <c r="E41" s="5"/>
      <c r="F41" s="38"/>
      <c r="G41" s="38"/>
      <c r="H41" s="38"/>
      <c r="I41" s="6">
        <v>21.42</v>
      </c>
      <c r="J41" s="5"/>
      <c r="K41" s="5"/>
      <c r="L41" s="5"/>
      <c r="M41" s="5"/>
      <c r="N41" s="5"/>
      <c r="O41" s="39">
        <f t="shared" si="0"/>
        <v>0</v>
      </c>
      <c r="P41" s="39">
        <f t="shared" si="1"/>
        <v>0</v>
      </c>
    </row>
    <row r="42" spans="1:17" x14ac:dyDescent="0.3">
      <c r="A42" s="4" t="s">
        <v>26</v>
      </c>
      <c r="B42" s="4" t="s">
        <v>55</v>
      </c>
      <c r="C42" s="58"/>
      <c r="D42" s="38"/>
      <c r="E42" s="5"/>
      <c r="F42" s="38"/>
      <c r="G42" s="38"/>
      <c r="H42" s="38"/>
      <c r="I42" s="6">
        <v>23.47</v>
      </c>
      <c r="J42" s="5"/>
      <c r="K42" s="5"/>
      <c r="L42" s="5"/>
      <c r="M42" s="5"/>
      <c r="N42" s="5"/>
      <c r="O42" s="39">
        <f t="shared" si="0"/>
        <v>0</v>
      </c>
      <c r="P42" s="39">
        <f t="shared" si="1"/>
        <v>0</v>
      </c>
    </row>
    <row r="43" spans="1:17" x14ac:dyDescent="0.3">
      <c r="A43" s="4" t="s">
        <v>26</v>
      </c>
      <c r="B43" s="4" t="s">
        <v>56</v>
      </c>
      <c r="C43" s="58"/>
      <c r="D43" s="38"/>
      <c r="E43" s="5"/>
      <c r="F43" s="38"/>
      <c r="G43" s="38"/>
      <c r="H43" s="38"/>
      <c r="I43" s="6">
        <v>1.04</v>
      </c>
      <c r="J43" s="5"/>
      <c r="K43" s="5"/>
      <c r="L43" s="5"/>
      <c r="M43" s="5"/>
      <c r="N43" s="5"/>
      <c r="O43" s="39">
        <f t="shared" si="0"/>
        <v>0</v>
      </c>
      <c r="P43" s="39">
        <f t="shared" si="1"/>
        <v>0</v>
      </c>
    </row>
    <row r="44" spans="1:17" x14ac:dyDescent="0.3">
      <c r="A44" s="4" t="s">
        <v>26</v>
      </c>
      <c r="B44" s="4" t="s">
        <v>57</v>
      </c>
      <c r="C44" s="58"/>
      <c r="D44" s="38"/>
      <c r="E44" s="5"/>
      <c r="F44" s="38"/>
      <c r="G44" s="38"/>
      <c r="H44" s="38"/>
      <c r="I44" s="6">
        <v>5.47</v>
      </c>
      <c r="J44" s="5"/>
      <c r="K44" s="5"/>
      <c r="L44" s="5"/>
      <c r="M44" s="5"/>
      <c r="N44" s="5"/>
      <c r="O44" s="39">
        <f t="shared" si="0"/>
        <v>0</v>
      </c>
      <c r="P44" s="39">
        <f t="shared" si="1"/>
        <v>0</v>
      </c>
    </row>
    <row r="45" spans="1:17" x14ac:dyDescent="0.3">
      <c r="A45" s="4" t="s">
        <v>26</v>
      </c>
      <c r="B45" s="4" t="s">
        <v>58</v>
      </c>
      <c r="C45" s="58"/>
      <c r="D45" s="38"/>
      <c r="E45" s="5"/>
      <c r="F45" s="38"/>
      <c r="G45" s="38"/>
      <c r="H45" s="38"/>
      <c r="I45" s="6">
        <v>11.89</v>
      </c>
      <c r="J45" s="5"/>
      <c r="K45" s="5"/>
      <c r="L45" s="5"/>
      <c r="M45" s="5"/>
      <c r="N45" s="5"/>
      <c r="O45" s="39">
        <f t="shared" si="0"/>
        <v>0</v>
      </c>
      <c r="P45" s="39">
        <f t="shared" si="1"/>
        <v>0</v>
      </c>
    </row>
    <row r="46" spans="1:17" x14ac:dyDescent="0.3">
      <c r="A46" s="4" t="s">
        <v>26</v>
      </c>
      <c r="B46" s="10" t="s">
        <v>59</v>
      </c>
      <c r="C46" s="38"/>
      <c r="D46" s="44"/>
      <c r="E46" s="38"/>
      <c r="F46" s="38"/>
      <c r="G46" s="38"/>
      <c r="H46" s="38"/>
      <c r="I46" s="5"/>
      <c r="J46" s="6">
        <v>26</v>
      </c>
      <c r="K46" s="5"/>
      <c r="L46" s="5"/>
      <c r="M46" s="5"/>
      <c r="N46" s="5"/>
      <c r="O46" s="39">
        <f t="shared" si="0"/>
        <v>0</v>
      </c>
      <c r="P46" s="39">
        <f t="shared" si="1"/>
        <v>0</v>
      </c>
    </row>
    <row r="47" spans="1:17" x14ac:dyDescent="0.3">
      <c r="A47" s="4" t="s">
        <v>26</v>
      </c>
      <c r="B47" s="10" t="s">
        <v>60</v>
      </c>
      <c r="C47" s="38"/>
      <c r="D47" s="44"/>
      <c r="E47" s="38"/>
      <c r="F47" s="38"/>
      <c r="G47" s="38"/>
      <c r="H47" s="38"/>
      <c r="I47" s="5"/>
      <c r="J47" s="6">
        <v>26</v>
      </c>
      <c r="K47" s="5"/>
      <c r="L47" s="5"/>
      <c r="M47" s="5"/>
      <c r="N47" s="5"/>
      <c r="O47" s="39">
        <f t="shared" si="0"/>
        <v>0</v>
      </c>
      <c r="P47" s="39">
        <f t="shared" si="1"/>
        <v>0</v>
      </c>
    </row>
    <row r="48" spans="1:17" x14ac:dyDescent="0.3">
      <c r="A48" s="4" t="s">
        <v>26</v>
      </c>
      <c r="B48" s="10" t="s">
        <v>61</v>
      </c>
      <c r="C48" s="38"/>
      <c r="D48" s="44"/>
      <c r="E48" s="38"/>
      <c r="F48" s="38"/>
      <c r="G48" s="38"/>
      <c r="H48" s="38"/>
      <c r="I48" s="5"/>
      <c r="J48" s="6">
        <v>26</v>
      </c>
      <c r="K48" s="5"/>
      <c r="L48" s="5"/>
      <c r="M48" s="5"/>
      <c r="N48" s="5"/>
      <c r="O48" s="39">
        <f t="shared" si="0"/>
        <v>0</v>
      </c>
      <c r="P48" s="39">
        <f t="shared" si="1"/>
        <v>0</v>
      </c>
    </row>
    <row r="49" spans="1:16" x14ac:dyDescent="0.3">
      <c r="A49" s="4" t="s">
        <v>26</v>
      </c>
      <c r="B49" s="10" t="s">
        <v>62</v>
      </c>
      <c r="C49" s="38"/>
      <c r="D49" s="44"/>
      <c r="E49" s="38"/>
      <c r="F49" s="38"/>
      <c r="G49" s="38"/>
      <c r="H49" s="38"/>
      <c r="I49" s="5"/>
      <c r="J49" s="6">
        <v>26</v>
      </c>
      <c r="K49" s="5"/>
      <c r="L49" s="5"/>
      <c r="M49" s="5"/>
      <c r="N49" s="5"/>
      <c r="O49" s="39">
        <f t="shared" si="0"/>
        <v>0</v>
      </c>
      <c r="P49" s="39">
        <f t="shared" si="1"/>
        <v>0</v>
      </c>
    </row>
    <row r="50" spans="1:16" x14ac:dyDescent="0.3">
      <c r="A50" s="4" t="s">
        <v>26</v>
      </c>
      <c r="B50" s="10" t="s">
        <v>63</v>
      </c>
      <c r="C50" s="38"/>
      <c r="D50" s="44"/>
      <c r="E50" s="38"/>
      <c r="F50" s="38"/>
      <c r="G50" s="38"/>
      <c r="H50" s="38"/>
      <c r="I50" s="5"/>
      <c r="J50" s="6">
        <v>26</v>
      </c>
      <c r="K50" s="5"/>
      <c r="L50" s="5"/>
      <c r="M50" s="5"/>
      <c r="N50" s="5"/>
      <c r="O50" s="39">
        <f t="shared" si="0"/>
        <v>0</v>
      </c>
      <c r="P50" s="39">
        <f t="shared" si="1"/>
        <v>0</v>
      </c>
    </row>
    <row r="51" spans="1:16" x14ac:dyDescent="0.3">
      <c r="A51" s="4" t="s">
        <v>26</v>
      </c>
      <c r="B51" s="10" t="s">
        <v>64</v>
      </c>
      <c r="C51" s="38"/>
      <c r="D51" s="44"/>
      <c r="E51" s="38"/>
      <c r="F51" s="38"/>
      <c r="G51" s="38"/>
      <c r="H51" s="38"/>
      <c r="I51" s="5"/>
      <c r="J51" s="6">
        <v>35.770000000000003</v>
      </c>
      <c r="K51" s="5"/>
      <c r="L51" s="5"/>
      <c r="M51" s="5"/>
      <c r="N51" s="5"/>
      <c r="O51" s="39">
        <f t="shared" si="0"/>
        <v>0</v>
      </c>
      <c r="P51" s="39">
        <f t="shared" si="1"/>
        <v>0</v>
      </c>
    </row>
    <row r="52" spans="1:16" x14ac:dyDescent="0.3">
      <c r="A52" s="4" t="s">
        <v>26</v>
      </c>
      <c r="B52" s="10" t="s">
        <v>65</v>
      </c>
      <c r="C52" s="38"/>
      <c r="D52" s="44"/>
      <c r="E52" s="38"/>
      <c r="F52" s="38"/>
      <c r="G52" s="38"/>
      <c r="H52" s="38"/>
      <c r="I52" s="5"/>
      <c r="J52" s="6">
        <v>91.77</v>
      </c>
      <c r="K52" s="5"/>
      <c r="L52" s="5"/>
      <c r="M52" s="5"/>
      <c r="N52" s="5"/>
      <c r="O52" s="39">
        <f t="shared" si="0"/>
        <v>0</v>
      </c>
      <c r="P52" s="39">
        <f t="shared" si="1"/>
        <v>0</v>
      </c>
    </row>
    <row r="53" spans="1:16" x14ac:dyDescent="0.3">
      <c r="A53" s="4" t="s">
        <v>26</v>
      </c>
      <c r="B53" s="10" t="s">
        <v>66</v>
      </c>
      <c r="C53" s="38"/>
      <c r="D53" s="44"/>
      <c r="E53" s="38"/>
      <c r="F53" s="38"/>
      <c r="G53" s="38"/>
      <c r="H53" s="38"/>
      <c r="I53" s="5"/>
      <c r="J53" s="6">
        <v>122.35</v>
      </c>
      <c r="K53" s="5"/>
      <c r="L53" s="5"/>
      <c r="M53" s="5"/>
      <c r="N53" s="5"/>
      <c r="O53" s="39">
        <f t="shared" si="0"/>
        <v>0</v>
      </c>
      <c r="P53" s="39">
        <f t="shared" si="1"/>
        <v>0</v>
      </c>
    </row>
    <row r="54" spans="1:16" x14ac:dyDescent="0.3">
      <c r="A54" s="4" t="s">
        <v>26</v>
      </c>
      <c r="B54" s="10" t="s">
        <v>67</v>
      </c>
      <c r="C54" s="38"/>
      <c r="D54" s="44"/>
      <c r="E54" s="38"/>
      <c r="F54" s="38"/>
      <c r="G54" s="38"/>
      <c r="H54" s="38"/>
      <c r="I54" s="5"/>
      <c r="J54" s="6">
        <v>168.05</v>
      </c>
      <c r="K54" s="5"/>
      <c r="L54" s="5"/>
      <c r="M54" s="5"/>
      <c r="N54" s="5"/>
      <c r="O54" s="39">
        <f t="shared" si="0"/>
        <v>0</v>
      </c>
      <c r="P54" s="39">
        <f t="shared" si="1"/>
        <v>0</v>
      </c>
    </row>
    <row r="55" spans="1:16" x14ac:dyDescent="0.3">
      <c r="A55" s="4" t="s">
        <v>26</v>
      </c>
      <c r="B55" s="10" t="s">
        <v>68</v>
      </c>
      <c r="C55" s="38"/>
      <c r="D55" s="44"/>
      <c r="E55" s="38"/>
      <c r="F55" s="38"/>
      <c r="G55" s="38"/>
      <c r="H55" s="38"/>
      <c r="I55" s="5"/>
      <c r="J55" s="6">
        <v>21.46</v>
      </c>
      <c r="K55" s="5"/>
      <c r="L55" s="5"/>
      <c r="M55" s="5"/>
      <c r="N55" s="5"/>
      <c r="O55" s="39">
        <f t="shared" si="0"/>
        <v>0</v>
      </c>
      <c r="P55" s="39">
        <f t="shared" si="1"/>
        <v>0</v>
      </c>
    </row>
    <row r="56" spans="1:16" x14ac:dyDescent="0.3">
      <c r="A56" s="4" t="s">
        <v>26</v>
      </c>
      <c r="B56" s="10" t="s">
        <v>69</v>
      </c>
      <c r="C56" s="38"/>
      <c r="D56" s="44"/>
      <c r="E56" s="38"/>
      <c r="F56" s="38"/>
      <c r="G56" s="38"/>
      <c r="H56" s="38"/>
      <c r="I56" s="5"/>
      <c r="J56" s="6">
        <v>26.82</v>
      </c>
      <c r="K56" s="5"/>
      <c r="L56" s="5"/>
      <c r="M56" s="5"/>
      <c r="N56" s="5"/>
      <c r="O56" s="39">
        <f t="shared" si="0"/>
        <v>0</v>
      </c>
      <c r="P56" s="39">
        <f t="shared" si="1"/>
        <v>0</v>
      </c>
    </row>
    <row r="57" spans="1:16" x14ac:dyDescent="0.3">
      <c r="A57" s="4" t="s">
        <v>26</v>
      </c>
      <c r="B57" s="10" t="s">
        <v>70</v>
      </c>
      <c r="C57" s="38"/>
      <c r="D57" s="44"/>
      <c r="E57" s="38"/>
      <c r="F57" s="38"/>
      <c r="G57" s="38"/>
      <c r="H57" s="38"/>
      <c r="I57" s="5"/>
      <c r="J57" s="6">
        <v>37.549999999999997</v>
      </c>
      <c r="K57" s="5"/>
      <c r="L57" s="5"/>
      <c r="M57" s="5"/>
      <c r="N57" s="5"/>
      <c r="O57" s="39">
        <f t="shared" si="0"/>
        <v>0</v>
      </c>
      <c r="P57" s="39">
        <f t="shared" si="1"/>
        <v>0</v>
      </c>
    </row>
    <row r="58" spans="1:16" x14ac:dyDescent="0.3">
      <c r="A58" s="4" t="s">
        <v>26</v>
      </c>
      <c r="B58" s="10" t="s">
        <v>71</v>
      </c>
      <c r="C58" s="38"/>
      <c r="D58" s="44"/>
      <c r="E58" s="38"/>
      <c r="F58" s="38"/>
      <c r="G58" s="38"/>
      <c r="H58" s="38"/>
      <c r="I58" s="5"/>
      <c r="J58" s="6">
        <v>4</v>
      </c>
      <c r="K58" s="5"/>
      <c r="L58" s="5"/>
      <c r="M58" s="5"/>
      <c r="N58" s="5"/>
      <c r="O58" s="39">
        <f t="shared" si="0"/>
        <v>0</v>
      </c>
      <c r="P58" s="39">
        <f t="shared" si="1"/>
        <v>0</v>
      </c>
    </row>
    <row r="59" spans="1:16" x14ac:dyDescent="0.3">
      <c r="A59" s="4" t="s">
        <v>26</v>
      </c>
      <c r="B59" s="10" t="s">
        <v>72</v>
      </c>
      <c r="C59" s="38"/>
      <c r="D59" s="44"/>
      <c r="E59" s="38"/>
      <c r="F59" s="38"/>
      <c r="G59" s="38"/>
      <c r="H59" s="38"/>
      <c r="I59" s="5"/>
      <c r="J59" s="6">
        <v>13</v>
      </c>
      <c r="K59" s="5"/>
      <c r="L59" s="5"/>
      <c r="M59" s="5"/>
      <c r="N59" s="5"/>
      <c r="O59" s="39">
        <f t="shared" si="0"/>
        <v>0</v>
      </c>
      <c r="P59" s="39">
        <f t="shared" si="1"/>
        <v>0</v>
      </c>
    </row>
    <row r="60" spans="1:16" x14ac:dyDescent="0.3">
      <c r="A60" s="4" t="s">
        <v>26</v>
      </c>
      <c r="B60" s="10" t="s">
        <v>73</v>
      </c>
      <c r="C60" s="38"/>
      <c r="D60" s="44"/>
      <c r="E60" s="38"/>
      <c r="F60" s="38"/>
      <c r="G60" s="38"/>
      <c r="H60" s="38"/>
      <c r="I60" s="5"/>
      <c r="J60" s="6">
        <v>18</v>
      </c>
      <c r="K60" s="5"/>
      <c r="L60" s="5"/>
      <c r="M60" s="5"/>
      <c r="N60" s="5"/>
      <c r="O60" s="39">
        <f t="shared" si="0"/>
        <v>0</v>
      </c>
      <c r="P60" s="39">
        <f t="shared" si="1"/>
        <v>0</v>
      </c>
    </row>
    <row r="61" spans="1:16" x14ac:dyDescent="0.3">
      <c r="A61" s="4" t="s">
        <v>26</v>
      </c>
      <c r="B61" s="10" t="s">
        <v>74</v>
      </c>
      <c r="C61" s="38"/>
      <c r="D61" s="44"/>
      <c r="E61" s="38"/>
      <c r="F61" s="38"/>
      <c r="G61" s="38"/>
      <c r="H61" s="38"/>
      <c r="I61" s="5"/>
      <c r="J61" s="6">
        <v>11.29</v>
      </c>
      <c r="K61" s="5"/>
      <c r="L61" s="5"/>
      <c r="M61" s="5"/>
      <c r="N61" s="5"/>
      <c r="O61" s="39">
        <f t="shared" si="0"/>
        <v>0</v>
      </c>
      <c r="P61" s="39">
        <f t="shared" si="1"/>
        <v>0</v>
      </c>
    </row>
    <row r="62" spans="1:16" x14ac:dyDescent="0.3">
      <c r="A62" s="4" t="s">
        <v>26</v>
      </c>
      <c r="B62" s="10" t="s">
        <v>75</v>
      </c>
      <c r="C62" s="38"/>
      <c r="D62" s="44"/>
      <c r="E62" s="38"/>
      <c r="F62" s="38"/>
      <c r="G62" s="38"/>
      <c r="H62" s="38"/>
      <c r="I62" s="5"/>
      <c r="J62" s="6">
        <v>3.76</v>
      </c>
      <c r="K62" s="5"/>
      <c r="L62" s="5"/>
      <c r="M62" s="5"/>
      <c r="N62" s="5"/>
      <c r="O62" s="39">
        <f t="shared" si="0"/>
        <v>0</v>
      </c>
      <c r="P62" s="39">
        <f t="shared" si="1"/>
        <v>0</v>
      </c>
    </row>
    <row r="63" spans="1:16" x14ac:dyDescent="0.3">
      <c r="A63" s="4" t="s">
        <v>26</v>
      </c>
      <c r="B63" s="10" t="s">
        <v>76</v>
      </c>
      <c r="C63" s="38"/>
      <c r="D63" s="44"/>
      <c r="E63" s="38"/>
      <c r="F63" s="38"/>
      <c r="G63" s="38"/>
      <c r="H63" s="38"/>
      <c r="I63" s="5"/>
      <c r="J63" s="6">
        <v>3.76</v>
      </c>
      <c r="K63" s="5"/>
      <c r="L63" s="5"/>
      <c r="M63" s="5"/>
      <c r="N63" s="5"/>
      <c r="O63" s="39">
        <f t="shared" si="0"/>
        <v>0</v>
      </c>
      <c r="P63" s="39">
        <f t="shared" si="1"/>
        <v>0</v>
      </c>
    </row>
    <row r="64" spans="1:16" x14ac:dyDescent="0.3">
      <c r="A64" s="4" t="s">
        <v>26</v>
      </c>
      <c r="B64" s="10" t="s">
        <v>77</v>
      </c>
      <c r="C64" s="38"/>
      <c r="D64" s="44"/>
      <c r="E64" s="38"/>
      <c r="F64" s="38"/>
      <c r="G64" s="38"/>
      <c r="H64" s="38"/>
      <c r="I64" s="5"/>
      <c r="J64" s="6">
        <v>76.239999999999995</v>
      </c>
      <c r="K64" s="5"/>
      <c r="L64" s="5"/>
      <c r="M64" s="5"/>
      <c r="N64" s="5"/>
      <c r="O64" s="39">
        <f t="shared" si="0"/>
        <v>0</v>
      </c>
      <c r="P64" s="39">
        <f t="shared" si="1"/>
        <v>0</v>
      </c>
    </row>
    <row r="65" spans="1:16" x14ac:dyDescent="0.3">
      <c r="A65" s="4" t="s">
        <v>26</v>
      </c>
      <c r="B65" s="10" t="s">
        <v>78</v>
      </c>
      <c r="C65" s="38"/>
      <c r="D65" s="44"/>
      <c r="E65" s="38"/>
      <c r="F65" s="38"/>
      <c r="G65" s="38"/>
      <c r="H65" s="38"/>
      <c r="I65" s="5"/>
      <c r="J65" s="6">
        <v>105.64</v>
      </c>
      <c r="K65" s="5"/>
      <c r="L65" s="5"/>
      <c r="M65" s="5"/>
      <c r="N65" s="5"/>
      <c r="O65" s="39">
        <f t="shared" si="0"/>
        <v>0</v>
      </c>
      <c r="P65" s="39">
        <f t="shared" si="1"/>
        <v>0</v>
      </c>
    </row>
    <row r="66" spans="1:16" x14ac:dyDescent="0.3">
      <c r="A66" s="4" t="s">
        <v>26</v>
      </c>
      <c r="B66" s="10" t="s">
        <v>79</v>
      </c>
      <c r="C66" s="38"/>
      <c r="D66" s="44"/>
      <c r="E66" s="38"/>
      <c r="F66" s="38"/>
      <c r="G66" s="38"/>
      <c r="H66" s="38"/>
      <c r="I66" s="5"/>
      <c r="J66" s="6">
        <v>2.82</v>
      </c>
      <c r="K66" s="5"/>
      <c r="L66" s="5"/>
      <c r="M66" s="5"/>
      <c r="N66" s="5"/>
      <c r="O66" s="39">
        <f t="shared" si="0"/>
        <v>0</v>
      </c>
      <c r="P66" s="39">
        <f t="shared" si="1"/>
        <v>0</v>
      </c>
    </row>
    <row r="67" spans="1:16" x14ac:dyDescent="0.3">
      <c r="A67" s="4" t="s">
        <v>26</v>
      </c>
      <c r="B67" s="10" t="s">
        <v>80</v>
      </c>
      <c r="C67" s="38"/>
      <c r="D67" s="44"/>
      <c r="E67" s="38"/>
      <c r="F67" s="38"/>
      <c r="G67" s="38"/>
      <c r="H67" s="38"/>
      <c r="I67" s="5"/>
      <c r="J67" s="6">
        <v>14.12</v>
      </c>
      <c r="K67" s="5"/>
      <c r="L67" s="5"/>
      <c r="M67" s="5"/>
      <c r="N67" s="5"/>
      <c r="O67" s="39">
        <f t="shared" si="0"/>
        <v>0</v>
      </c>
      <c r="P67" s="39">
        <f t="shared" si="1"/>
        <v>0</v>
      </c>
    </row>
    <row r="68" spans="1:16" x14ac:dyDescent="0.3">
      <c r="A68" s="4" t="s">
        <v>26</v>
      </c>
      <c r="B68" s="10" t="s">
        <v>81</v>
      </c>
      <c r="C68" s="38"/>
      <c r="D68" s="44"/>
      <c r="E68" s="38"/>
      <c r="F68" s="38"/>
      <c r="G68" s="38"/>
      <c r="H68" s="38"/>
      <c r="I68" s="5"/>
      <c r="J68" s="6">
        <v>20.170000000000002</v>
      </c>
      <c r="K68" s="5"/>
      <c r="L68" s="5"/>
      <c r="M68" s="5"/>
      <c r="N68" s="5"/>
      <c r="O68" s="39">
        <f t="shared" ref="O68:O131" si="2">SUM(C68,E68:H68)</f>
        <v>0</v>
      </c>
      <c r="P68" s="39">
        <f t="shared" ref="P68:P131" si="3">D68</f>
        <v>0</v>
      </c>
    </row>
    <row r="69" spans="1:16" x14ac:dyDescent="0.3">
      <c r="A69" s="4" t="s">
        <v>26</v>
      </c>
      <c r="B69" s="10" t="s">
        <v>82</v>
      </c>
      <c r="C69" s="38"/>
      <c r="D69" s="44"/>
      <c r="E69" s="38"/>
      <c r="F69" s="38"/>
      <c r="G69" s="38"/>
      <c r="H69" s="38"/>
      <c r="I69" s="5"/>
      <c r="J69" s="6">
        <v>10</v>
      </c>
      <c r="K69" s="5"/>
      <c r="L69" s="5"/>
      <c r="M69" s="5"/>
      <c r="N69" s="5"/>
      <c r="O69" s="39">
        <f t="shared" si="2"/>
        <v>0</v>
      </c>
      <c r="P69" s="39">
        <f t="shared" si="3"/>
        <v>0</v>
      </c>
    </row>
    <row r="70" spans="1:16" x14ac:dyDescent="0.3">
      <c r="A70" s="4" t="s">
        <v>26</v>
      </c>
      <c r="B70" s="10" t="s">
        <v>83</v>
      </c>
      <c r="C70" s="38"/>
      <c r="D70" s="44"/>
      <c r="E70" s="38"/>
      <c r="F70" s="38"/>
      <c r="G70" s="38"/>
      <c r="H70" s="38"/>
      <c r="I70" s="5"/>
      <c r="J70" s="6">
        <v>137.41</v>
      </c>
      <c r="K70" s="5"/>
      <c r="L70" s="5"/>
      <c r="M70" s="5"/>
      <c r="N70" s="5"/>
      <c r="O70" s="39">
        <f t="shared" si="2"/>
        <v>0</v>
      </c>
      <c r="P70" s="39">
        <f t="shared" si="3"/>
        <v>0</v>
      </c>
    </row>
    <row r="71" spans="1:16" x14ac:dyDescent="0.3">
      <c r="A71" s="4" t="s">
        <v>26</v>
      </c>
      <c r="B71" s="10" t="s">
        <v>84</v>
      </c>
      <c r="C71" s="38"/>
      <c r="D71" s="44"/>
      <c r="E71" s="38"/>
      <c r="F71" s="38"/>
      <c r="G71" s="38"/>
      <c r="H71" s="38"/>
      <c r="I71" s="5"/>
      <c r="J71" s="6">
        <v>155.58000000000001</v>
      </c>
      <c r="K71" s="5"/>
      <c r="L71" s="5"/>
      <c r="M71" s="5"/>
      <c r="N71" s="5"/>
      <c r="O71" s="39">
        <f t="shared" si="2"/>
        <v>0</v>
      </c>
      <c r="P71" s="39">
        <f t="shared" si="3"/>
        <v>0</v>
      </c>
    </row>
    <row r="72" spans="1:16" ht="15.75" x14ac:dyDescent="0.3">
      <c r="A72" s="3" t="s">
        <v>85</v>
      </c>
      <c r="B72" s="4" t="s">
        <v>86</v>
      </c>
      <c r="C72" s="38"/>
      <c r="D72" s="38"/>
      <c r="E72" s="38"/>
      <c r="F72" s="38"/>
      <c r="G72" s="38"/>
      <c r="H72" s="44"/>
      <c r="I72" s="5"/>
      <c r="J72" s="5"/>
      <c r="K72" s="5"/>
      <c r="L72" s="5"/>
      <c r="M72" s="5"/>
      <c r="N72" s="9">
        <v>9.4000000000000004E-3</v>
      </c>
      <c r="O72" s="39">
        <f t="shared" si="2"/>
        <v>0</v>
      </c>
      <c r="P72" s="39">
        <f t="shared" si="3"/>
        <v>0</v>
      </c>
    </row>
    <row r="73" spans="1:16" x14ac:dyDescent="0.3">
      <c r="A73" s="4" t="s">
        <v>87</v>
      </c>
      <c r="B73" s="4" t="s">
        <v>88</v>
      </c>
      <c r="C73" s="38"/>
      <c r="D73" s="38"/>
      <c r="E73" s="44"/>
      <c r="F73" s="38"/>
      <c r="G73" s="38"/>
      <c r="H73" s="38"/>
      <c r="I73" s="5"/>
      <c r="J73" s="5"/>
      <c r="K73" s="6">
        <v>5</v>
      </c>
      <c r="L73" s="5"/>
      <c r="M73" s="5"/>
      <c r="N73" s="5"/>
      <c r="O73" s="39">
        <f t="shared" si="2"/>
        <v>0</v>
      </c>
      <c r="P73" s="39">
        <f t="shared" si="3"/>
        <v>0</v>
      </c>
    </row>
    <row r="74" spans="1:16" ht="15.75" x14ac:dyDescent="0.3">
      <c r="A74" s="3" t="s">
        <v>89</v>
      </c>
      <c r="B74" s="4" t="s">
        <v>326</v>
      </c>
      <c r="C74" s="38"/>
      <c r="D74" s="38"/>
      <c r="E74" s="44"/>
      <c r="F74" s="38"/>
      <c r="G74" s="38"/>
      <c r="H74" s="38"/>
      <c r="I74" s="5"/>
      <c r="J74" s="5"/>
      <c r="K74" s="6">
        <v>10.029999999999999</v>
      </c>
      <c r="L74" s="5"/>
      <c r="M74" s="5"/>
      <c r="N74" s="5"/>
      <c r="O74" s="39">
        <f t="shared" si="2"/>
        <v>0</v>
      </c>
      <c r="P74" s="39">
        <f t="shared" si="3"/>
        <v>0</v>
      </c>
    </row>
    <row r="75" spans="1:16" ht="15.75" x14ac:dyDescent="0.3">
      <c r="A75" s="3" t="s">
        <v>89</v>
      </c>
      <c r="B75" s="4" t="s">
        <v>90</v>
      </c>
      <c r="C75" s="38"/>
      <c r="D75" s="38"/>
      <c r="E75" s="44"/>
      <c r="F75" s="38"/>
      <c r="G75" s="38"/>
      <c r="H75" s="38"/>
      <c r="I75" s="5"/>
      <c r="J75" s="5"/>
      <c r="K75" s="6">
        <v>2083.33</v>
      </c>
      <c r="L75" s="5"/>
      <c r="M75" s="5"/>
      <c r="N75" s="5"/>
      <c r="O75" s="39">
        <f t="shared" si="2"/>
        <v>0</v>
      </c>
      <c r="P75" s="39">
        <f t="shared" si="3"/>
        <v>0</v>
      </c>
    </row>
    <row r="76" spans="1:16" ht="15.75" x14ac:dyDescent="0.3">
      <c r="A76" s="3" t="s">
        <v>89</v>
      </c>
      <c r="B76" s="4" t="s">
        <v>373</v>
      </c>
      <c r="C76" s="38"/>
      <c r="D76" s="38"/>
      <c r="E76" s="44"/>
      <c r="F76" s="38"/>
      <c r="G76" s="38"/>
      <c r="H76" s="38"/>
      <c r="I76" s="5"/>
      <c r="J76" s="5"/>
      <c r="K76" s="6">
        <v>208.333333333333</v>
      </c>
      <c r="L76" s="5"/>
      <c r="M76" s="5"/>
      <c r="N76" s="5"/>
      <c r="O76" s="39">
        <f t="shared" si="2"/>
        <v>0</v>
      </c>
      <c r="P76" s="39">
        <f t="shared" si="3"/>
        <v>0</v>
      </c>
    </row>
    <row r="77" spans="1:16" x14ac:dyDescent="0.3">
      <c r="A77" s="4" t="s">
        <v>91</v>
      </c>
      <c r="B77" s="4" t="s">
        <v>91</v>
      </c>
      <c r="C77" s="38"/>
      <c r="D77" s="38"/>
      <c r="E77" s="44"/>
      <c r="F77" s="38"/>
      <c r="G77" s="38"/>
      <c r="H77" s="38"/>
      <c r="I77" s="5"/>
      <c r="J77" s="5"/>
      <c r="K77" s="6">
        <v>7412.33</v>
      </c>
      <c r="L77" s="5"/>
      <c r="M77" s="5"/>
      <c r="N77" s="5"/>
      <c r="O77" s="39">
        <f t="shared" si="2"/>
        <v>0</v>
      </c>
      <c r="P77" s="39">
        <f t="shared" si="3"/>
        <v>0</v>
      </c>
    </row>
    <row r="78" spans="1:16" ht="15.75" x14ac:dyDescent="0.3">
      <c r="A78" s="3" t="s">
        <v>92</v>
      </c>
      <c r="B78" s="4" t="s">
        <v>92</v>
      </c>
      <c r="C78" s="38"/>
      <c r="D78" s="38"/>
      <c r="E78" s="44"/>
      <c r="F78" s="38"/>
      <c r="G78" s="38"/>
      <c r="H78" s="38"/>
      <c r="I78" s="5"/>
      <c r="J78" s="5"/>
      <c r="K78" s="6">
        <v>6.78</v>
      </c>
      <c r="L78" s="5"/>
      <c r="M78" s="5"/>
      <c r="N78" s="5"/>
      <c r="O78" s="39">
        <f t="shared" si="2"/>
        <v>0</v>
      </c>
      <c r="P78" s="39">
        <f t="shared" si="3"/>
        <v>0</v>
      </c>
    </row>
    <row r="79" spans="1:16" ht="15.75" x14ac:dyDescent="0.3">
      <c r="A79" s="3" t="s">
        <v>93</v>
      </c>
      <c r="B79" s="4" t="s">
        <v>94</v>
      </c>
      <c r="C79" s="38"/>
      <c r="D79" s="38"/>
      <c r="E79" s="44"/>
      <c r="F79" s="38"/>
      <c r="G79" s="38"/>
      <c r="H79" s="38"/>
      <c r="I79" s="5"/>
      <c r="J79" s="5"/>
      <c r="K79" s="6">
        <v>1.55</v>
      </c>
      <c r="L79" s="5"/>
      <c r="M79" s="5"/>
      <c r="N79" s="5"/>
      <c r="O79" s="39">
        <f t="shared" si="2"/>
        <v>0</v>
      </c>
      <c r="P79" s="39">
        <f t="shared" si="3"/>
        <v>0</v>
      </c>
    </row>
    <row r="80" spans="1:16" ht="15.75" x14ac:dyDescent="0.3">
      <c r="A80" s="3" t="s">
        <v>95</v>
      </c>
      <c r="B80" s="4" t="s">
        <v>96</v>
      </c>
      <c r="C80" s="38"/>
      <c r="D80" s="38"/>
      <c r="E80" s="44"/>
      <c r="F80" s="38"/>
      <c r="G80" s="38"/>
      <c r="H80" s="38"/>
      <c r="I80" s="5"/>
      <c r="J80" s="5"/>
      <c r="K80" s="6">
        <v>3.55</v>
      </c>
      <c r="L80" s="5"/>
      <c r="M80" s="5"/>
      <c r="N80" s="5"/>
      <c r="O80" s="39">
        <f t="shared" si="2"/>
        <v>0</v>
      </c>
      <c r="P80" s="39">
        <f t="shared" si="3"/>
        <v>0</v>
      </c>
    </row>
    <row r="81" spans="1:16" ht="15.75" x14ac:dyDescent="0.3">
      <c r="A81" s="3" t="s">
        <v>95</v>
      </c>
      <c r="B81" s="4" t="s">
        <v>97</v>
      </c>
      <c r="C81" s="38"/>
      <c r="D81" s="44"/>
      <c r="E81" s="51"/>
      <c r="F81" s="38"/>
      <c r="G81" s="38"/>
      <c r="H81" s="38"/>
      <c r="I81" s="5"/>
      <c r="J81" s="6">
        <v>89.84</v>
      </c>
      <c r="K81" s="5"/>
      <c r="L81" s="5"/>
      <c r="M81" s="5"/>
      <c r="N81" s="5"/>
      <c r="O81" s="39">
        <f t="shared" si="2"/>
        <v>0</v>
      </c>
      <c r="P81" s="39">
        <f t="shared" si="3"/>
        <v>0</v>
      </c>
    </row>
    <row r="82" spans="1:16" ht="15.75" x14ac:dyDescent="0.3">
      <c r="A82" s="3" t="s">
        <v>98</v>
      </c>
      <c r="B82" s="11" t="s">
        <v>99</v>
      </c>
      <c r="C82" s="38"/>
      <c r="D82" s="38"/>
      <c r="E82" s="44"/>
      <c r="F82" s="38"/>
      <c r="G82" s="38"/>
      <c r="H82" s="38"/>
      <c r="I82" s="5"/>
      <c r="J82" s="5"/>
      <c r="K82" s="12">
        <v>44.71</v>
      </c>
      <c r="L82" s="5"/>
      <c r="M82" s="5"/>
      <c r="N82" s="5"/>
      <c r="O82" s="39">
        <f t="shared" si="2"/>
        <v>0</v>
      </c>
      <c r="P82" s="39">
        <f t="shared" si="3"/>
        <v>0</v>
      </c>
    </row>
    <row r="83" spans="1:16" ht="15.75" x14ac:dyDescent="0.3">
      <c r="A83" s="3" t="s">
        <v>98</v>
      </c>
      <c r="B83" s="4" t="s">
        <v>100</v>
      </c>
      <c r="C83" s="38"/>
      <c r="D83" s="44"/>
      <c r="E83" s="38"/>
      <c r="F83" s="38"/>
      <c r="G83" s="38"/>
      <c r="H83" s="38"/>
      <c r="I83" s="5"/>
      <c r="J83" s="12">
        <v>2268.27</v>
      </c>
      <c r="K83" s="5"/>
      <c r="L83" s="5"/>
      <c r="M83" s="5"/>
      <c r="N83" s="5"/>
      <c r="O83" s="39">
        <f t="shared" si="2"/>
        <v>0</v>
      </c>
      <c r="P83" s="39">
        <f t="shared" si="3"/>
        <v>0</v>
      </c>
    </row>
    <row r="84" spans="1:16" ht="15.75" x14ac:dyDescent="0.3">
      <c r="A84" s="3" t="s">
        <v>101</v>
      </c>
      <c r="B84" s="4" t="s">
        <v>102</v>
      </c>
      <c r="C84" s="38"/>
      <c r="D84" s="38"/>
      <c r="E84" s="44"/>
      <c r="F84" s="38"/>
      <c r="G84" s="38"/>
      <c r="H84" s="38"/>
      <c r="I84" s="5"/>
      <c r="J84" s="5"/>
      <c r="K84" s="6">
        <v>12.33</v>
      </c>
      <c r="L84" s="5"/>
      <c r="M84" s="5"/>
      <c r="N84" s="5"/>
      <c r="O84" s="39">
        <f t="shared" si="2"/>
        <v>0</v>
      </c>
      <c r="P84" s="39">
        <f t="shared" si="3"/>
        <v>0</v>
      </c>
    </row>
    <row r="85" spans="1:16" ht="15.75" x14ac:dyDescent="0.3">
      <c r="A85" s="3" t="s">
        <v>101</v>
      </c>
      <c r="B85" s="4" t="s">
        <v>103</v>
      </c>
      <c r="C85" s="38"/>
      <c r="D85" s="38"/>
      <c r="E85" s="44"/>
      <c r="F85" s="38"/>
      <c r="G85" s="38"/>
      <c r="H85" s="38"/>
      <c r="I85" s="5"/>
      <c r="J85" s="5"/>
      <c r="K85" s="6">
        <v>13.69</v>
      </c>
      <c r="L85" s="5"/>
      <c r="M85" s="5"/>
      <c r="N85" s="5"/>
      <c r="O85" s="39">
        <f t="shared" si="2"/>
        <v>0</v>
      </c>
      <c r="P85" s="39">
        <f t="shared" si="3"/>
        <v>0</v>
      </c>
    </row>
    <row r="86" spans="1:16" ht="15.75" x14ac:dyDescent="0.3">
      <c r="A86" s="3" t="s">
        <v>101</v>
      </c>
      <c r="B86" s="4" t="s">
        <v>104</v>
      </c>
      <c r="C86" s="38"/>
      <c r="D86" s="38"/>
      <c r="E86" s="44"/>
      <c r="F86" s="38"/>
      <c r="G86" s="38"/>
      <c r="H86" s="38"/>
      <c r="I86" s="5"/>
      <c r="J86" s="5"/>
      <c r="K86" s="6">
        <v>90.45</v>
      </c>
      <c r="L86" s="5"/>
      <c r="M86" s="5"/>
      <c r="N86" s="5"/>
      <c r="O86" s="39">
        <f t="shared" si="2"/>
        <v>0</v>
      </c>
      <c r="P86" s="39">
        <f t="shared" si="3"/>
        <v>0</v>
      </c>
    </row>
    <row r="87" spans="1:16" x14ac:dyDescent="0.3">
      <c r="A87" s="4" t="s">
        <v>105</v>
      </c>
      <c r="B87" s="4" t="s">
        <v>106</v>
      </c>
      <c r="C87" s="38"/>
      <c r="D87" s="38"/>
      <c r="E87" s="44"/>
      <c r="F87" s="38"/>
      <c r="G87" s="38"/>
      <c r="H87" s="38"/>
      <c r="I87" s="5"/>
      <c r="J87" s="5"/>
      <c r="K87" s="6">
        <v>33.33</v>
      </c>
      <c r="L87" s="5"/>
      <c r="M87" s="5"/>
      <c r="N87" s="5"/>
      <c r="O87" s="39">
        <f t="shared" si="2"/>
        <v>0</v>
      </c>
      <c r="P87" s="39">
        <f t="shared" si="3"/>
        <v>0</v>
      </c>
    </row>
    <row r="88" spans="1:16" ht="15.75" x14ac:dyDescent="0.3">
      <c r="A88" s="3" t="s">
        <v>107</v>
      </c>
      <c r="B88" s="5" t="s">
        <v>108</v>
      </c>
      <c r="C88" s="38"/>
      <c r="D88" s="38"/>
      <c r="E88" s="38"/>
      <c r="F88" s="44"/>
      <c r="G88" s="38"/>
      <c r="H88" s="38"/>
      <c r="I88" s="5"/>
      <c r="J88" s="5"/>
      <c r="K88" s="5"/>
      <c r="L88" s="9">
        <v>8.0000000000000002E-3</v>
      </c>
      <c r="M88" s="9"/>
      <c r="N88" s="5"/>
      <c r="O88" s="39">
        <f t="shared" si="2"/>
        <v>0</v>
      </c>
      <c r="P88" s="39">
        <f t="shared" si="3"/>
        <v>0</v>
      </c>
    </row>
    <row r="89" spans="1:16" ht="15.75" x14ac:dyDescent="0.3">
      <c r="A89" s="3" t="s">
        <v>107</v>
      </c>
      <c r="B89" s="5" t="s">
        <v>109</v>
      </c>
      <c r="C89" s="38"/>
      <c r="D89" s="38"/>
      <c r="E89" s="38"/>
      <c r="F89" s="44"/>
      <c r="G89" s="38"/>
      <c r="H89" s="38"/>
      <c r="I89" s="5"/>
      <c r="J89" s="5"/>
      <c r="K89" s="5"/>
      <c r="L89" s="9">
        <v>6.4399999999999999E-2</v>
      </c>
      <c r="M89" s="9"/>
      <c r="N89" s="5"/>
      <c r="O89" s="39">
        <f t="shared" si="2"/>
        <v>0</v>
      </c>
      <c r="P89" s="39">
        <f t="shared" si="3"/>
        <v>0</v>
      </c>
    </row>
    <row r="90" spans="1:16" ht="15.75" x14ac:dyDescent="0.3">
      <c r="A90" s="3" t="s">
        <v>107</v>
      </c>
      <c r="B90" s="5" t="s">
        <v>110</v>
      </c>
      <c r="C90" s="38"/>
      <c r="D90" s="38"/>
      <c r="E90" s="38"/>
      <c r="F90" s="44"/>
      <c r="G90" s="38"/>
      <c r="H90" s="38"/>
      <c r="I90" s="5"/>
      <c r="J90" s="5"/>
      <c r="K90" s="5"/>
      <c r="L90" s="9">
        <v>1.12E-2</v>
      </c>
      <c r="M90" s="9"/>
      <c r="N90" s="5"/>
      <c r="O90" s="39">
        <f t="shared" si="2"/>
        <v>0</v>
      </c>
      <c r="P90" s="39">
        <f t="shared" si="3"/>
        <v>0</v>
      </c>
    </row>
    <row r="91" spans="1:16" ht="15.75" x14ac:dyDescent="0.3">
      <c r="A91" s="3" t="s">
        <v>107</v>
      </c>
      <c r="B91" s="5" t="s">
        <v>111</v>
      </c>
      <c r="C91" s="38"/>
      <c r="D91" s="38"/>
      <c r="E91" s="38"/>
      <c r="F91" s="44"/>
      <c r="G91" s="38"/>
      <c r="H91" s="38"/>
      <c r="I91" s="5"/>
      <c r="J91" s="5"/>
      <c r="K91" s="5"/>
      <c r="L91" s="9">
        <v>1.12E-2</v>
      </c>
      <c r="M91" s="9"/>
      <c r="N91" s="5"/>
      <c r="O91" s="39">
        <f t="shared" si="2"/>
        <v>0</v>
      </c>
      <c r="P91" s="39">
        <f t="shared" si="3"/>
        <v>0</v>
      </c>
    </row>
    <row r="92" spans="1:16" ht="15.75" x14ac:dyDescent="0.3">
      <c r="A92" s="3" t="s">
        <v>107</v>
      </c>
      <c r="B92" s="5" t="s">
        <v>112</v>
      </c>
      <c r="C92" s="38"/>
      <c r="D92" s="44"/>
      <c r="E92" s="44"/>
      <c r="F92" s="38"/>
      <c r="G92" s="38"/>
      <c r="H92" s="38"/>
      <c r="I92" s="5"/>
      <c r="J92" s="6">
        <v>188.24</v>
      </c>
      <c r="K92" s="12">
        <v>94.12</v>
      </c>
      <c r="L92" s="5"/>
      <c r="M92" s="5"/>
      <c r="N92" s="5"/>
      <c r="O92" s="39">
        <f t="shared" si="2"/>
        <v>0</v>
      </c>
      <c r="P92" s="39">
        <f t="shared" si="3"/>
        <v>0</v>
      </c>
    </row>
    <row r="93" spans="1:16" ht="15.75" x14ac:dyDescent="0.3">
      <c r="A93" s="3" t="s">
        <v>107</v>
      </c>
      <c r="B93" s="5" t="s">
        <v>113</v>
      </c>
      <c r="C93" s="38"/>
      <c r="D93" s="44"/>
      <c r="E93" s="44"/>
      <c r="F93" s="38"/>
      <c r="G93" s="38"/>
      <c r="H93" s="38"/>
      <c r="I93" s="5"/>
      <c r="J93" s="6">
        <v>47.06</v>
      </c>
      <c r="K93" s="12">
        <v>18.82</v>
      </c>
      <c r="L93" s="5"/>
      <c r="M93" s="5"/>
      <c r="N93" s="5"/>
      <c r="O93" s="39">
        <f t="shared" si="2"/>
        <v>0</v>
      </c>
      <c r="P93" s="39">
        <f t="shared" si="3"/>
        <v>0</v>
      </c>
    </row>
    <row r="94" spans="1:16" ht="15.75" x14ac:dyDescent="0.3">
      <c r="A94" s="3" t="s">
        <v>114</v>
      </c>
      <c r="B94" s="5" t="s">
        <v>115</v>
      </c>
      <c r="C94" s="38"/>
      <c r="D94" s="38"/>
      <c r="E94" s="44"/>
      <c r="F94" s="38"/>
      <c r="G94" s="38"/>
      <c r="H94" s="38"/>
      <c r="I94" s="5"/>
      <c r="J94" s="5"/>
      <c r="K94" s="12">
        <v>4254.1899999999996</v>
      </c>
      <c r="L94" s="5"/>
      <c r="M94" s="5"/>
      <c r="N94" s="5"/>
      <c r="O94" s="39">
        <f t="shared" si="2"/>
        <v>0</v>
      </c>
      <c r="P94" s="39">
        <f t="shared" si="3"/>
        <v>0</v>
      </c>
    </row>
    <row r="95" spans="1:16" ht="15.75" x14ac:dyDescent="0.3">
      <c r="A95" s="3" t="s">
        <v>114</v>
      </c>
      <c r="B95" s="5" t="s">
        <v>116</v>
      </c>
      <c r="C95" s="44"/>
      <c r="D95" s="38"/>
      <c r="E95" s="44"/>
      <c r="F95" s="38"/>
      <c r="G95" s="38"/>
      <c r="H95" s="38"/>
      <c r="I95" s="6">
        <v>1.71</v>
      </c>
      <c r="J95" s="5"/>
      <c r="K95" s="12">
        <v>2.35</v>
      </c>
      <c r="L95" s="5"/>
      <c r="M95" s="5"/>
      <c r="N95" s="5"/>
      <c r="O95" s="39">
        <f t="shared" si="2"/>
        <v>0</v>
      </c>
      <c r="P95" s="39">
        <f t="shared" si="3"/>
        <v>0</v>
      </c>
    </row>
    <row r="96" spans="1:16" ht="15.75" x14ac:dyDescent="0.3">
      <c r="A96" s="3" t="s">
        <v>114</v>
      </c>
      <c r="B96" s="5" t="s">
        <v>117</v>
      </c>
      <c r="C96" s="44"/>
      <c r="D96" s="38"/>
      <c r="E96" s="44"/>
      <c r="F96" s="38"/>
      <c r="G96" s="38"/>
      <c r="H96" s="38"/>
      <c r="I96" s="6">
        <v>46.94</v>
      </c>
      <c r="J96" s="5"/>
      <c r="K96" s="12">
        <v>9.3800000000000008</v>
      </c>
      <c r="L96" s="5"/>
      <c r="M96" s="5"/>
      <c r="N96" s="5"/>
      <c r="O96" s="39">
        <f t="shared" si="2"/>
        <v>0</v>
      </c>
      <c r="P96" s="39">
        <f t="shared" si="3"/>
        <v>0</v>
      </c>
    </row>
    <row r="97" spans="1:16" ht="15.75" x14ac:dyDescent="0.3">
      <c r="A97" s="3" t="s">
        <v>114</v>
      </c>
      <c r="B97" s="5" t="s">
        <v>118</v>
      </c>
      <c r="C97" s="44"/>
      <c r="D97" s="38"/>
      <c r="E97" s="44"/>
      <c r="F97" s="38"/>
      <c r="G97" s="38"/>
      <c r="H97" s="38"/>
      <c r="I97" s="6">
        <v>57.84</v>
      </c>
      <c r="J97" s="5"/>
      <c r="K97" s="12">
        <v>10.16</v>
      </c>
      <c r="L97" s="5"/>
      <c r="M97" s="5"/>
      <c r="N97" s="5"/>
      <c r="O97" s="39">
        <f t="shared" si="2"/>
        <v>0</v>
      </c>
      <c r="P97" s="39">
        <f t="shared" si="3"/>
        <v>0</v>
      </c>
    </row>
    <row r="98" spans="1:16" ht="15.75" x14ac:dyDescent="0.3">
      <c r="A98" s="3" t="s">
        <v>114</v>
      </c>
      <c r="B98" s="5" t="s">
        <v>119</v>
      </c>
      <c r="C98" s="44"/>
      <c r="D98" s="38"/>
      <c r="E98" s="44"/>
      <c r="F98" s="38"/>
      <c r="G98" s="38"/>
      <c r="H98" s="38"/>
      <c r="I98" s="6">
        <v>43.33</v>
      </c>
      <c r="J98" s="5"/>
      <c r="K98" s="12">
        <v>6.48</v>
      </c>
      <c r="L98" s="5"/>
      <c r="M98" s="5"/>
      <c r="N98" s="5"/>
      <c r="O98" s="39">
        <f t="shared" si="2"/>
        <v>0</v>
      </c>
      <c r="P98" s="39">
        <f t="shared" si="3"/>
        <v>0</v>
      </c>
    </row>
    <row r="99" spans="1:16" ht="15.75" x14ac:dyDescent="0.3">
      <c r="A99" s="3" t="s">
        <v>114</v>
      </c>
      <c r="B99" s="5" t="s">
        <v>396</v>
      </c>
      <c r="C99" s="38"/>
      <c r="D99" s="44"/>
      <c r="E99" s="44"/>
      <c r="F99" s="38"/>
      <c r="G99" s="38"/>
      <c r="H99" s="38"/>
      <c r="J99" s="6">
        <v>308.27</v>
      </c>
      <c r="K99" s="12">
        <v>1.89</v>
      </c>
      <c r="L99" s="5"/>
      <c r="M99" s="5"/>
      <c r="N99" s="5"/>
      <c r="O99" s="39">
        <f t="shared" si="2"/>
        <v>0</v>
      </c>
      <c r="P99" s="39">
        <f t="shared" si="3"/>
        <v>0</v>
      </c>
    </row>
    <row r="100" spans="1:16" ht="15.75" x14ac:dyDescent="0.3">
      <c r="A100" s="3" t="s">
        <v>121</v>
      </c>
      <c r="B100" s="5" t="s">
        <v>122</v>
      </c>
      <c r="C100" s="38"/>
      <c r="D100" s="38"/>
      <c r="E100" s="44"/>
      <c r="F100" s="38"/>
      <c r="G100" s="38"/>
      <c r="H100" s="38"/>
      <c r="I100" s="5"/>
      <c r="J100" s="5"/>
      <c r="K100" s="12">
        <v>3555.6800000000003</v>
      </c>
      <c r="L100" s="5"/>
      <c r="M100" s="5"/>
      <c r="N100" s="5"/>
      <c r="O100" s="39">
        <f t="shared" si="2"/>
        <v>0</v>
      </c>
      <c r="P100" s="39">
        <f t="shared" si="3"/>
        <v>0</v>
      </c>
    </row>
    <row r="101" spans="1:16" ht="15.75" x14ac:dyDescent="0.3">
      <c r="A101" s="3" t="s">
        <v>121</v>
      </c>
      <c r="B101" s="5" t="s">
        <v>116</v>
      </c>
      <c r="C101" s="44"/>
      <c r="D101" s="38"/>
      <c r="E101" s="44"/>
      <c r="F101" s="38"/>
      <c r="G101" s="38"/>
      <c r="H101" s="38"/>
      <c r="I101" s="6">
        <v>1.71</v>
      </c>
      <c r="J101" s="5"/>
      <c r="K101" s="12">
        <v>2.35</v>
      </c>
      <c r="L101" s="5"/>
      <c r="M101" s="5"/>
      <c r="N101" s="5"/>
      <c r="O101" s="39">
        <f t="shared" si="2"/>
        <v>0</v>
      </c>
      <c r="P101" s="39">
        <f t="shared" si="3"/>
        <v>0</v>
      </c>
    </row>
    <row r="102" spans="1:16" ht="15.75" x14ac:dyDescent="0.3">
      <c r="A102" s="3" t="s">
        <v>121</v>
      </c>
      <c r="B102" s="5" t="s">
        <v>119</v>
      </c>
      <c r="C102" s="44"/>
      <c r="D102" s="38"/>
      <c r="E102" s="44"/>
      <c r="F102" s="38"/>
      <c r="G102" s="38"/>
      <c r="H102" s="38"/>
      <c r="I102" s="6">
        <v>43.33</v>
      </c>
      <c r="J102" s="5"/>
      <c r="K102" s="12">
        <v>6.48</v>
      </c>
      <c r="L102" s="5"/>
      <c r="M102" s="5"/>
      <c r="N102" s="5"/>
      <c r="O102" s="39">
        <f t="shared" si="2"/>
        <v>0</v>
      </c>
      <c r="P102" s="39">
        <f t="shared" si="3"/>
        <v>0</v>
      </c>
    </row>
    <row r="103" spans="1:16" ht="15.75" x14ac:dyDescent="0.3">
      <c r="A103" s="3" t="s">
        <v>123</v>
      </c>
      <c r="B103" s="5" t="s">
        <v>124</v>
      </c>
      <c r="C103" s="38"/>
      <c r="D103" s="38"/>
      <c r="E103" s="44"/>
      <c r="F103" s="38"/>
      <c r="G103" s="38"/>
      <c r="H103" s="38"/>
      <c r="I103" s="5"/>
      <c r="J103" s="5"/>
      <c r="K103" s="12">
        <v>1545</v>
      </c>
      <c r="L103" s="5"/>
      <c r="M103" s="5"/>
      <c r="N103" s="5"/>
      <c r="O103" s="39">
        <f t="shared" si="2"/>
        <v>0</v>
      </c>
      <c r="P103" s="39">
        <f t="shared" si="3"/>
        <v>0</v>
      </c>
    </row>
    <row r="104" spans="1:16" ht="15.75" x14ac:dyDescent="0.3">
      <c r="A104" s="3" t="s">
        <v>123</v>
      </c>
      <c r="B104" s="5" t="s">
        <v>125</v>
      </c>
      <c r="C104" s="44"/>
      <c r="D104" s="38"/>
      <c r="E104" s="44"/>
      <c r="F104" s="38"/>
      <c r="G104" s="38"/>
      <c r="H104" s="38"/>
      <c r="I104" s="6">
        <v>1.8</v>
      </c>
      <c r="J104" s="5"/>
      <c r="K104" s="12">
        <v>3.76</v>
      </c>
      <c r="L104" s="5"/>
      <c r="M104" s="5"/>
      <c r="N104" s="5"/>
      <c r="O104" s="39">
        <f t="shared" si="2"/>
        <v>0</v>
      </c>
      <c r="P104" s="39">
        <f t="shared" si="3"/>
        <v>0</v>
      </c>
    </row>
    <row r="105" spans="1:16" ht="15.75" x14ac:dyDescent="0.3">
      <c r="A105" s="3" t="s">
        <v>123</v>
      </c>
      <c r="B105" s="5" t="s">
        <v>126</v>
      </c>
      <c r="C105" s="44"/>
      <c r="D105" s="38"/>
      <c r="E105" s="44"/>
      <c r="F105" s="38"/>
      <c r="G105" s="38"/>
      <c r="H105" s="38"/>
      <c r="I105" s="6">
        <v>1.32</v>
      </c>
      <c r="J105" s="5"/>
      <c r="K105" s="12">
        <v>0.24</v>
      </c>
      <c r="L105" s="5"/>
      <c r="M105" s="5"/>
      <c r="N105" s="5"/>
      <c r="O105" s="39">
        <f t="shared" si="2"/>
        <v>0</v>
      </c>
      <c r="P105" s="39">
        <f t="shared" si="3"/>
        <v>0</v>
      </c>
    </row>
    <row r="106" spans="1:16" ht="15.75" x14ac:dyDescent="0.3">
      <c r="A106" s="3" t="s">
        <v>123</v>
      </c>
      <c r="B106" s="5" t="s">
        <v>117</v>
      </c>
      <c r="C106" s="44"/>
      <c r="D106" s="38"/>
      <c r="E106" s="44"/>
      <c r="F106" s="38"/>
      <c r="G106" s="38"/>
      <c r="H106" s="38"/>
      <c r="I106" s="6">
        <v>46.94</v>
      </c>
      <c r="J106" s="5"/>
      <c r="K106" s="12">
        <v>9.3800000000000008</v>
      </c>
      <c r="L106" s="5"/>
      <c r="M106" s="5"/>
      <c r="N106" s="5"/>
      <c r="O106" s="39">
        <f t="shared" si="2"/>
        <v>0</v>
      </c>
      <c r="P106" s="39">
        <f t="shared" si="3"/>
        <v>0</v>
      </c>
    </row>
    <row r="107" spans="1:16" ht="15.75" x14ac:dyDescent="0.3">
      <c r="A107" s="3" t="s">
        <v>123</v>
      </c>
      <c r="B107" s="5" t="s">
        <v>118</v>
      </c>
      <c r="C107" s="44"/>
      <c r="D107" s="38"/>
      <c r="E107" s="44"/>
      <c r="F107" s="38"/>
      <c r="G107" s="38"/>
      <c r="H107" s="38"/>
      <c r="I107" s="6">
        <v>57.84</v>
      </c>
      <c r="J107" s="5"/>
      <c r="K107" s="12">
        <v>10.16</v>
      </c>
      <c r="L107" s="5"/>
      <c r="M107" s="5"/>
      <c r="N107" s="5"/>
      <c r="O107" s="39">
        <f t="shared" si="2"/>
        <v>0</v>
      </c>
      <c r="P107" s="39">
        <f t="shared" si="3"/>
        <v>0</v>
      </c>
    </row>
    <row r="108" spans="1:16" ht="15.75" x14ac:dyDescent="0.3">
      <c r="A108" s="3" t="s">
        <v>123</v>
      </c>
      <c r="B108" s="5" t="s">
        <v>397</v>
      </c>
      <c r="C108" s="5"/>
      <c r="D108" s="44"/>
      <c r="E108" s="44"/>
      <c r="F108" s="38"/>
      <c r="G108" s="38"/>
      <c r="H108" s="38"/>
      <c r="J108" s="6">
        <v>289.14</v>
      </c>
      <c r="K108" s="12">
        <v>1.89</v>
      </c>
      <c r="L108" s="5"/>
      <c r="M108" s="5"/>
      <c r="N108" s="5"/>
      <c r="O108" s="39">
        <f t="shared" si="2"/>
        <v>0</v>
      </c>
      <c r="P108" s="39">
        <f t="shared" si="3"/>
        <v>0</v>
      </c>
    </row>
    <row r="109" spans="1:16" ht="15.75" x14ac:dyDescent="0.3">
      <c r="A109" s="3" t="s">
        <v>127</v>
      </c>
      <c r="B109" s="5" t="s">
        <v>128</v>
      </c>
      <c r="C109" s="38"/>
      <c r="D109" s="38"/>
      <c r="E109" s="49"/>
      <c r="F109" s="38"/>
      <c r="G109" s="38"/>
      <c r="H109" s="38"/>
      <c r="I109" s="5"/>
      <c r="J109" s="5"/>
      <c r="K109" s="12">
        <v>1156.68</v>
      </c>
      <c r="L109" s="5"/>
      <c r="M109" s="5"/>
      <c r="N109" s="5"/>
      <c r="O109" s="39">
        <f t="shared" si="2"/>
        <v>0</v>
      </c>
      <c r="P109" s="39">
        <f t="shared" si="3"/>
        <v>0</v>
      </c>
    </row>
    <row r="110" spans="1:16" ht="15.75" x14ac:dyDescent="0.3">
      <c r="A110" s="3" t="s">
        <v>14</v>
      </c>
      <c r="B110" s="3" t="str">
        <f>"Llamadas a servicios de información. "&amp;"11810"</f>
        <v>Llamadas a servicios de información. 11810</v>
      </c>
      <c r="C110" s="38"/>
      <c r="D110" s="38"/>
      <c r="E110" s="38"/>
      <c r="F110" s="53"/>
      <c r="G110" s="45"/>
      <c r="H110" s="38"/>
      <c r="I110" s="5"/>
      <c r="J110" s="5"/>
      <c r="K110" s="5"/>
      <c r="L110" s="14">
        <v>0.192</v>
      </c>
      <c r="M110" s="14">
        <v>1.5416000000000001</v>
      </c>
      <c r="N110" s="5"/>
      <c r="O110" s="39">
        <f t="shared" si="2"/>
        <v>0</v>
      </c>
      <c r="P110" s="39">
        <f t="shared" si="3"/>
        <v>0</v>
      </c>
    </row>
    <row r="111" spans="1:16" ht="15.75" x14ac:dyDescent="0.3">
      <c r="A111" s="3" t="s">
        <v>14</v>
      </c>
      <c r="B111" s="3" t="s">
        <v>129</v>
      </c>
      <c r="C111" s="38"/>
      <c r="D111" s="38"/>
      <c r="E111" s="38"/>
      <c r="F111" s="53"/>
      <c r="G111" s="45"/>
      <c r="H111" s="38"/>
      <c r="I111" s="5"/>
      <c r="J111" s="5"/>
      <c r="K111" s="5"/>
      <c r="L111" s="14">
        <v>0.46799999999999997</v>
      </c>
      <c r="M111" s="14">
        <v>0.77080000000000004</v>
      </c>
      <c r="N111" s="5"/>
      <c r="O111" s="39">
        <f t="shared" si="2"/>
        <v>0</v>
      </c>
      <c r="P111" s="39">
        <f t="shared" si="3"/>
        <v>0</v>
      </c>
    </row>
    <row r="112" spans="1:16" ht="15.75" x14ac:dyDescent="0.3">
      <c r="A112" s="3" t="s">
        <v>14</v>
      </c>
      <c r="B112" s="3" t="s">
        <v>130</v>
      </c>
      <c r="C112" s="38"/>
      <c r="D112" s="38"/>
      <c r="E112" s="38"/>
      <c r="F112" s="53"/>
      <c r="G112" s="45"/>
      <c r="H112" s="38"/>
      <c r="I112" s="5"/>
      <c r="J112" s="5"/>
      <c r="K112" s="5"/>
      <c r="L112" s="14">
        <v>0.192</v>
      </c>
      <c r="M112" s="14">
        <v>1.1463000000000001</v>
      </c>
      <c r="N112" s="5"/>
      <c r="O112" s="39">
        <f t="shared" si="2"/>
        <v>0</v>
      </c>
      <c r="P112" s="39">
        <f t="shared" si="3"/>
        <v>0</v>
      </c>
    </row>
    <row r="113" spans="1:16" ht="15.75" x14ac:dyDescent="0.3">
      <c r="A113" s="3" t="s">
        <v>14</v>
      </c>
      <c r="B113" s="3" t="s">
        <v>131</v>
      </c>
      <c r="C113" s="38"/>
      <c r="D113" s="38"/>
      <c r="E113" s="38"/>
      <c r="F113" s="53"/>
      <c r="G113" s="45"/>
      <c r="H113" s="38"/>
      <c r="I113" s="5"/>
      <c r="J113" s="5"/>
      <c r="K113" s="5"/>
      <c r="L113" s="14">
        <v>1.5899999999999999</v>
      </c>
      <c r="M113" s="14">
        <v>1.9830000000000001</v>
      </c>
      <c r="N113" s="5"/>
      <c r="O113" s="39">
        <f t="shared" si="2"/>
        <v>0</v>
      </c>
      <c r="P113" s="39">
        <f t="shared" si="3"/>
        <v>0</v>
      </c>
    </row>
    <row r="114" spans="1:16" ht="15.75" x14ac:dyDescent="0.3">
      <c r="A114" s="3" t="s">
        <v>14</v>
      </c>
      <c r="B114" s="3" t="s">
        <v>132</v>
      </c>
      <c r="C114" s="38"/>
      <c r="D114" s="38"/>
      <c r="E114" s="38"/>
      <c r="F114" s="53"/>
      <c r="G114" s="45"/>
      <c r="H114" s="38"/>
      <c r="I114" s="5"/>
      <c r="J114" s="5"/>
      <c r="K114" s="5"/>
      <c r="L114" s="14">
        <v>0.99</v>
      </c>
      <c r="M114" s="14">
        <v>1.5548</v>
      </c>
      <c r="N114" s="5"/>
      <c r="O114" s="39">
        <f t="shared" si="2"/>
        <v>0</v>
      </c>
      <c r="P114" s="39">
        <f t="shared" si="3"/>
        <v>0</v>
      </c>
    </row>
    <row r="115" spans="1:16" ht="15.75" x14ac:dyDescent="0.3">
      <c r="A115" s="3" t="s">
        <v>14</v>
      </c>
      <c r="B115" s="3" t="s">
        <v>133</v>
      </c>
      <c r="C115" s="38"/>
      <c r="D115" s="38"/>
      <c r="E115" s="38"/>
      <c r="F115" s="53"/>
      <c r="G115" s="45"/>
      <c r="H115" s="38"/>
      <c r="I115" s="5"/>
      <c r="J115" s="5"/>
      <c r="K115" s="5"/>
      <c r="L115" s="14">
        <v>3.3180000000000001</v>
      </c>
      <c r="M115" s="14">
        <v>3.5642999999999998</v>
      </c>
      <c r="N115" s="5"/>
      <c r="O115" s="39">
        <f t="shared" si="2"/>
        <v>0</v>
      </c>
      <c r="P115" s="39">
        <f t="shared" si="3"/>
        <v>0</v>
      </c>
    </row>
    <row r="116" spans="1:16" ht="15.75" x14ac:dyDescent="0.3">
      <c r="A116" s="3" t="s">
        <v>14</v>
      </c>
      <c r="B116" s="3" t="s">
        <v>134</v>
      </c>
      <c r="C116" s="38"/>
      <c r="D116" s="38"/>
      <c r="E116" s="38"/>
      <c r="F116" s="53"/>
      <c r="G116" s="45"/>
      <c r="H116" s="38"/>
      <c r="I116" s="5"/>
      <c r="J116" s="5"/>
      <c r="K116" s="5"/>
      <c r="L116" s="14">
        <v>0.95400000000000007</v>
      </c>
      <c r="M116" s="14">
        <v>1.6601999999999999</v>
      </c>
      <c r="N116" s="5"/>
      <c r="O116" s="39">
        <f t="shared" si="2"/>
        <v>0</v>
      </c>
      <c r="P116" s="39">
        <f t="shared" si="3"/>
        <v>0</v>
      </c>
    </row>
    <row r="117" spans="1:16" ht="15.75" x14ac:dyDescent="0.3">
      <c r="A117" s="3" t="s">
        <v>14</v>
      </c>
      <c r="B117" s="3" t="s">
        <v>135</v>
      </c>
      <c r="C117" s="38"/>
      <c r="D117" s="38"/>
      <c r="E117" s="38"/>
      <c r="F117" s="53"/>
      <c r="G117" s="45"/>
      <c r="H117" s="38"/>
      <c r="I117" s="5"/>
      <c r="J117" s="5"/>
      <c r="K117" s="5"/>
      <c r="L117" s="14">
        <v>0.192</v>
      </c>
      <c r="M117" s="14">
        <v>0.48749999999999999</v>
      </c>
      <c r="N117" s="5"/>
      <c r="O117" s="39">
        <f t="shared" si="2"/>
        <v>0</v>
      </c>
      <c r="P117" s="39">
        <f t="shared" si="3"/>
        <v>0</v>
      </c>
    </row>
    <row r="118" spans="1:16" ht="15.75" x14ac:dyDescent="0.3">
      <c r="A118" s="3" t="s">
        <v>14</v>
      </c>
      <c r="B118" s="3" t="s">
        <v>136</v>
      </c>
      <c r="C118" s="38"/>
      <c r="D118" s="38"/>
      <c r="E118" s="38"/>
      <c r="F118" s="53"/>
      <c r="G118" s="45"/>
      <c r="H118" s="38"/>
      <c r="I118" s="5"/>
      <c r="J118" s="5"/>
      <c r="K118" s="5"/>
      <c r="L118" s="14">
        <v>0.78600000000000003</v>
      </c>
      <c r="M118" s="14">
        <v>1.1463000000000001</v>
      </c>
      <c r="N118" s="5"/>
      <c r="O118" s="39">
        <f t="shared" si="2"/>
        <v>0</v>
      </c>
      <c r="P118" s="39">
        <f t="shared" si="3"/>
        <v>0</v>
      </c>
    </row>
    <row r="119" spans="1:16" ht="15.75" x14ac:dyDescent="0.3">
      <c r="A119" s="3" t="s">
        <v>14</v>
      </c>
      <c r="B119" s="3" t="s">
        <v>137</v>
      </c>
      <c r="C119" s="38"/>
      <c r="D119" s="38"/>
      <c r="E119" s="38"/>
      <c r="F119" s="53"/>
      <c r="G119" s="45"/>
      <c r="H119" s="38"/>
      <c r="I119" s="5"/>
      <c r="J119" s="5"/>
      <c r="K119" s="5"/>
      <c r="L119" s="14">
        <v>0.96</v>
      </c>
      <c r="M119" s="14">
        <v>1.6601999999999999</v>
      </c>
      <c r="N119" s="5"/>
      <c r="O119" s="39">
        <f t="shared" si="2"/>
        <v>0</v>
      </c>
      <c r="P119" s="39">
        <f t="shared" si="3"/>
        <v>0</v>
      </c>
    </row>
    <row r="120" spans="1:16" ht="15.75" x14ac:dyDescent="0.3">
      <c r="A120" s="3" t="s">
        <v>14</v>
      </c>
      <c r="B120" s="3" t="s">
        <v>138</v>
      </c>
      <c r="C120" s="38"/>
      <c r="D120" s="38"/>
      <c r="E120" s="38"/>
      <c r="F120" s="53"/>
      <c r="G120" s="45"/>
      <c r="H120" s="38"/>
      <c r="I120" s="5"/>
      <c r="J120" s="5"/>
      <c r="K120" s="5"/>
      <c r="L120" s="14">
        <v>0.94800000000000006</v>
      </c>
      <c r="M120" s="14">
        <v>0.64159999999999995</v>
      </c>
      <c r="N120" s="5"/>
      <c r="O120" s="39">
        <f t="shared" si="2"/>
        <v>0</v>
      </c>
      <c r="P120" s="39">
        <f t="shared" si="3"/>
        <v>0</v>
      </c>
    </row>
    <row r="121" spans="1:16" ht="15.75" x14ac:dyDescent="0.3">
      <c r="A121" s="3" t="s">
        <v>14</v>
      </c>
      <c r="B121" s="3" t="s">
        <v>139</v>
      </c>
      <c r="C121" s="38"/>
      <c r="D121" s="38"/>
      <c r="E121" s="38"/>
      <c r="F121" s="53"/>
      <c r="G121" s="45"/>
      <c r="H121" s="38"/>
      <c r="I121" s="5"/>
      <c r="J121" s="5"/>
      <c r="K121" s="5"/>
      <c r="L121" s="14">
        <v>0.52200000000000002</v>
      </c>
      <c r="M121" s="14">
        <v>0.40849999999999997</v>
      </c>
      <c r="N121" s="5"/>
      <c r="O121" s="39">
        <f t="shared" si="2"/>
        <v>0</v>
      </c>
      <c r="P121" s="39">
        <f t="shared" si="3"/>
        <v>0</v>
      </c>
    </row>
    <row r="122" spans="1:16" ht="15.75" x14ac:dyDescent="0.3">
      <c r="A122" s="3" t="s">
        <v>14</v>
      </c>
      <c r="B122" s="3" t="s">
        <v>140</v>
      </c>
      <c r="C122" s="38"/>
      <c r="D122" s="38"/>
      <c r="E122" s="38"/>
      <c r="F122" s="53"/>
      <c r="G122" s="45"/>
      <c r="H122" s="38"/>
      <c r="I122" s="5"/>
      <c r="J122" s="5"/>
      <c r="K122" s="5"/>
      <c r="L122" s="14">
        <v>0.64200000000000002</v>
      </c>
      <c r="M122" s="14">
        <v>0.80379999999999996</v>
      </c>
      <c r="N122" s="5"/>
      <c r="O122" s="39">
        <f t="shared" si="2"/>
        <v>0</v>
      </c>
      <c r="P122" s="39">
        <f t="shared" si="3"/>
        <v>0</v>
      </c>
    </row>
    <row r="123" spans="1:16" ht="15.75" x14ac:dyDescent="0.3">
      <c r="A123" s="3" t="s">
        <v>14</v>
      </c>
      <c r="B123" s="3" t="s">
        <v>141</v>
      </c>
      <c r="C123" s="38"/>
      <c r="D123" s="38"/>
      <c r="E123" s="38"/>
      <c r="F123" s="53"/>
      <c r="G123" s="45"/>
      <c r="H123" s="38"/>
      <c r="I123" s="5"/>
      <c r="J123" s="5"/>
      <c r="K123" s="5"/>
      <c r="L123" s="14">
        <v>1.3680000000000001</v>
      </c>
      <c r="M123" s="14">
        <v>0.9355</v>
      </c>
      <c r="N123" s="5"/>
      <c r="O123" s="39">
        <f t="shared" si="2"/>
        <v>0</v>
      </c>
      <c r="P123" s="39">
        <f t="shared" si="3"/>
        <v>0</v>
      </c>
    </row>
    <row r="124" spans="1:16" ht="15.75" x14ac:dyDescent="0.3">
      <c r="A124" s="3" t="s">
        <v>14</v>
      </c>
      <c r="B124" s="3" t="s">
        <v>142</v>
      </c>
      <c r="C124" s="38"/>
      <c r="D124" s="38"/>
      <c r="E124" s="38"/>
      <c r="F124" s="53"/>
      <c r="G124" s="45"/>
      <c r="H124" s="38"/>
      <c r="I124" s="5"/>
      <c r="J124" s="5"/>
      <c r="K124" s="5"/>
      <c r="L124" s="14">
        <v>1.5899999999999999</v>
      </c>
      <c r="M124" s="14">
        <v>1.9830000000000001</v>
      </c>
      <c r="N124" s="5"/>
      <c r="O124" s="39">
        <f t="shared" si="2"/>
        <v>0</v>
      </c>
      <c r="P124" s="39">
        <f t="shared" si="3"/>
        <v>0</v>
      </c>
    </row>
    <row r="125" spans="1:16" ht="15.75" x14ac:dyDescent="0.3">
      <c r="A125" s="3" t="s">
        <v>14</v>
      </c>
      <c r="B125" s="3" t="s">
        <v>143</v>
      </c>
      <c r="C125" s="38"/>
      <c r="D125" s="38"/>
      <c r="E125" s="38"/>
      <c r="F125" s="53"/>
      <c r="G125" s="45"/>
      <c r="H125" s="38"/>
      <c r="I125" s="5"/>
      <c r="J125" s="5"/>
      <c r="K125" s="5"/>
      <c r="L125" s="14">
        <v>1.1880000000000002</v>
      </c>
      <c r="M125" s="14">
        <v>2.3389000000000002</v>
      </c>
      <c r="N125" s="5"/>
      <c r="O125" s="39">
        <f t="shared" si="2"/>
        <v>0</v>
      </c>
      <c r="P125" s="39">
        <f t="shared" si="3"/>
        <v>0</v>
      </c>
    </row>
    <row r="126" spans="1:16" ht="15.75" x14ac:dyDescent="0.3">
      <c r="A126" s="3" t="s">
        <v>14</v>
      </c>
      <c r="B126" s="3" t="s">
        <v>144</v>
      </c>
      <c r="C126" s="38"/>
      <c r="D126" s="38"/>
      <c r="E126" s="38"/>
      <c r="F126" s="53"/>
      <c r="G126" s="45"/>
      <c r="H126" s="38"/>
      <c r="I126" s="5"/>
      <c r="J126" s="5"/>
      <c r="K126" s="5"/>
      <c r="L126" s="14">
        <v>0.26999999999999996</v>
      </c>
      <c r="M126" s="14">
        <v>0.81689999999999996</v>
      </c>
      <c r="N126" s="5"/>
      <c r="O126" s="39">
        <f t="shared" si="2"/>
        <v>0</v>
      </c>
      <c r="P126" s="39">
        <f t="shared" si="3"/>
        <v>0</v>
      </c>
    </row>
    <row r="127" spans="1:16" ht="15.75" x14ac:dyDescent="0.3">
      <c r="A127" s="3" t="s">
        <v>14</v>
      </c>
      <c r="B127" s="3" t="s">
        <v>145</v>
      </c>
      <c r="C127" s="38"/>
      <c r="D127" s="38"/>
      <c r="E127" s="38"/>
      <c r="F127" s="53"/>
      <c r="G127" s="45"/>
      <c r="H127" s="38"/>
      <c r="I127" s="5"/>
      <c r="J127" s="5"/>
      <c r="K127" s="5"/>
      <c r="L127" s="14">
        <v>0.97799999999999987</v>
      </c>
      <c r="M127" s="14">
        <v>1.5548</v>
      </c>
      <c r="N127" s="5"/>
      <c r="O127" s="39">
        <f t="shared" si="2"/>
        <v>0</v>
      </c>
      <c r="P127" s="39">
        <f t="shared" si="3"/>
        <v>0</v>
      </c>
    </row>
    <row r="128" spans="1:16" ht="15.75" x14ac:dyDescent="0.3">
      <c r="A128" s="3" t="s">
        <v>14</v>
      </c>
      <c r="B128" s="3" t="s">
        <v>146</v>
      </c>
      <c r="C128" s="38"/>
      <c r="D128" s="38"/>
      <c r="E128" s="38"/>
      <c r="F128" s="53"/>
      <c r="G128" s="45"/>
      <c r="H128" s="38"/>
      <c r="I128" s="5"/>
      <c r="J128" s="5"/>
      <c r="K128" s="5"/>
      <c r="L128" s="14">
        <v>0.89400000000000002</v>
      </c>
      <c r="M128" s="14">
        <v>1.5944</v>
      </c>
      <c r="N128" s="5"/>
      <c r="O128" s="39">
        <f t="shared" si="2"/>
        <v>0</v>
      </c>
      <c r="P128" s="39">
        <f t="shared" si="3"/>
        <v>0</v>
      </c>
    </row>
    <row r="129" spans="1:16" ht="15.75" x14ac:dyDescent="0.3">
      <c r="A129" s="3" t="s">
        <v>14</v>
      </c>
      <c r="B129" s="3" t="s">
        <v>147</v>
      </c>
      <c r="C129" s="38"/>
      <c r="D129" s="38"/>
      <c r="E129" s="38"/>
      <c r="F129" s="53"/>
      <c r="G129" s="45"/>
      <c r="H129" s="38"/>
      <c r="I129" s="5"/>
      <c r="J129" s="5"/>
      <c r="K129" s="5"/>
      <c r="L129" s="14">
        <v>1.1880000000000002</v>
      </c>
      <c r="M129" s="14">
        <v>2.7736000000000001</v>
      </c>
      <c r="N129" s="5"/>
      <c r="O129" s="39">
        <f t="shared" si="2"/>
        <v>0</v>
      </c>
      <c r="P129" s="39">
        <f t="shared" si="3"/>
        <v>0</v>
      </c>
    </row>
    <row r="130" spans="1:16" ht="15.75" x14ac:dyDescent="0.3">
      <c r="A130" s="3" t="s">
        <v>14</v>
      </c>
      <c r="B130" s="3" t="s">
        <v>148</v>
      </c>
      <c r="C130" s="38"/>
      <c r="D130" s="38"/>
      <c r="E130" s="38"/>
      <c r="F130" s="53"/>
      <c r="G130" s="45"/>
      <c r="H130" s="38"/>
      <c r="I130" s="5"/>
      <c r="J130" s="5"/>
      <c r="K130" s="5"/>
      <c r="L130" s="14">
        <v>1.1880000000000002</v>
      </c>
      <c r="M130" s="14">
        <v>2.2927</v>
      </c>
      <c r="N130" s="5"/>
      <c r="O130" s="39">
        <f t="shared" si="2"/>
        <v>0</v>
      </c>
      <c r="P130" s="39">
        <f t="shared" si="3"/>
        <v>0</v>
      </c>
    </row>
    <row r="131" spans="1:16" ht="15.75" x14ac:dyDescent="0.3">
      <c r="A131" s="3" t="s">
        <v>14</v>
      </c>
      <c r="B131" s="3" t="s">
        <v>149</v>
      </c>
      <c r="C131" s="38"/>
      <c r="D131" s="38"/>
      <c r="E131" s="38"/>
      <c r="F131" s="53"/>
      <c r="G131" s="45"/>
      <c r="H131" s="38"/>
      <c r="I131" s="5"/>
      <c r="J131" s="5"/>
      <c r="K131" s="5"/>
      <c r="L131" s="14">
        <v>0.59400000000000008</v>
      </c>
      <c r="M131" s="14">
        <v>0.9355</v>
      </c>
      <c r="N131" s="5"/>
      <c r="O131" s="39">
        <f t="shared" si="2"/>
        <v>0</v>
      </c>
      <c r="P131" s="39">
        <f t="shared" si="3"/>
        <v>0</v>
      </c>
    </row>
    <row r="132" spans="1:16" ht="15.75" x14ac:dyDescent="0.3">
      <c r="A132" s="3" t="s">
        <v>14</v>
      </c>
      <c r="B132" s="3" t="s">
        <v>150</v>
      </c>
      <c r="C132" s="38"/>
      <c r="D132" s="38"/>
      <c r="E132" s="38"/>
      <c r="F132" s="53"/>
      <c r="G132" s="45"/>
      <c r="H132" s="38"/>
      <c r="I132" s="5"/>
      <c r="J132" s="5"/>
      <c r="K132" s="5"/>
      <c r="L132" s="14">
        <v>1.0980000000000001</v>
      </c>
      <c r="M132" s="14">
        <v>1.5416000000000001</v>
      </c>
      <c r="N132" s="5"/>
      <c r="O132" s="39">
        <f t="shared" ref="O132:O195" si="4">SUM(C132,E132:H132)</f>
        <v>0</v>
      </c>
      <c r="P132" s="39">
        <f t="shared" ref="P132:P195" si="5">D132</f>
        <v>0</v>
      </c>
    </row>
    <row r="133" spans="1:16" ht="15.75" x14ac:dyDescent="0.3">
      <c r="A133" s="3" t="s">
        <v>14</v>
      </c>
      <c r="B133" s="3" t="s">
        <v>151</v>
      </c>
      <c r="C133" s="38"/>
      <c r="D133" s="38"/>
      <c r="E133" s="38"/>
      <c r="F133" s="53"/>
      <c r="G133" s="45"/>
      <c r="H133" s="38"/>
      <c r="I133" s="5"/>
      <c r="J133" s="5"/>
      <c r="K133" s="5"/>
      <c r="L133" s="14">
        <v>0.12</v>
      </c>
      <c r="M133" s="14">
        <v>1.6734</v>
      </c>
      <c r="N133" s="5"/>
      <c r="O133" s="39">
        <f t="shared" si="4"/>
        <v>0</v>
      </c>
      <c r="P133" s="39">
        <f t="shared" si="5"/>
        <v>0</v>
      </c>
    </row>
    <row r="134" spans="1:16" ht="15.75" x14ac:dyDescent="0.3">
      <c r="A134" s="3" t="s">
        <v>14</v>
      </c>
      <c r="B134" s="3" t="s">
        <v>152</v>
      </c>
      <c r="C134" s="38"/>
      <c r="D134" s="38"/>
      <c r="E134" s="38"/>
      <c r="F134" s="53"/>
      <c r="G134" s="45"/>
      <c r="H134" s="38"/>
      <c r="I134" s="5"/>
      <c r="J134" s="5"/>
      <c r="K134" s="5"/>
      <c r="L134" s="14">
        <v>1.4219999999999999</v>
      </c>
      <c r="M134" s="14">
        <v>2.8132000000000001</v>
      </c>
      <c r="N134" s="5"/>
      <c r="O134" s="39">
        <f t="shared" si="4"/>
        <v>0</v>
      </c>
      <c r="P134" s="39">
        <f t="shared" si="5"/>
        <v>0</v>
      </c>
    </row>
    <row r="135" spans="1:16" ht="15.75" x14ac:dyDescent="0.3">
      <c r="A135" s="3" t="s">
        <v>14</v>
      </c>
      <c r="B135" s="3" t="s">
        <v>153</v>
      </c>
      <c r="C135" s="38"/>
      <c r="D135" s="38"/>
      <c r="E135" s="38"/>
      <c r="F135" s="53"/>
      <c r="G135" s="45"/>
      <c r="H135" s="38"/>
      <c r="I135" s="5"/>
      <c r="J135" s="5"/>
      <c r="K135" s="5"/>
      <c r="L135" s="14">
        <v>1.1880000000000002</v>
      </c>
      <c r="M135" s="14">
        <v>1.5944</v>
      </c>
      <c r="N135" s="5"/>
      <c r="O135" s="39">
        <f t="shared" si="4"/>
        <v>0</v>
      </c>
      <c r="P135" s="39">
        <f t="shared" si="5"/>
        <v>0</v>
      </c>
    </row>
    <row r="136" spans="1:16" ht="15.75" x14ac:dyDescent="0.3">
      <c r="A136" s="3" t="s">
        <v>14</v>
      </c>
      <c r="B136" s="3" t="s">
        <v>154</v>
      </c>
      <c r="C136" s="38"/>
      <c r="D136" s="38"/>
      <c r="E136" s="38"/>
      <c r="F136" s="53"/>
      <c r="G136" s="45"/>
      <c r="H136" s="38"/>
      <c r="I136" s="5"/>
      <c r="J136" s="5"/>
      <c r="K136" s="5"/>
      <c r="L136" s="14">
        <v>0.96</v>
      </c>
      <c r="M136" s="14">
        <v>1.5416000000000001</v>
      </c>
      <c r="N136" s="5"/>
      <c r="O136" s="39">
        <f t="shared" si="4"/>
        <v>0</v>
      </c>
      <c r="P136" s="39">
        <f t="shared" si="5"/>
        <v>0</v>
      </c>
    </row>
    <row r="137" spans="1:16" ht="15.75" x14ac:dyDescent="0.3">
      <c r="A137" s="3" t="s">
        <v>14</v>
      </c>
      <c r="B137" s="3" t="s">
        <v>155</v>
      </c>
      <c r="C137" s="38"/>
      <c r="D137" s="38"/>
      <c r="E137" s="38"/>
      <c r="F137" s="53"/>
      <c r="G137" s="45"/>
      <c r="H137" s="38"/>
      <c r="I137" s="5"/>
      <c r="J137" s="5"/>
      <c r="K137" s="5"/>
      <c r="L137" s="14">
        <v>2.532</v>
      </c>
      <c r="M137" s="14">
        <v>3.4062000000000001</v>
      </c>
      <c r="N137" s="5"/>
      <c r="O137" s="39">
        <f t="shared" si="4"/>
        <v>0</v>
      </c>
      <c r="P137" s="39">
        <f t="shared" si="5"/>
        <v>0</v>
      </c>
    </row>
    <row r="138" spans="1:16" ht="15.75" x14ac:dyDescent="0.3">
      <c r="A138" s="3" t="s">
        <v>14</v>
      </c>
      <c r="B138" s="3" t="s">
        <v>156</v>
      </c>
      <c r="C138" s="38"/>
      <c r="D138" s="38"/>
      <c r="E138" s="38"/>
      <c r="F138" s="53"/>
      <c r="G138" s="45"/>
      <c r="H138" s="38"/>
      <c r="I138" s="5"/>
      <c r="J138" s="5"/>
      <c r="K138" s="5"/>
      <c r="L138" s="14">
        <v>0.47400000000000003</v>
      </c>
      <c r="M138" s="14">
        <v>0.8367</v>
      </c>
      <c r="N138" s="5"/>
      <c r="O138" s="39">
        <f t="shared" si="4"/>
        <v>0</v>
      </c>
      <c r="P138" s="39">
        <f t="shared" si="5"/>
        <v>0</v>
      </c>
    </row>
    <row r="139" spans="1:16" ht="15.75" x14ac:dyDescent="0.3">
      <c r="A139" s="3" t="s">
        <v>14</v>
      </c>
      <c r="B139" s="3" t="s">
        <v>157</v>
      </c>
      <c r="C139" s="38"/>
      <c r="D139" s="38"/>
      <c r="E139" s="38"/>
      <c r="F139" s="53"/>
      <c r="G139" s="45"/>
      <c r="H139" s="38"/>
      <c r="I139" s="5"/>
      <c r="J139" s="5"/>
      <c r="K139" s="5"/>
      <c r="L139" s="14">
        <v>0.78600000000000003</v>
      </c>
      <c r="M139" s="14">
        <v>2.3191000000000002</v>
      </c>
      <c r="N139" s="5"/>
      <c r="O139" s="39">
        <f t="shared" si="4"/>
        <v>0</v>
      </c>
      <c r="P139" s="39">
        <f t="shared" si="5"/>
        <v>0</v>
      </c>
    </row>
    <row r="140" spans="1:16" ht="15.75" x14ac:dyDescent="0.3">
      <c r="A140" s="3" t="s">
        <v>14</v>
      </c>
      <c r="B140" s="3" t="s">
        <v>158</v>
      </c>
      <c r="C140" s="38"/>
      <c r="D140" s="38"/>
      <c r="E140" s="38"/>
      <c r="F140" s="53"/>
      <c r="G140" s="45"/>
      <c r="H140" s="38"/>
      <c r="I140" s="5"/>
      <c r="J140" s="5"/>
      <c r="K140" s="5"/>
      <c r="L140" s="14">
        <v>1.4159999999999999</v>
      </c>
      <c r="M140" s="14">
        <v>2.1214</v>
      </c>
      <c r="N140" s="5"/>
      <c r="O140" s="39">
        <f t="shared" si="4"/>
        <v>0</v>
      </c>
      <c r="P140" s="39">
        <f t="shared" si="5"/>
        <v>0</v>
      </c>
    </row>
    <row r="141" spans="1:16" ht="15.75" x14ac:dyDescent="0.3">
      <c r="A141" s="3" t="s">
        <v>14</v>
      </c>
      <c r="B141" s="3" t="s">
        <v>159</v>
      </c>
      <c r="C141" s="38"/>
      <c r="D141" s="38"/>
      <c r="E141" s="38"/>
      <c r="F141" s="53"/>
      <c r="G141" s="45"/>
      <c r="H141" s="38"/>
      <c r="I141" s="5"/>
      <c r="J141" s="5"/>
      <c r="K141" s="5"/>
      <c r="L141" s="14">
        <v>0.97799999999999987</v>
      </c>
      <c r="M141" s="14">
        <v>0.77080000000000004</v>
      </c>
      <c r="N141" s="5"/>
      <c r="O141" s="39">
        <f t="shared" si="4"/>
        <v>0</v>
      </c>
      <c r="P141" s="39">
        <f t="shared" si="5"/>
        <v>0</v>
      </c>
    </row>
    <row r="142" spans="1:16" ht="15.75" x14ac:dyDescent="0.3">
      <c r="A142" s="3" t="s">
        <v>14</v>
      </c>
      <c r="B142" s="3" t="s">
        <v>160</v>
      </c>
      <c r="C142" s="38"/>
      <c r="D142" s="38"/>
      <c r="E142" s="38"/>
      <c r="F142" s="53"/>
      <c r="G142" s="45"/>
      <c r="H142" s="38"/>
      <c r="I142" s="5"/>
      <c r="J142" s="5"/>
      <c r="K142" s="5"/>
      <c r="L142" s="14">
        <v>0.33600000000000002</v>
      </c>
      <c r="M142" s="14">
        <v>0.6391</v>
      </c>
      <c r="N142" s="5"/>
      <c r="O142" s="39">
        <f t="shared" si="4"/>
        <v>0</v>
      </c>
      <c r="P142" s="39">
        <f t="shared" si="5"/>
        <v>0</v>
      </c>
    </row>
    <row r="143" spans="1:16" ht="15.75" x14ac:dyDescent="0.3">
      <c r="A143" s="3" t="s">
        <v>14</v>
      </c>
      <c r="B143" s="3" t="s">
        <v>161</v>
      </c>
      <c r="C143" s="38"/>
      <c r="D143" s="38"/>
      <c r="E143" s="38"/>
      <c r="F143" s="53"/>
      <c r="G143" s="45"/>
      <c r="H143" s="38"/>
      <c r="I143" s="5"/>
      <c r="J143" s="5"/>
      <c r="K143" s="5"/>
      <c r="L143" s="14">
        <v>0.996</v>
      </c>
      <c r="M143" s="14">
        <v>1.5119</v>
      </c>
      <c r="N143" s="5"/>
      <c r="O143" s="39">
        <f t="shared" si="4"/>
        <v>0</v>
      </c>
      <c r="P143" s="39">
        <f t="shared" si="5"/>
        <v>0</v>
      </c>
    </row>
    <row r="144" spans="1:16" ht="15.75" x14ac:dyDescent="0.3">
      <c r="A144" s="3" t="s">
        <v>14</v>
      </c>
      <c r="B144" s="3" t="s">
        <v>162</v>
      </c>
      <c r="C144" s="38"/>
      <c r="D144" s="38"/>
      <c r="E144" s="38"/>
      <c r="F144" s="53"/>
      <c r="G144" s="45"/>
      <c r="H144" s="38"/>
      <c r="I144" s="5"/>
      <c r="J144" s="5"/>
      <c r="K144" s="5"/>
      <c r="L144" s="14">
        <v>0.66600000000000004</v>
      </c>
      <c r="M144" s="14">
        <v>0.50070000000000003</v>
      </c>
      <c r="N144" s="5"/>
      <c r="O144" s="39">
        <f t="shared" si="4"/>
        <v>0</v>
      </c>
      <c r="P144" s="39">
        <f t="shared" si="5"/>
        <v>0</v>
      </c>
    </row>
    <row r="145" spans="1:16" ht="15.75" x14ac:dyDescent="0.3">
      <c r="A145" s="3" t="s">
        <v>14</v>
      </c>
      <c r="B145" s="3" t="s">
        <v>163</v>
      </c>
      <c r="C145" s="38"/>
      <c r="D145" s="38"/>
      <c r="E145" s="38"/>
      <c r="F145" s="53"/>
      <c r="G145" s="45"/>
      <c r="H145" s="38"/>
      <c r="I145" s="5"/>
      <c r="J145" s="5"/>
      <c r="K145" s="5"/>
      <c r="L145" s="14">
        <v>0.82799999999999996</v>
      </c>
      <c r="M145" s="14">
        <v>2.3586</v>
      </c>
      <c r="N145" s="5"/>
      <c r="O145" s="39">
        <f t="shared" si="4"/>
        <v>0</v>
      </c>
      <c r="P145" s="39">
        <f t="shared" si="5"/>
        <v>0</v>
      </c>
    </row>
    <row r="146" spans="1:16" ht="15.75" x14ac:dyDescent="0.3">
      <c r="A146" s="3" t="s">
        <v>14</v>
      </c>
      <c r="B146" s="3" t="s">
        <v>164</v>
      </c>
      <c r="C146" s="38"/>
      <c r="D146" s="38"/>
      <c r="E146" s="38"/>
      <c r="F146" s="53"/>
      <c r="G146" s="45"/>
      <c r="H146" s="38"/>
      <c r="I146" s="5"/>
      <c r="J146" s="5"/>
      <c r="K146" s="5"/>
      <c r="L146" s="14">
        <v>0.95400000000000007</v>
      </c>
      <c r="M146" s="14">
        <v>1.232</v>
      </c>
      <c r="N146" s="5"/>
      <c r="O146" s="39">
        <f t="shared" si="4"/>
        <v>0</v>
      </c>
      <c r="P146" s="39">
        <f t="shared" si="5"/>
        <v>0</v>
      </c>
    </row>
    <row r="147" spans="1:16" ht="15.75" x14ac:dyDescent="0.3">
      <c r="A147" s="3" t="s">
        <v>14</v>
      </c>
      <c r="B147" s="3" t="s">
        <v>165</v>
      </c>
      <c r="C147" s="38"/>
      <c r="D147" s="38"/>
      <c r="E147" s="38"/>
      <c r="F147" s="53"/>
      <c r="G147" s="45"/>
      <c r="H147" s="38"/>
      <c r="I147" s="5"/>
      <c r="J147" s="5"/>
      <c r="K147" s="5"/>
      <c r="L147" s="14">
        <v>0.91200000000000003</v>
      </c>
      <c r="M147" s="14">
        <v>1.3373999999999999</v>
      </c>
      <c r="N147" s="5"/>
      <c r="O147" s="39">
        <f t="shared" si="4"/>
        <v>0</v>
      </c>
      <c r="P147" s="39">
        <f t="shared" si="5"/>
        <v>0</v>
      </c>
    </row>
    <row r="148" spans="1:16" ht="15.75" x14ac:dyDescent="0.3">
      <c r="A148" s="3" t="s">
        <v>14</v>
      </c>
      <c r="B148" s="3" t="s">
        <v>166</v>
      </c>
      <c r="C148" s="38"/>
      <c r="D148" s="38"/>
      <c r="E148" s="38"/>
      <c r="F148" s="53"/>
      <c r="G148" s="45"/>
      <c r="H148" s="38"/>
      <c r="I148" s="5"/>
      <c r="J148" s="5"/>
      <c r="K148" s="5"/>
      <c r="L148" s="14">
        <v>1.236</v>
      </c>
      <c r="M148" s="14">
        <v>0.58630000000000004</v>
      </c>
      <c r="N148" s="5"/>
      <c r="O148" s="39">
        <f t="shared" si="4"/>
        <v>0</v>
      </c>
      <c r="P148" s="39">
        <f t="shared" si="5"/>
        <v>0</v>
      </c>
    </row>
    <row r="149" spans="1:16" ht="15.75" x14ac:dyDescent="0.3">
      <c r="A149" s="3" t="s">
        <v>14</v>
      </c>
      <c r="B149" s="3" t="s">
        <v>167</v>
      </c>
      <c r="C149" s="38"/>
      <c r="D149" s="38"/>
      <c r="E149" s="38"/>
      <c r="F149" s="53"/>
      <c r="G149" s="45"/>
      <c r="H149" s="38"/>
      <c r="I149" s="5"/>
      <c r="J149" s="5"/>
      <c r="K149" s="5"/>
      <c r="L149" s="14">
        <v>0.66600000000000004</v>
      </c>
      <c r="M149" s="14">
        <v>0.50070000000000003</v>
      </c>
      <c r="N149" s="5"/>
      <c r="O149" s="39">
        <f t="shared" si="4"/>
        <v>0</v>
      </c>
      <c r="P149" s="39">
        <f t="shared" si="5"/>
        <v>0</v>
      </c>
    </row>
    <row r="150" spans="1:16" ht="15.75" x14ac:dyDescent="0.3">
      <c r="A150" s="3" t="s">
        <v>14</v>
      </c>
      <c r="B150" s="3" t="s">
        <v>168</v>
      </c>
      <c r="C150" s="38"/>
      <c r="D150" s="38"/>
      <c r="E150" s="38"/>
      <c r="F150" s="53"/>
      <c r="G150" s="45"/>
      <c r="H150" s="38"/>
      <c r="I150" s="5"/>
      <c r="J150" s="5"/>
      <c r="K150" s="5"/>
      <c r="L150" s="14">
        <v>0.46799999999999997</v>
      </c>
      <c r="M150" s="14">
        <v>0.98819999999999997</v>
      </c>
      <c r="N150" s="5"/>
      <c r="O150" s="39">
        <f t="shared" si="4"/>
        <v>0</v>
      </c>
      <c r="P150" s="39">
        <f t="shared" si="5"/>
        <v>0</v>
      </c>
    </row>
    <row r="151" spans="1:16" ht="15.75" x14ac:dyDescent="0.3">
      <c r="A151" s="3" t="s">
        <v>14</v>
      </c>
      <c r="B151" s="3" t="s">
        <v>169</v>
      </c>
      <c r="C151" s="38"/>
      <c r="D151" s="38"/>
      <c r="E151" s="38"/>
      <c r="F151" s="53"/>
      <c r="G151" s="45"/>
      <c r="H151" s="38"/>
      <c r="I151" s="5"/>
      <c r="J151" s="5"/>
      <c r="K151" s="5"/>
      <c r="L151" s="14">
        <v>0.55200000000000005</v>
      </c>
      <c r="M151" s="14">
        <v>0.95530000000000004</v>
      </c>
      <c r="N151" s="5"/>
      <c r="O151" s="39">
        <f t="shared" si="4"/>
        <v>0</v>
      </c>
      <c r="P151" s="39">
        <f t="shared" si="5"/>
        <v>0</v>
      </c>
    </row>
    <row r="152" spans="1:16" ht="15.75" x14ac:dyDescent="0.3">
      <c r="A152" s="3" t="s">
        <v>14</v>
      </c>
      <c r="B152" s="3" t="s">
        <v>170</v>
      </c>
      <c r="C152" s="38"/>
      <c r="D152" s="38"/>
      <c r="E152" s="38"/>
      <c r="F152" s="53"/>
      <c r="G152" s="45"/>
      <c r="H152" s="38"/>
      <c r="I152" s="5"/>
      <c r="J152" s="5"/>
      <c r="K152" s="5"/>
      <c r="L152" s="14">
        <v>1.2899999999999998</v>
      </c>
      <c r="M152" s="14">
        <v>0.46779999999999999</v>
      </c>
      <c r="N152" s="5"/>
      <c r="O152" s="39">
        <f t="shared" si="4"/>
        <v>0</v>
      </c>
      <c r="P152" s="39">
        <f t="shared" si="5"/>
        <v>0</v>
      </c>
    </row>
    <row r="153" spans="1:16" ht="15.75" x14ac:dyDescent="0.3">
      <c r="A153" s="3" t="s">
        <v>14</v>
      </c>
      <c r="B153" s="3" t="s">
        <v>171</v>
      </c>
      <c r="C153" s="38"/>
      <c r="D153" s="38"/>
      <c r="E153" s="38"/>
      <c r="F153" s="53"/>
      <c r="G153" s="45"/>
      <c r="H153" s="38"/>
      <c r="I153" s="5"/>
      <c r="J153" s="5"/>
      <c r="K153" s="5"/>
      <c r="L153" s="14">
        <v>0.65999999999999992</v>
      </c>
      <c r="M153" s="14">
        <v>1.6601999999999999</v>
      </c>
      <c r="N153" s="5"/>
      <c r="O153" s="39">
        <f t="shared" si="4"/>
        <v>0</v>
      </c>
      <c r="P153" s="39">
        <f t="shared" si="5"/>
        <v>0</v>
      </c>
    </row>
    <row r="154" spans="1:16" ht="15.75" x14ac:dyDescent="0.3">
      <c r="A154" s="3" t="s">
        <v>14</v>
      </c>
      <c r="B154" s="3" t="s">
        <v>172</v>
      </c>
      <c r="C154" s="38"/>
      <c r="D154" s="38"/>
      <c r="E154" s="38"/>
      <c r="F154" s="53"/>
      <c r="G154" s="45"/>
      <c r="H154" s="38"/>
      <c r="I154" s="5"/>
      <c r="J154" s="5"/>
      <c r="K154" s="5"/>
      <c r="L154" s="14">
        <v>0.65999999999999992</v>
      </c>
      <c r="M154" s="14">
        <v>1.3506</v>
      </c>
      <c r="N154" s="5"/>
      <c r="O154" s="39">
        <f t="shared" si="4"/>
        <v>0</v>
      </c>
      <c r="P154" s="39">
        <f t="shared" si="5"/>
        <v>0</v>
      </c>
    </row>
    <row r="155" spans="1:16" ht="15.75" x14ac:dyDescent="0.3">
      <c r="A155" s="3" t="s">
        <v>14</v>
      </c>
      <c r="B155" s="3" t="s">
        <v>173</v>
      </c>
      <c r="C155" s="38"/>
      <c r="D155" s="38"/>
      <c r="E155" s="38"/>
      <c r="F155" s="53"/>
      <c r="G155" s="45"/>
      <c r="H155" s="38"/>
      <c r="I155" s="5"/>
      <c r="J155" s="5"/>
      <c r="K155" s="5"/>
      <c r="L155" s="14">
        <v>0.95400000000000007</v>
      </c>
      <c r="M155" s="14">
        <v>1.4691000000000001</v>
      </c>
      <c r="N155" s="5"/>
      <c r="O155" s="39">
        <f t="shared" si="4"/>
        <v>0</v>
      </c>
      <c r="P155" s="39">
        <f t="shared" si="5"/>
        <v>0</v>
      </c>
    </row>
    <row r="156" spans="1:16" ht="15.75" x14ac:dyDescent="0.3">
      <c r="A156" s="3" t="s">
        <v>14</v>
      </c>
      <c r="B156" s="3" t="s">
        <v>174</v>
      </c>
      <c r="C156" s="38"/>
      <c r="D156" s="38"/>
      <c r="E156" s="38"/>
      <c r="F156" s="53"/>
      <c r="G156" s="45"/>
      <c r="H156" s="38"/>
      <c r="I156" s="5"/>
      <c r="J156" s="5"/>
      <c r="K156" s="5"/>
      <c r="L156" s="14">
        <v>0.95400000000000007</v>
      </c>
      <c r="M156" s="14">
        <v>1.3506</v>
      </c>
      <c r="N156" s="5"/>
      <c r="O156" s="39">
        <f t="shared" si="4"/>
        <v>0</v>
      </c>
      <c r="P156" s="39">
        <f t="shared" si="5"/>
        <v>0</v>
      </c>
    </row>
    <row r="157" spans="1:16" ht="15.75" x14ac:dyDescent="0.3">
      <c r="A157" s="3" t="s">
        <v>14</v>
      </c>
      <c r="B157" s="3" t="s">
        <v>175</v>
      </c>
      <c r="C157" s="38"/>
      <c r="D157" s="38"/>
      <c r="E157" s="38"/>
      <c r="F157" s="53"/>
      <c r="G157" s="45"/>
      <c r="H157" s="38"/>
      <c r="I157" s="5"/>
      <c r="J157" s="5"/>
      <c r="K157" s="5"/>
      <c r="L157" s="14">
        <v>0.89999999999999991</v>
      </c>
      <c r="M157" s="14">
        <v>0.5665</v>
      </c>
      <c r="N157" s="5"/>
      <c r="O157" s="39">
        <f t="shared" si="4"/>
        <v>0</v>
      </c>
      <c r="P157" s="39">
        <f t="shared" si="5"/>
        <v>0</v>
      </c>
    </row>
    <row r="158" spans="1:16" ht="15.75" x14ac:dyDescent="0.3">
      <c r="A158" s="3" t="s">
        <v>14</v>
      </c>
      <c r="B158" s="3" t="s">
        <v>176</v>
      </c>
      <c r="C158" s="38"/>
      <c r="D158" s="38"/>
      <c r="E158" s="38"/>
      <c r="F158" s="53"/>
      <c r="G158" s="45"/>
      <c r="H158" s="38"/>
      <c r="I158" s="5"/>
      <c r="J158" s="5"/>
      <c r="K158" s="5"/>
      <c r="L158" s="14">
        <v>2.214</v>
      </c>
      <c r="M158" s="14">
        <v>0.6522</v>
      </c>
      <c r="N158" s="5"/>
      <c r="O158" s="39">
        <f t="shared" si="4"/>
        <v>0</v>
      </c>
      <c r="P158" s="39">
        <f t="shared" si="5"/>
        <v>0</v>
      </c>
    </row>
    <row r="159" spans="1:16" ht="15.75" x14ac:dyDescent="0.3">
      <c r="A159" s="3" t="s">
        <v>14</v>
      </c>
      <c r="B159" s="3" t="s">
        <v>177</v>
      </c>
      <c r="C159" s="38"/>
      <c r="D159" s="38"/>
      <c r="E159" s="38"/>
      <c r="F159" s="53"/>
      <c r="G159" s="45"/>
      <c r="H159" s="38"/>
      <c r="I159" s="5"/>
      <c r="J159" s="5"/>
      <c r="K159" s="5"/>
      <c r="L159" s="14">
        <v>0.47400000000000003</v>
      </c>
      <c r="M159" s="14">
        <v>1.6273</v>
      </c>
      <c r="N159" s="5"/>
      <c r="O159" s="39">
        <f t="shared" si="4"/>
        <v>0</v>
      </c>
      <c r="P159" s="39">
        <f t="shared" si="5"/>
        <v>0</v>
      </c>
    </row>
    <row r="160" spans="1:16" ht="15.75" x14ac:dyDescent="0.3">
      <c r="A160" s="3" t="s">
        <v>14</v>
      </c>
      <c r="B160" s="3" t="s">
        <v>178</v>
      </c>
      <c r="C160" s="38"/>
      <c r="D160" s="38"/>
      <c r="E160" s="38"/>
      <c r="F160" s="53"/>
      <c r="G160" s="45"/>
      <c r="H160" s="38"/>
      <c r="I160" s="5"/>
      <c r="J160" s="5"/>
      <c r="K160" s="5"/>
      <c r="L160" s="14">
        <v>0.96</v>
      </c>
      <c r="M160" s="14">
        <v>1.4231</v>
      </c>
      <c r="N160" s="5"/>
      <c r="O160" s="39">
        <f t="shared" si="4"/>
        <v>0</v>
      </c>
      <c r="P160" s="39">
        <f t="shared" si="5"/>
        <v>0</v>
      </c>
    </row>
    <row r="161" spans="1:16" ht="15.75" x14ac:dyDescent="0.3">
      <c r="A161" s="3" t="s">
        <v>14</v>
      </c>
      <c r="B161" s="3" t="s">
        <v>179</v>
      </c>
      <c r="C161" s="38"/>
      <c r="D161" s="38"/>
      <c r="E161" s="38"/>
      <c r="F161" s="53"/>
      <c r="G161" s="45"/>
      <c r="H161" s="38"/>
      <c r="I161" s="5"/>
      <c r="J161" s="5"/>
      <c r="K161" s="5"/>
      <c r="L161" s="14">
        <v>1.788</v>
      </c>
      <c r="M161" s="14">
        <v>0.44140000000000001</v>
      </c>
      <c r="N161" s="5"/>
      <c r="O161" s="39">
        <f t="shared" si="4"/>
        <v>0</v>
      </c>
      <c r="P161" s="39">
        <f t="shared" si="5"/>
        <v>0</v>
      </c>
    </row>
    <row r="162" spans="1:16" ht="15.75" x14ac:dyDescent="0.3">
      <c r="A162" s="3" t="s">
        <v>14</v>
      </c>
      <c r="B162" s="3" t="s">
        <v>180</v>
      </c>
      <c r="C162" s="38"/>
      <c r="D162" s="38"/>
      <c r="E162" s="38"/>
      <c r="F162" s="53"/>
      <c r="G162" s="45"/>
      <c r="H162" s="38"/>
      <c r="I162" s="5"/>
      <c r="J162" s="5"/>
      <c r="K162" s="5"/>
      <c r="L162" s="14">
        <v>1.044</v>
      </c>
      <c r="M162" s="14">
        <v>2.8262999999999998</v>
      </c>
      <c r="N162" s="5"/>
      <c r="O162" s="39">
        <f t="shared" si="4"/>
        <v>0</v>
      </c>
      <c r="P162" s="39">
        <f t="shared" si="5"/>
        <v>0</v>
      </c>
    </row>
    <row r="163" spans="1:16" ht="15.75" x14ac:dyDescent="0.3">
      <c r="A163" s="3" t="s">
        <v>14</v>
      </c>
      <c r="B163" s="3" t="s">
        <v>181</v>
      </c>
      <c r="C163" s="38"/>
      <c r="D163" s="38"/>
      <c r="E163" s="38"/>
      <c r="F163" s="53"/>
      <c r="G163" s="45"/>
      <c r="H163" s="38"/>
      <c r="I163" s="5"/>
      <c r="J163" s="5"/>
      <c r="K163" s="5"/>
      <c r="L163" s="14">
        <v>0.78600000000000003</v>
      </c>
      <c r="M163" s="14">
        <v>1.456</v>
      </c>
      <c r="N163" s="5"/>
      <c r="O163" s="39">
        <f t="shared" si="4"/>
        <v>0</v>
      </c>
      <c r="P163" s="39">
        <f t="shared" si="5"/>
        <v>0</v>
      </c>
    </row>
    <row r="164" spans="1:16" ht="15.75" x14ac:dyDescent="0.3">
      <c r="A164" s="3" t="s">
        <v>14</v>
      </c>
      <c r="B164" s="3" t="s">
        <v>182</v>
      </c>
      <c r="C164" s="38"/>
      <c r="D164" s="38"/>
      <c r="E164" s="38"/>
      <c r="F164" s="53"/>
      <c r="G164" s="45"/>
      <c r="H164" s="38"/>
      <c r="I164" s="5"/>
      <c r="J164" s="5"/>
      <c r="K164" s="5"/>
      <c r="L164" s="14">
        <v>1.4219999999999999</v>
      </c>
      <c r="M164" s="14">
        <v>2.8132000000000001</v>
      </c>
      <c r="N164" s="5"/>
      <c r="O164" s="39">
        <f t="shared" si="4"/>
        <v>0</v>
      </c>
      <c r="P164" s="39">
        <f t="shared" si="5"/>
        <v>0</v>
      </c>
    </row>
    <row r="165" spans="1:16" ht="15.75" x14ac:dyDescent="0.3">
      <c r="A165" s="3" t="s">
        <v>14</v>
      </c>
      <c r="B165" s="3" t="s">
        <v>183</v>
      </c>
      <c r="C165" s="38"/>
      <c r="D165" s="38"/>
      <c r="E165" s="38"/>
      <c r="F165" s="53"/>
      <c r="G165" s="45"/>
      <c r="H165" s="38"/>
      <c r="I165" s="5"/>
      <c r="J165" s="5"/>
      <c r="K165" s="5"/>
      <c r="L165" s="14">
        <v>0.96</v>
      </c>
      <c r="M165" s="14">
        <v>1.5285</v>
      </c>
      <c r="N165" s="5"/>
      <c r="O165" s="39">
        <f t="shared" si="4"/>
        <v>0</v>
      </c>
      <c r="P165" s="39">
        <f t="shared" si="5"/>
        <v>0</v>
      </c>
    </row>
    <row r="166" spans="1:16" ht="15.75" x14ac:dyDescent="0.3">
      <c r="A166" s="3" t="s">
        <v>14</v>
      </c>
      <c r="B166" s="3" t="s">
        <v>184</v>
      </c>
      <c r="C166" s="38"/>
      <c r="D166" s="38"/>
      <c r="E166" s="38"/>
      <c r="F166" s="53"/>
      <c r="G166" s="45"/>
      <c r="H166" s="38"/>
      <c r="I166" s="5"/>
      <c r="J166" s="5"/>
      <c r="K166" s="5"/>
      <c r="L166" s="14">
        <v>0.996</v>
      </c>
      <c r="M166" s="14">
        <v>1.5285</v>
      </c>
      <c r="N166" s="5"/>
      <c r="O166" s="39">
        <f t="shared" si="4"/>
        <v>0</v>
      </c>
      <c r="P166" s="39">
        <f t="shared" si="5"/>
        <v>0</v>
      </c>
    </row>
    <row r="167" spans="1:16" ht="15.75" x14ac:dyDescent="0.3">
      <c r="A167" s="3" t="s">
        <v>14</v>
      </c>
      <c r="B167" s="3" t="s">
        <v>185</v>
      </c>
      <c r="C167" s="38"/>
      <c r="D167" s="38"/>
      <c r="E167" s="38"/>
      <c r="F167" s="53"/>
      <c r="G167" s="45"/>
      <c r="H167" s="38"/>
      <c r="I167" s="5"/>
      <c r="J167" s="5"/>
      <c r="K167" s="5"/>
      <c r="L167" s="14">
        <v>0.96</v>
      </c>
      <c r="M167" s="14">
        <v>1.4231</v>
      </c>
      <c r="N167" s="5"/>
      <c r="O167" s="39">
        <f t="shared" si="4"/>
        <v>0</v>
      </c>
      <c r="P167" s="39">
        <f t="shared" si="5"/>
        <v>0</v>
      </c>
    </row>
    <row r="168" spans="1:16" ht="15.75" x14ac:dyDescent="0.3">
      <c r="A168" s="3" t="s">
        <v>14</v>
      </c>
      <c r="B168" s="3" t="s">
        <v>186</v>
      </c>
      <c r="C168" s="38"/>
      <c r="D168" s="38"/>
      <c r="E168" s="38"/>
      <c r="F168" s="53"/>
      <c r="G168" s="45"/>
      <c r="H168" s="38"/>
      <c r="I168" s="5"/>
      <c r="J168" s="5"/>
      <c r="K168" s="5"/>
      <c r="L168" s="14">
        <v>0.72</v>
      </c>
      <c r="M168" s="14">
        <v>0.57320000000000004</v>
      </c>
      <c r="N168" s="5"/>
      <c r="O168" s="39">
        <f t="shared" si="4"/>
        <v>0</v>
      </c>
      <c r="P168" s="39">
        <f t="shared" si="5"/>
        <v>0</v>
      </c>
    </row>
    <row r="169" spans="1:16" ht="15.75" x14ac:dyDescent="0.3">
      <c r="A169" s="3" t="s">
        <v>14</v>
      </c>
      <c r="B169" s="3" t="s">
        <v>187</v>
      </c>
      <c r="C169" s="38"/>
      <c r="D169" s="38"/>
      <c r="E169" s="38"/>
      <c r="F169" s="53"/>
      <c r="G169" s="45"/>
      <c r="H169" s="38"/>
      <c r="I169" s="5"/>
      <c r="J169" s="5"/>
      <c r="K169" s="5"/>
      <c r="L169" s="14">
        <v>0.192</v>
      </c>
      <c r="M169" s="14">
        <v>3.2480000000000002</v>
      </c>
      <c r="N169" s="5"/>
      <c r="O169" s="39">
        <f t="shared" si="4"/>
        <v>0</v>
      </c>
      <c r="P169" s="39">
        <f t="shared" si="5"/>
        <v>0</v>
      </c>
    </row>
    <row r="170" spans="1:16" ht="15.75" x14ac:dyDescent="0.3">
      <c r="A170" s="3" t="s">
        <v>14</v>
      </c>
      <c r="B170" s="3" t="s">
        <v>188</v>
      </c>
      <c r="C170" s="38"/>
      <c r="D170" s="38"/>
      <c r="E170" s="38"/>
      <c r="F170" s="53"/>
      <c r="G170" s="45"/>
      <c r="H170" s="38"/>
      <c r="I170" s="5"/>
      <c r="J170" s="5"/>
      <c r="K170" s="5"/>
      <c r="L170" s="14">
        <v>0.96</v>
      </c>
      <c r="M170" s="14">
        <v>1.3044</v>
      </c>
      <c r="N170" s="5"/>
      <c r="O170" s="39">
        <f t="shared" si="4"/>
        <v>0</v>
      </c>
      <c r="P170" s="39">
        <f t="shared" si="5"/>
        <v>0</v>
      </c>
    </row>
    <row r="171" spans="1:16" ht="15.75" x14ac:dyDescent="0.3">
      <c r="A171" s="3" t="s">
        <v>14</v>
      </c>
      <c r="B171" s="3" t="s">
        <v>189</v>
      </c>
      <c r="C171" s="38"/>
      <c r="D171" s="38"/>
      <c r="E171" s="38"/>
      <c r="F171" s="53"/>
      <c r="G171" s="45"/>
      <c r="H171" s="38"/>
      <c r="I171" s="5"/>
      <c r="J171" s="5"/>
      <c r="K171" s="5"/>
      <c r="L171" s="14">
        <v>0.74399999999999999</v>
      </c>
      <c r="M171" s="14">
        <v>0.4612</v>
      </c>
      <c r="N171" s="5"/>
      <c r="O171" s="39">
        <f t="shared" si="4"/>
        <v>0</v>
      </c>
      <c r="P171" s="39">
        <f t="shared" si="5"/>
        <v>0</v>
      </c>
    </row>
    <row r="172" spans="1:16" ht="15.75" x14ac:dyDescent="0.3">
      <c r="A172" s="3" t="s">
        <v>14</v>
      </c>
      <c r="B172" s="3" t="s">
        <v>190</v>
      </c>
      <c r="C172" s="38"/>
      <c r="D172" s="38"/>
      <c r="E172" s="38"/>
      <c r="F172" s="53"/>
      <c r="G172" s="45"/>
      <c r="H172" s="38"/>
      <c r="I172" s="5"/>
      <c r="J172" s="5"/>
      <c r="K172" s="5"/>
      <c r="L172" s="14">
        <v>1.6740000000000002</v>
      </c>
      <c r="M172" s="14">
        <v>2.7671000000000001</v>
      </c>
      <c r="N172" s="5"/>
      <c r="O172" s="39">
        <f t="shared" si="4"/>
        <v>0</v>
      </c>
      <c r="P172" s="39">
        <f t="shared" si="5"/>
        <v>0</v>
      </c>
    </row>
    <row r="173" spans="1:16" ht="15.75" x14ac:dyDescent="0.3">
      <c r="A173" s="3" t="s">
        <v>14</v>
      </c>
      <c r="B173" s="3" t="s">
        <v>191</v>
      </c>
      <c r="C173" s="38"/>
      <c r="D173" s="38"/>
      <c r="E173" s="38"/>
      <c r="F173" s="53"/>
      <c r="G173" s="45"/>
      <c r="H173" s="38"/>
      <c r="I173" s="5"/>
      <c r="J173" s="5"/>
      <c r="K173" s="5"/>
      <c r="L173" s="14">
        <v>1.1819999999999999</v>
      </c>
      <c r="M173" s="14">
        <v>0.5403</v>
      </c>
      <c r="N173" s="5"/>
      <c r="O173" s="39">
        <f t="shared" si="4"/>
        <v>0</v>
      </c>
      <c r="P173" s="39">
        <f t="shared" si="5"/>
        <v>0</v>
      </c>
    </row>
    <row r="174" spans="1:16" ht="15.75" x14ac:dyDescent="0.3">
      <c r="A174" s="3" t="s">
        <v>14</v>
      </c>
      <c r="B174" s="3" t="s">
        <v>192</v>
      </c>
      <c r="C174" s="38"/>
      <c r="D174" s="38"/>
      <c r="E174" s="38"/>
      <c r="F174" s="53"/>
      <c r="G174" s="45"/>
      <c r="H174" s="38"/>
      <c r="I174" s="5"/>
      <c r="J174" s="5"/>
      <c r="K174" s="5"/>
      <c r="L174" s="14">
        <v>2.214</v>
      </c>
      <c r="M174" s="14">
        <v>0.50719999999999998</v>
      </c>
      <c r="N174" s="5"/>
      <c r="O174" s="39">
        <f t="shared" si="4"/>
        <v>0</v>
      </c>
      <c r="P174" s="39">
        <f t="shared" si="5"/>
        <v>0</v>
      </c>
    </row>
    <row r="175" spans="1:16" ht="15.75" x14ac:dyDescent="0.3">
      <c r="A175" s="3" t="s">
        <v>14</v>
      </c>
      <c r="B175" s="3" t="s">
        <v>193</v>
      </c>
      <c r="C175" s="38"/>
      <c r="D175" s="38"/>
      <c r="E175" s="38"/>
      <c r="F175" s="53"/>
      <c r="G175" s="45"/>
      <c r="H175" s="38"/>
      <c r="I175" s="5"/>
      <c r="J175" s="5"/>
      <c r="K175" s="5"/>
      <c r="L175" s="14">
        <v>0.22800000000000001</v>
      </c>
      <c r="M175" s="14">
        <v>0.48089999999999999</v>
      </c>
      <c r="N175" s="5"/>
      <c r="O175" s="39">
        <f t="shared" si="4"/>
        <v>0</v>
      </c>
      <c r="P175" s="39">
        <f t="shared" si="5"/>
        <v>0</v>
      </c>
    </row>
    <row r="176" spans="1:16" ht="15.75" x14ac:dyDescent="0.3">
      <c r="A176" s="3" t="s">
        <v>14</v>
      </c>
      <c r="B176" s="3" t="s">
        <v>194</v>
      </c>
      <c r="C176" s="38"/>
      <c r="D176" s="38"/>
      <c r="E176" s="38"/>
      <c r="F176" s="53"/>
      <c r="G176" s="45"/>
      <c r="H176" s="38"/>
      <c r="I176" s="5"/>
      <c r="J176" s="5"/>
      <c r="K176" s="5"/>
      <c r="L176" s="14">
        <v>1.0139999999999998</v>
      </c>
      <c r="M176" s="14">
        <v>1.1990000000000001</v>
      </c>
      <c r="N176" s="5"/>
      <c r="O176" s="39">
        <f t="shared" si="4"/>
        <v>0</v>
      </c>
      <c r="P176" s="39">
        <f t="shared" si="5"/>
        <v>0</v>
      </c>
    </row>
    <row r="177" spans="1:16" ht="15.75" x14ac:dyDescent="0.3">
      <c r="A177" s="3" t="s">
        <v>14</v>
      </c>
      <c r="B177" s="3" t="s">
        <v>195</v>
      </c>
      <c r="C177" s="38"/>
      <c r="D177" s="38"/>
      <c r="E177" s="38"/>
      <c r="F177" s="53"/>
      <c r="G177" s="45"/>
      <c r="H177" s="38"/>
      <c r="I177" s="5"/>
      <c r="J177" s="5"/>
      <c r="K177" s="5"/>
      <c r="L177" s="14">
        <v>1.4219999999999999</v>
      </c>
      <c r="M177" s="14">
        <v>1.825</v>
      </c>
      <c r="N177" s="5"/>
      <c r="O177" s="39">
        <f t="shared" si="4"/>
        <v>0</v>
      </c>
      <c r="P177" s="39">
        <f t="shared" si="5"/>
        <v>0</v>
      </c>
    </row>
    <row r="178" spans="1:16" ht="15.75" x14ac:dyDescent="0.3">
      <c r="A178" s="3" t="s">
        <v>14</v>
      </c>
      <c r="B178" s="3" t="s">
        <v>196</v>
      </c>
      <c r="C178" s="38"/>
      <c r="D178" s="38"/>
      <c r="E178" s="38"/>
      <c r="F178" s="53"/>
      <c r="G178" s="45"/>
      <c r="H178" s="38"/>
      <c r="I178" s="5"/>
      <c r="J178" s="5"/>
      <c r="K178" s="5"/>
      <c r="L178" s="14">
        <v>1.8839999999999999</v>
      </c>
      <c r="M178" s="14">
        <v>0.59950000000000003</v>
      </c>
      <c r="N178" s="5"/>
      <c r="O178" s="39">
        <f t="shared" si="4"/>
        <v>0</v>
      </c>
      <c r="P178" s="39">
        <f t="shared" si="5"/>
        <v>0</v>
      </c>
    </row>
    <row r="179" spans="1:16" ht="15.75" x14ac:dyDescent="0.3">
      <c r="A179" s="3" t="s">
        <v>14</v>
      </c>
      <c r="B179" s="3" t="s">
        <v>197</v>
      </c>
      <c r="C179" s="38"/>
      <c r="D179" s="38"/>
      <c r="E179" s="38"/>
      <c r="F179" s="53"/>
      <c r="G179" s="45"/>
      <c r="H179" s="38"/>
      <c r="I179" s="5"/>
      <c r="J179" s="5"/>
      <c r="K179" s="5"/>
      <c r="L179" s="14">
        <v>0.82200000000000006</v>
      </c>
      <c r="M179" s="14">
        <v>0.72470000000000001</v>
      </c>
      <c r="N179" s="5"/>
      <c r="O179" s="39">
        <f t="shared" si="4"/>
        <v>0</v>
      </c>
      <c r="P179" s="39">
        <f t="shared" si="5"/>
        <v>0</v>
      </c>
    </row>
    <row r="180" spans="1:16" ht="15.75" x14ac:dyDescent="0.3">
      <c r="A180" s="3" t="s">
        <v>14</v>
      </c>
      <c r="B180" s="3" t="s">
        <v>198</v>
      </c>
      <c r="C180" s="38"/>
      <c r="D180" s="38"/>
      <c r="E180" s="38"/>
      <c r="F180" s="53"/>
      <c r="G180" s="45"/>
      <c r="H180" s="38"/>
      <c r="I180" s="5"/>
      <c r="J180" s="5"/>
      <c r="K180" s="5"/>
      <c r="L180" s="14">
        <v>0.75</v>
      </c>
      <c r="M180" s="14">
        <v>1.0344</v>
      </c>
      <c r="N180" s="5"/>
      <c r="O180" s="39">
        <f t="shared" si="4"/>
        <v>0</v>
      </c>
      <c r="P180" s="39">
        <f t="shared" si="5"/>
        <v>0</v>
      </c>
    </row>
    <row r="181" spans="1:16" ht="15.75" x14ac:dyDescent="0.3">
      <c r="A181" s="3" t="s">
        <v>14</v>
      </c>
      <c r="B181" s="3" t="s">
        <v>199</v>
      </c>
      <c r="C181" s="38"/>
      <c r="D181" s="38"/>
      <c r="E181" s="38"/>
      <c r="F181" s="53"/>
      <c r="G181" s="45"/>
      <c r="H181" s="38"/>
      <c r="I181" s="5"/>
      <c r="J181" s="5"/>
      <c r="K181" s="5"/>
      <c r="L181" s="14">
        <v>0.55200000000000005</v>
      </c>
      <c r="M181" s="14">
        <v>0.95530000000000004</v>
      </c>
      <c r="N181" s="5"/>
      <c r="O181" s="39">
        <f t="shared" si="4"/>
        <v>0</v>
      </c>
      <c r="P181" s="39">
        <f t="shared" si="5"/>
        <v>0</v>
      </c>
    </row>
    <row r="182" spans="1:16" ht="15.75" x14ac:dyDescent="0.3">
      <c r="A182" s="3" t="s">
        <v>14</v>
      </c>
      <c r="B182" s="3" t="s">
        <v>200</v>
      </c>
      <c r="C182" s="38"/>
      <c r="D182" s="38"/>
      <c r="E182" s="38"/>
      <c r="F182" s="53"/>
      <c r="G182" s="45"/>
      <c r="H182" s="38"/>
      <c r="I182" s="5"/>
      <c r="J182" s="5"/>
      <c r="K182" s="5"/>
      <c r="L182" s="14">
        <v>1.1880000000000002</v>
      </c>
      <c r="M182" s="14">
        <v>0.99480000000000002</v>
      </c>
      <c r="N182" s="5"/>
      <c r="O182" s="39">
        <f t="shared" si="4"/>
        <v>0</v>
      </c>
      <c r="P182" s="39">
        <f t="shared" si="5"/>
        <v>0</v>
      </c>
    </row>
    <row r="183" spans="1:16" ht="15.75" x14ac:dyDescent="0.3">
      <c r="A183" s="3" t="s">
        <v>14</v>
      </c>
      <c r="B183" s="3" t="s">
        <v>201</v>
      </c>
      <c r="C183" s="38"/>
      <c r="D183" s="38"/>
      <c r="E183" s="38"/>
      <c r="F183" s="53"/>
      <c r="G183" s="45"/>
      <c r="H183" s="38"/>
      <c r="I183" s="5"/>
      <c r="J183" s="5"/>
      <c r="K183" s="5"/>
      <c r="L183" s="14">
        <v>0.51600000000000001</v>
      </c>
      <c r="M183" s="14">
        <v>3.7025999999999999</v>
      </c>
      <c r="N183" s="5"/>
      <c r="O183" s="39">
        <f t="shared" si="4"/>
        <v>0</v>
      </c>
      <c r="P183" s="39">
        <f t="shared" si="5"/>
        <v>0</v>
      </c>
    </row>
    <row r="184" spans="1:16" ht="15.75" x14ac:dyDescent="0.3">
      <c r="A184" s="3" t="s">
        <v>14</v>
      </c>
      <c r="B184" s="3" t="s">
        <v>202</v>
      </c>
      <c r="C184" s="38"/>
      <c r="D184" s="38"/>
      <c r="E184" s="38"/>
      <c r="F184" s="53"/>
      <c r="G184" s="45"/>
      <c r="H184" s="38"/>
      <c r="I184" s="5"/>
      <c r="J184" s="5"/>
      <c r="K184" s="5"/>
      <c r="L184" s="14">
        <v>0.71400000000000008</v>
      </c>
      <c r="M184" s="14">
        <v>0.30980000000000002</v>
      </c>
      <c r="N184" s="5"/>
      <c r="O184" s="39">
        <f t="shared" si="4"/>
        <v>0</v>
      </c>
      <c r="P184" s="39">
        <f t="shared" si="5"/>
        <v>0</v>
      </c>
    </row>
    <row r="185" spans="1:16" ht="15.75" x14ac:dyDescent="0.3">
      <c r="A185" s="3" t="s">
        <v>14</v>
      </c>
      <c r="B185" s="3" t="s">
        <v>203</v>
      </c>
      <c r="C185" s="38"/>
      <c r="D185" s="38"/>
      <c r="E185" s="38"/>
      <c r="F185" s="53"/>
      <c r="G185" s="45"/>
      <c r="H185" s="38"/>
      <c r="I185" s="5"/>
      <c r="J185" s="5"/>
      <c r="K185" s="5"/>
      <c r="L185" s="14">
        <v>0.78600000000000003</v>
      </c>
      <c r="M185" s="14">
        <v>1.9039999999999999</v>
      </c>
      <c r="N185" s="5"/>
      <c r="O185" s="39">
        <f t="shared" si="4"/>
        <v>0</v>
      </c>
      <c r="P185" s="39">
        <f t="shared" si="5"/>
        <v>0</v>
      </c>
    </row>
    <row r="186" spans="1:16" ht="15.75" x14ac:dyDescent="0.3">
      <c r="A186" s="3" t="s">
        <v>14</v>
      </c>
      <c r="B186" s="3" t="s">
        <v>204</v>
      </c>
      <c r="C186" s="38"/>
      <c r="D186" s="38"/>
      <c r="E186" s="38"/>
      <c r="F186" s="53"/>
      <c r="G186" s="45"/>
      <c r="H186" s="38"/>
      <c r="I186" s="5"/>
      <c r="J186" s="5"/>
      <c r="K186" s="5"/>
      <c r="L186" s="14">
        <v>1.026</v>
      </c>
      <c r="M186" s="14">
        <v>0.4743</v>
      </c>
      <c r="N186" s="5"/>
      <c r="O186" s="39">
        <f t="shared" si="4"/>
        <v>0</v>
      </c>
      <c r="P186" s="39">
        <f t="shared" si="5"/>
        <v>0</v>
      </c>
    </row>
    <row r="187" spans="1:16" ht="15.75" x14ac:dyDescent="0.3">
      <c r="A187" s="3" t="s">
        <v>14</v>
      </c>
      <c r="B187" s="3" t="s">
        <v>205</v>
      </c>
      <c r="C187" s="38"/>
      <c r="D187" s="38"/>
      <c r="E187" s="38"/>
      <c r="F187" s="53"/>
      <c r="G187" s="45"/>
      <c r="H187" s="38"/>
      <c r="I187" s="5"/>
      <c r="J187" s="5"/>
      <c r="K187" s="5"/>
      <c r="L187" s="14">
        <v>0.222</v>
      </c>
      <c r="M187" s="14">
        <v>1.6142000000000001</v>
      </c>
      <c r="N187" s="5"/>
      <c r="O187" s="39">
        <f t="shared" si="4"/>
        <v>0</v>
      </c>
      <c r="P187" s="39">
        <f t="shared" si="5"/>
        <v>0</v>
      </c>
    </row>
    <row r="188" spans="1:16" ht="15.75" x14ac:dyDescent="0.3">
      <c r="A188" s="3" t="s">
        <v>14</v>
      </c>
      <c r="B188" s="3" t="s">
        <v>206</v>
      </c>
      <c r="C188" s="38"/>
      <c r="D188" s="38"/>
      <c r="E188" s="38"/>
      <c r="F188" s="53"/>
      <c r="G188" s="45"/>
      <c r="H188" s="38"/>
      <c r="I188" s="5"/>
      <c r="J188" s="5"/>
      <c r="K188" s="5"/>
      <c r="L188" s="14">
        <v>0.74399999999999999</v>
      </c>
      <c r="M188" s="14">
        <v>0.87619999999999998</v>
      </c>
      <c r="N188" s="5"/>
      <c r="O188" s="39">
        <f t="shared" si="4"/>
        <v>0</v>
      </c>
      <c r="P188" s="39">
        <f t="shared" si="5"/>
        <v>0</v>
      </c>
    </row>
    <row r="189" spans="1:16" ht="15.75" x14ac:dyDescent="0.3">
      <c r="A189" s="3" t="s">
        <v>14</v>
      </c>
      <c r="B189" s="3" t="s">
        <v>207</v>
      </c>
      <c r="C189" s="38"/>
      <c r="D189" s="38"/>
      <c r="E189" s="38"/>
      <c r="F189" s="53"/>
      <c r="G189" s="45"/>
      <c r="H189" s="38"/>
      <c r="I189" s="5"/>
      <c r="J189" s="5"/>
      <c r="K189" s="5"/>
      <c r="L189" s="14">
        <v>0.75600000000000001</v>
      </c>
      <c r="M189" s="14">
        <v>1.5416000000000001</v>
      </c>
      <c r="N189" s="5"/>
      <c r="O189" s="39">
        <f t="shared" si="4"/>
        <v>0</v>
      </c>
      <c r="P189" s="39">
        <f t="shared" si="5"/>
        <v>0</v>
      </c>
    </row>
    <row r="190" spans="1:16" ht="15.75" x14ac:dyDescent="0.3">
      <c r="A190" s="3" t="s">
        <v>14</v>
      </c>
      <c r="B190" s="3" t="s">
        <v>376</v>
      </c>
      <c r="C190" s="38"/>
      <c r="D190" s="38"/>
      <c r="E190" s="38"/>
      <c r="F190" s="53"/>
      <c r="G190" s="45"/>
      <c r="H190" s="38"/>
      <c r="I190" s="5"/>
      <c r="J190" s="5"/>
      <c r="K190" s="5"/>
      <c r="L190" s="14">
        <v>0.15</v>
      </c>
      <c r="M190" s="14">
        <v>0</v>
      </c>
      <c r="N190" s="5"/>
      <c r="O190" s="39">
        <f t="shared" si="4"/>
        <v>0</v>
      </c>
      <c r="P190" s="39">
        <f t="shared" si="5"/>
        <v>0</v>
      </c>
    </row>
    <row r="191" spans="1:16" ht="15.75" x14ac:dyDescent="0.3">
      <c r="A191" s="3" t="s">
        <v>14</v>
      </c>
      <c r="B191" s="3" t="s">
        <v>208</v>
      </c>
      <c r="C191" s="38"/>
      <c r="D191" s="38"/>
      <c r="E191" s="38"/>
      <c r="F191" s="53"/>
      <c r="G191" s="38"/>
      <c r="H191" s="38"/>
      <c r="I191" s="5"/>
      <c r="J191" s="5"/>
      <c r="K191" s="5"/>
      <c r="L191" s="14">
        <v>0</v>
      </c>
      <c r="M191" s="5"/>
      <c r="N191" s="14"/>
      <c r="O191" s="39">
        <f t="shared" si="4"/>
        <v>0</v>
      </c>
      <c r="P191" s="39">
        <f t="shared" si="5"/>
        <v>0</v>
      </c>
    </row>
    <row r="192" spans="1:16" ht="15.75" x14ac:dyDescent="0.3">
      <c r="A192" s="3" t="s">
        <v>14</v>
      </c>
      <c r="B192" s="3" t="s">
        <v>209</v>
      </c>
      <c r="C192" s="38"/>
      <c r="D192" s="38"/>
      <c r="E192" s="38"/>
      <c r="F192" s="53"/>
      <c r="G192" s="38"/>
      <c r="H192" s="38"/>
      <c r="I192" s="5"/>
      <c r="J192" s="5"/>
      <c r="K192" s="5"/>
      <c r="L192" s="14">
        <v>0</v>
      </c>
      <c r="M192" s="5"/>
      <c r="N192" s="14"/>
      <c r="O192" s="39">
        <f t="shared" si="4"/>
        <v>0</v>
      </c>
      <c r="P192" s="39">
        <f t="shared" si="5"/>
        <v>0</v>
      </c>
    </row>
    <row r="193" spans="1:16" ht="15.75" x14ac:dyDescent="0.3">
      <c r="A193" s="3" t="s">
        <v>14</v>
      </c>
      <c r="B193" s="3" t="s">
        <v>210</v>
      </c>
      <c r="C193" s="38"/>
      <c r="D193" s="38"/>
      <c r="E193" s="38"/>
      <c r="F193" s="53"/>
      <c r="G193" s="38"/>
      <c r="H193" s="38"/>
      <c r="I193" s="5"/>
      <c r="J193" s="5"/>
      <c r="K193" s="5"/>
      <c r="L193" s="14">
        <v>0</v>
      </c>
      <c r="M193" s="5"/>
      <c r="N193" s="14"/>
      <c r="O193" s="39">
        <f t="shared" si="4"/>
        <v>0</v>
      </c>
      <c r="P193" s="39">
        <f t="shared" si="5"/>
        <v>0</v>
      </c>
    </row>
    <row r="194" spans="1:16" ht="15.75" x14ac:dyDescent="0.3">
      <c r="A194" s="3" t="s">
        <v>14</v>
      </c>
      <c r="B194" s="3" t="s">
        <v>211</v>
      </c>
      <c r="C194" s="38"/>
      <c r="D194" s="38"/>
      <c r="E194" s="38"/>
      <c r="F194" s="53"/>
      <c r="G194" s="38"/>
      <c r="H194" s="38"/>
      <c r="I194" s="5"/>
      <c r="J194" s="5"/>
      <c r="K194" s="5"/>
      <c r="L194" s="14"/>
      <c r="M194" s="5"/>
      <c r="N194" s="14"/>
      <c r="O194" s="39">
        <f t="shared" si="4"/>
        <v>0</v>
      </c>
      <c r="P194" s="39">
        <f t="shared" si="5"/>
        <v>0</v>
      </c>
    </row>
    <row r="195" spans="1:16" ht="15.75" x14ac:dyDescent="0.3">
      <c r="A195" s="3" t="s">
        <v>14</v>
      </c>
      <c r="B195" s="3" t="s">
        <v>212</v>
      </c>
      <c r="C195" s="38"/>
      <c r="D195" s="38"/>
      <c r="E195" s="38"/>
      <c r="F195" s="53"/>
      <c r="G195" s="38"/>
      <c r="H195" s="38"/>
      <c r="I195" s="5"/>
      <c r="J195" s="5"/>
      <c r="K195" s="5"/>
      <c r="L195" s="14"/>
      <c r="M195" s="5"/>
      <c r="N195" s="14"/>
      <c r="O195" s="39">
        <f t="shared" si="4"/>
        <v>0</v>
      </c>
      <c r="P195" s="39">
        <f t="shared" si="5"/>
        <v>0</v>
      </c>
    </row>
    <row r="196" spans="1:16" ht="15.75" x14ac:dyDescent="0.3">
      <c r="A196" s="3" t="s">
        <v>14</v>
      </c>
      <c r="B196" s="3" t="s">
        <v>213</v>
      </c>
      <c r="C196" s="38"/>
      <c r="D196" s="38"/>
      <c r="E196" s="38"/>
      <c r="F196" s="53"/>
      <c r="G196" s="38"/>
      <c r="H196" s="38"/>
      <c r="I196" s="5"/>
      <c r="J196" s="5"/>
      <c r="K196" s="5"/>
      <c r="L196" s="14"/>
      <c r="M196" s="5"/>
      <c r="N196" s="14"/>
      <c r="O196" s="39">
        <f t="shared" ref="O196:O259" si="6">SUM(C196,E196:H196)</f>
        <v>0</v>
      </c>
      <c r="P196" s="39">
        <f t="shared" ref="P196:P259" si="7">D196</f>
        <v>0</v>
      </c>
    </row>
    <row r="197" spans="1:16" ht="15.75" x14ac:dyDescent="0.3">
      <c r="A197" s="3" t="s">
        <v>14</v>
      </c>
      <c r="B197" s="3" t="s">
        <v>214</v>
      </c>
      <c r="C197" s="38"/>
      <c r="D197" s="38"/>
      <c r="E197" s="38"/>
      <c r="F197" s="53"/>
      <c r="G197" s="38"/>
      <c r="H197" s="38"/>
      <c r="I197" s="5"/>
      <c r="J197" s="5"/>
      <c r="K197" s="5"/>
      <c r="L197" s="14"/>
      <c r="M197" s="5"/>
      <c r="N197" s="14"/>
      <c r="O197" s="39">
        <f t="shared" si="6"/>
        <v>0</v>
      </c>
      <c r="P197" s="39">
        <f t="shared" si="7"/>
        <v>0</v>
      </c>
    </row>
    <row r="198" spans="1:16" ht="15.75" x14ac:dyDescent="0.3">
      <c r="A198" s="3" t="s">
        <v>14</v>
      </c>
      <c r="B198" s="3" t="s">
        <v>215</v>
      </c>
      <c r="C198" s="38"/>
      <c r="D198" s="38"/>
      <c r="E198" s="38"/>
      <c r="F198" s="53"/>
      <c r="G198" s="38"/>
      <c r="H198" s="38"/>
      <c r="I198" s="5"/>
      <c r="J198" s="5"/>
      <c r="K198" s="5"/>
      <c r="L198" s="14"/>
      <c r="M198" s="5"/>
      <c r="N198" s="14"/>
      <c r="O198" s="39">
        <f t="shared" si="6"/>
        <v>0</v>
      </c>
      <c r="P198" s="39">
        <f t="shared" si="7"/>
        <v>0</v>
      </c>
    </row>
    <row r="199" spans="1:16" ht="15.75" x14ac:dyDescent="0.3">
      <c r="A199" s="3" t="s">
        <v>14</v>
      </c>
      <c r="B199" s="3" t="s">
        <v>216</v>
      </c>
      <c r="C199" s="38"/>
      <c r="D199" s="38"/>
      <c r="E199" s="38"/>
      <c r="F199" s="53"/>
      <c r="G199" s="38"/>
      <c r="H199" s="38"/>
      <c r="I199" s="5"/>
      <c r="J199" s="5"/>
      <c r="K199" s="5"/>
      <c r="L199" s="14"/>
      <c r="M199" s="5"/>
      <c r="N199" s="14"/>
      <c r="O199" s="39">
        <f t="shared" si="6"/>
        <v>0</v>
      </c>
      <c r="P199" s="39">
        <f t="shared" si="7"/>
        <v>0</v>
      </c>
    </row>
    <row r="200" spans="1:16" ht="15.75" x14ac:dyDescent="0.3">
      <c r="A200" s="3" t="s">
        <v>14</v>
      </c>
      <c r="B200" s="3" t="s">
        <v>217</v>
      </c>
      <c r="C200" s="38"/>
      <c r="D200" s="38"/>
      <c r="E200" s="38"/>
      <c r="F200" s="53"/>
      <c r="G200" s="38"/>
      <c r="H200" s="38"/>
      <c r="I200" s="5"/>
      <c r="J200" s="5"/>
      <c r="K200" s="5"/>
      <c r="L200" s="14"/>
      <c r="M200" s="5"/>
      <c r="N200" s="14"/>
      <c r="O200" s="39">
        <f t="shared" si="6"/>
        <v>0</v>
      </c>
      <c r="P200" s="39">
        <f t="shared" si="7"/>
        <v>0</v>
      </c>
    </row>
    <row r="201" spans="1:16" ht="15.75" x14ac:dyDescent="0.3">
      <c r="A201" s="3" t="s">
        <v>14</v>
      </c>
      <c r="B201" s="3" t="s">
        <v>218</v>
      </c>
      <c r="C201" s="38"/>
      <c r="D201" s="38"/>
      <c r="E201" s="38"/>
      <c r="F201" s="53"/>
      <c r="G201" s="38"/>
      <c r="H201" s="38"/>
      <c r="I201" s="5"/>
      <c r="J201" s="5"/>
      <c r="K201" s="5"/>
      <c r="L201" s="14"/>
      <c r="M201" s="5"/>
      <c r="N201" s="14"/>
      <c r="O201" s="39">
        <f t="shared" si="6"/>
        <v>0</v>
      </c>
      <c r="P201" s="39">
        <f t="shared" si="7"/>
        <v>0</v>
      </c>
    </row>
    <row r="202" spans="1:16" ht="15.75" x14ac:dyDescent="0.3">
      <c r="A202" s="3" t="s">
        <v>14</v>
      </c>
      <c r="B202" s="3" t="s">
        <v>219</v>
      </c>
      <c r="C202" s="38"/>
      <c r="D202" s="38"/>
      <c r="E202" s="38"/>
      <c r="F202" s="53"/>
      <c r="G202" s="38"/>
      <c r="H202" s="38"/>
      <c r="I202" s="5"/>
      <c r="J202" s="5"/>
      <c r="K202" s="5"/>
      <c r="L202" s="14"/>
      <c r="M202" s="5"/>
      <c r="N202" s="14"/>
      <c r="O202" s="39">
        <f t="shared" si="6"/>
        <v>0</v>
      </c>
      <c r="P202" s="39">
        <f t="shared" si="7"/>
        <v>0</v>
      </c>
    </row>
    <row r="203" spans="1:16" ht="15.75" x14ac:dyDescent="0.3">
      <c r="A203" s="3" t="s">
        <v>14</v>
      </c>
      <c r="B203" s="3" t="s">
        <v>220</v>
      </c>
      <c r="C203" s="38"/>
      <c r="D203" s="38"/>
      <c r="E203" s="38"/>
      <c r="F203" s="53"/>
      <c r="G203" s="38"/>
      <c r="H203" s="38"/>
      <c r="I203" s="5"/>
      <c r="J203" s="5"/>
      <c r="K203" s="5"/>
      <c r="L203" s="14"/>
      <c r="M203" s="5"/>
      <c r="N203" s="14"/>
      <c r="O203" s="39">
        <f t="shared" si="6"/>
        <v>0</v>
      </c>
      <c r="P203" s="39">
        <f t="shared" si="7"/>
        <v>0</v>
      </c>
    </row>
    <row r="204" spans="1:16" ht="15.75" x14ac:dyDescent="0.3">
      <c r="A204" s="3" t="s">
        <v>14</v>
      </c>
      <c r="B204" s="3" t="s">
        <v>221</v>
      </c>
      <c r="C204" s="38"/>
      <c r="D204" s="38"/>
      <c r="E204" s="38"/>
      <c r="F204" s="53"/>
      <c r="G204" s="38"/>
      <c r="H204" s="38"/>
      <c r="I204" s="5"/>
      <c r="J204" s="5"/>
      <c r="K204" s="5"/>
      <c r="L204" s="14"/>
      <c r="M204" s="5"/>
      <c r="N204" s="14"/>
      <c r="O204" s="39">
        <f t="shared" si="6"/>
        <v>0</v>
      </c>
      <c r="P204" s="39">
        <f t="shared" si="7"/>
        <v>0</v>
      </c>
    </row>
    <row r="205" spans="1:16" ht="15.75" x14ac:dyDescent="0.3">
      <c r="A205" s="3" t="s">
        <v>14</v>
      </c>
      <c r="B205" s="3" t="s">
        <v>222</v>
      </c>
      <c r="C205" s="38"/>
      <c r="D205" s="38"/>
      <c r="E205" s="38"/>
      <c r="F205" s="53"/>
      <c r="G205" s="38"/>
      <c r="H205" s="38"/>
      <c r="I205" s="5"/>
      <c r="J205" s="5"/>
      <c r="K205" s="5"/>
      <c r="L205" s="14"/>
      <c r="M205" s="5"/>
      <c r="N205" s="14"/>
      <c r="O205" s="39">
        <f t="shared" si="6"/>
        <v>0</v>
      </c>
      <c r="P205" s="39">
        <f t="shared" si="7"/>
        <v>0</v>
      </c>
    </row>
    <row r="206" spans="1:16" ht="15.75" x14ac:dyDescent="0.3">
      <c r="A206" s="3" t="s">
        <v>14</v>
      </c>
      <c r="B206" s="3" t="s">
        <v>223</v>
      </c>
      <c r="C206" s="38"/>
      <c r="D206" s="38"/>
      <c r="E206" s="38"/>
      <c r="F206" s="53"/>
      <c r="G206" s="38"/>
      <c r="H206" s="38"/>
      <c r="I206" s="5"/>
      <c r="J206" s="5"/>
      <c r="K206" s="5"/>
      <c r="L206" s="14"/>
      <c r="M206" s="5"/>
      <c r="N206" s="14"/>
      <c r="O206" s="39">
        <f t="shared" si="6"/>
        <v>0</v>
      </c>
      <c r="P206" s="39">
        <f t="shared" si="7"/>
        <v>0</v>
      </c>
    </row>
    <row r="207" spans="1:16" ht="15.75" x14ac:dyDescent="0.3">
      <c r="A207" s="3" t="s">
        <v>14</v>
      </c>
      <c r="B207" s="3" t="s">
        <v>224</v>
      </c>
      <c r="C207" s="38"/>
      <c r="D207" s="38"/>
      <c r="E207" s="38"/>
      <c r="F207" s="53"/>
      <c r="G207" s="38"/>
      <c r="H207" s="38"/>
      <c r="I207" s="5"/>
      <c r="J207" s="5"/>
      <c r="K207" s="5"/>
      <c r="L207" s="14"/>
      <c r="M207" s="5"/>
      <c r="N207" s="14"/>
      <c r="O207" s="39">
        <f t="shared" si="6"/>
        <v>0</v>
      </c>
      <c r="P207" s="39">
        <f t="shared" si="7"/>
        <v>0</v>
      </c>
    </row>
    <row r="208" spans="1:16" ht="15.75" x14ac:dyDescent="0.3">
      <c r="A208" s="3" t="s">
        <v>14</v>
      </c>
      <c r="B208" s="3" t="s">
        <v>225</v>
      </c>
      <c r="C208" s="38"/>
      <c r="D208" s="38"/>
      <c r="E208" s="38"/>
      <c r="F208" s="53"/>
      <c r="G208" s="38"/>
      <c r="H208" s="38"/>
      <c r="I208" s="5"/>
      <c r="J208" s="5"/>
      <c r="K208" s="5"/>
      <c r="L208" s="14"/>
      <c r="M208" s="5"/>
      <c r="N208" s="14"/>
      <c r="O208" s="39">
        <f t="shared" si="6"/>
        <v>0</v>
      </c>
      <c r="P208" s="39">
        <f t="shared" si="7"/>
        <v>0</v>
      </c>
    </row>
    <row r="209" spans="1:16" ht="15.75" x14ac:dyDescent="0.3">
      <c r="A209" s="3" t="s">
        <v>14</v>
      </c>
      <c r="B209" s="3" t="s">
        <v>226</v>
      </c>
      <c r="C209" s="38"/>
      <c r="D209" s="38"/>
      <c r="E209" s="38"/>
      <c r="F209" s="53"/>
      <c r="G209" s="38"/>
      <c r="H209" s="38"/>
      <c r="I209" s="5"/>
      <c r="J209" s="5"/>
      <c r="K209" s="5"/>
      <c r="L209" s="14"/>
      <c r="M209" s="5"/>
      <c r="N209" s="14"/>
      <c r="O209" s="39">
        <f t="shared" si="6"/>
        <v>0</v>
      </c>
      <c r="P209" s="39">
        <f t="shared" si="7"/>
        <v>0</v>
      </c>
    </row>
    <row r="210" spans="1:16" ht="15.75" x14ac:dyDescent="0.3">
      <c r="A210" s="3" t="s">
        <v>14</v>
      </c>
      <c r="B210" s="3" t="s">
        <v>227</v>
      </c>
      <c r="C210" s="38"/>
      <c r="D210" s="38"/>
      <c r="E210" s="38"/>
      <c r="F210" s="53"/>
      <c r="G210" s="38"/>
      <c r="H210" s="38"/>
      <c r="I210" s="5"/>
      <c r="J210" s="5"/>
      <c r="K210" s="5"/>
      <c r="L210" s="14"/>
      <c r="M210" s="5"/>
      <c r="N210" s="14"/>
      <c r="O210" s="39">
        <f t="shared" si="6"/>
        <v>0</v>
      </c>
      <c r="P210" s="39">
        <f t="shared" si="7"/>
        <v>0</v>
      </c>
    </row>
    <row r="211" spans="1:16" ht="15.75" x14ac:dyDescent="0.3">
      <c r="A211" s="3" t="s">
        <v>14</v>
      </c>
      <c r="B211" s="3" t="s">
        <v>228</v>
      </c>
      <c r="C211" s="38"/>
      <c r="D211" s="38"/>
      <c r="E211" s="38"/>
      <c r="F211" s="53"/>
      <c r="G211" s="38"/>
      <c r="H211" s="38"/>
      <c r="I211" s="5"/>
      <c r="J211" s="5"/>
      <c r="K211" s="5"/>
      <c r="L211" s="14"/>
      <c r="M211" s="5"/>
      <c r="N211" s="14"/>
      <c r="O211" s="39">
        <f t="shared" si="6"/>
        <v>0</v>
      </c>
      <c r="P211" s="39">
        <f t="shared" si="7"/>
        <v>0</v>
      </c>
    </row>
    <row r="212" spans="1:16" ht="15.75" x14ac:dyDescent="0.3">
      <c r="A212" s="3" t="s">
        <v>14</v>
      </c>
      <c r="B212" s="3" t="s">
        <v>229</v>
      </c>
      <c r="C212" s="38"/>
      <c r="D212" s="38"/>
      <c r="E212" s="38"/>
      <c r="F212" s="53"/>
      <c r="G212" s="38"/>
      <c r="H212" s="38"/>
      <c r="I212" s="5"/>
      <c r="J212" s="5"/>
      <c r="K212" s="5"/>
      <c r="L212" s="14"/>
      <c r="M212" s="5"/>
      <c r="N212" s="14"/>
      <c r="O212" s="39">
        <f t="shared" si="6"/>
        <v>0</v>
      </c>
      <c r="P212" s="39">
        <f t="shared" si="7"/>
        <v>0</v>
      </c>
    </row>
    <row r="213" spans="1:16" ht="15.75" x14ac:dyDescent="0.3">
      <c r="A213" s="3" t="s">
        <v>14</v>
      </c>
      <c r="B213" s="3" t="s">
        <v>230</v>
      </c>
      <c r="C213" s="38"/>
      <c r="D213" s="38"/>
      <c r="E213" s="38"/>
      <c r="F213" s="53"/>
      <c r="G213" s="38"/>
      <c r="H213" s="38"/>
      <c r="I213" s="5"/>
      <c r="J213" s="5"/>
      <c r="K213" s="5"/>
      <c r="L213" s="14"/>
      <c r="M213" s="5"/>
      <c r="N213" s="14"/>
      <c r="O213" s="39">
        <f t="shared" si="6"/>
        <v>0</v>
      </c>
      <c r="P213" s="39">
        <f t="shared" si="7"/>
        <v>0</v>
      </c>
    </row>
    <row r="214" spans="1:16" ht="15.75" x14ac:dyDescent="0.3">
      <c r="A214" s="3" t="s">
        <v>14</v>
      </c>
      <c r="B214" s="3" t="s">
        <v>231</v>
      </c>
      <c r="C214" s="38"/>
      <c r="D214" s="38"/>
      <c r="E214" s="38"/>
      <c r="F214" s="53"/>
      <c r="G214" s="38"/>
      <c r="H214" s="38"/>
      <c r="I214" s="5"/>
      <c r="J214" s="5"/>
      <c r="K214" s="5"/>
      <c r="L214" s="14"/>
      <c r="M214" s="5"/>
      <c r="N214" s="14"/>
      <c r="O214" s="39">
        <f t="shared" si="6"/>
        <v>0</v>
      </c>
      <c r="P214" s="39">
        <f t="shared" si="7"/>
        <v>0</v>
      </c>
    </row>
    <row r="215" spans="1:16" ht="15.75" x14ac:dyDescent="0.3">
      <c r="A215" s="3" t="s">
        <v>14</v>
      </c>
      <c r="B215" s="3" t="s">
        <v>232</v>
      </c>
      <c r="C215" s="38"/>
      <c r="D215" s="38"/>
      <c r="E215" s="38"/>
      <c r="F215" s="53"/>
      <c r="G215" s="38"/>
      <c r="H215" s="38"/>
      <c r="I215" s="5"/>
      <c r="J215" s="5"/>
      <c r="K215" s="5"/>
      <c r="L215" s="14"/>
      <c r="M215" s="5"/>
      <c r="N215" s="14"/>
      <c r="O215" s="39">
        <f t="shared" si="6"/>
        <v>0</v>
      </c>
      <c r="P215" s="39">
        <f t="shared" si="7"/>
        <v>0</v>
      </c>
    </row>
    <row r="216" spans="1:16" ht="15.75" x14ac:dyDescent="0.3">
      <c r="A216" s="3" t="s">
        <v>14</v>
      </c>
      <c r="B216" s="3" t="s">
        <v>233</v>
      </c>
      <c r="C216" s="38"/>
      <c r="D216" s="38"/>
      <c r="E216" s="38"/>
      <c r="F216" s="53"/>
      <c r="G216" s="38"/>
      <c r="H216" s="38"/>
      <c r="I216" s="5"/>
      <c r="J216" s="5"/>
      <c r="K216" s="5"/>
      <c r="L216" s="14"/>
      <c r="M216" s="5"/>
      <c r="N216" s="14"/>
      <c r="O216" s="39">
        <f t="shared" si="6"/>
        <v>0</v>
      </c>
      <c r="P216" s="39">
        <f t="shared" si="7"/>
        <v>0</v>
      </c>
    </row>
    <row r="217" spans="1:16" ht="15.75" x14ac:dyDescent="0.3">
      <c r="A217" s="3" t="s">
        <v>14</v>
      </c>
      <c r="B217" s="3" t="s">
        <v>234</v>
      </c>
      <c r="C217" s="38"/>
      <c r="D217" s="38"/>
      <c r="E217" s="38"/>
      <c r="F217" s="53"/>
      <c r="G217" s="38"/>
      <c r="H217" s="38"/>
      <c r="I217" s="5"/>
      <c r="J217" s="5"/>
      <c r="K217" s="5"/>
      <c r="L217" s="14"/>
      <c r="M217" s="5"/>
      <c r="N217" s="14"/>
      <c r="O217" s="39">
        <f t="shared" si="6"/>
        <v>0</v>
      </c>
      <c r="P217" s="39">
        <f t="shared" si="7"/>
        <v>0</v>
      </c>
    </row>
    <row r="218" spans="1:16" ht="15.75" x14ac:dyDescent="0.3">
      <c r="A218" s="3" t="s">
        <v>14</v>
      </c>
      <c r="B218" s="3" t="s">
        <v>235</v>
      </c>
      <c r="C218" s="38"/>
      <c r="D218" s="38"/>
      <c r="E218" s="38"/>
      <c r="F218" s="53"/>
      <c r="G218" s="38"/>
      <c r="H218" s="38"/>
      <c r="I218" s="5"/>
      <c r="J218" s="5"/>
      <c r="K218" s="5"/>
      <c r="L218" s="14"/>
      <c r="M218" s="5"/>
      <c r="N218" s="14"/>
      <c r="O218" s="39">
        <f t="shared" si="6"/>
        <v>0</v>
      </c>
      <c r="P218" s="39">
        <f t="shared" si="7"/>
        <v>0</v>
      </c>
    </row>
    <row r="219" spans="1:16" ht="15.75" x14ac:dyDescent="0.3">
      <c r="A219" s="3" t="s">
        <v>14</v>
      </c>
      <c r="B219" s="3" t="s">
        <v>236</v>
      </c>
      <c r="C219" s="38"/>
      <c r="D219" s="38"/>
      <c r="E219" s="38"/>
      <c r="F219" s="53"/>
      <c r="G219" s="38"/>
      <c r="H219" s="38"/>
      <c r="I219" s="5"/>
      <c r="J219" s="5"/>
      <c r="K219" s="5"/>
      <c r="L219" s="14"/>
      <c r="M219" s="5"/>
      <c r="N219" s="14"/>
      <c r="O219" s="39">
        <f t="shared" si="6"/>
        <v>0</v>
      </c>
      <c r="P219" s="39">
        <f t="shared" si="7"/>
        <v>0</v>
      </c>
    </row>
    <row r="220" spans="1:16" ht="15.75" x14ac:dyDescent="0.3">
      <c r="A220" s="3" t="s">
        <v>14</v>
      </c>
      <c r="B220" s="3" t="s">
        <v>237</v>
      </c>
      <c r="C220" s="38"/>
      <c r="D220" s="38"/>
      <c r="E220" s="38"/>
      <c r="F220" s="53"/>
      <c r="G220" s="38"/>
      <c r="H220" s="38"/>
      <c r="I220" s="5"/>
      <c r="J220" s="5"/>
      <c r="K220" s="5"/>
      <c r="L220" s="14"/>
      <c r="M220" s="5"/>
      <c r="N220" s="14"/>
      <c r="O220" s="39">
        <f t="shared" si="6"/>
        <v>0</v>
      </c>
      <c r="P220" s="39">
        <f t="shared" si="7"/>
        <v>0</v>
      </c>
    </row>
    <row r="221" spans="1:16" ht="15.75" x14ac:dyDescent="0.3">
      <c r="A221" s="3" t="s">
        <v>14</v>
      </c>
      <c r="B221" s="3" t="s">
        <v>238</v>
      </c>
      <c r="C221" s="38"/>
      <c r="D221" s="38"/>
      <c r="E221" s="38"/>
      <c r="F221" s="53"/>
      <c r="G221" s="38"/>
      <c r="H221" s="38"/>
      <c r="I221" s="5"/>
      <c r="J221" s="5"/>
      <c r="K221" s="5"/>
      <c r="L221" s="14"/>
      <c r="M221" s="5"/>
      <c r="N221" s="14"/>
      <c r="O221" s="39">
        <f t="shared" si="6"/>
        <v>0</v>
      </c>
      <c r="P221" s="39">
        <f t="shared" si="7"/>
        <v>0</v>
      </c>
    </row>
    <row r="222" spans="1:16" ht="15.75" x14ac:dyDescent="0.3">
      <c r="A222" s="3" t="s">
        <v>14</v>
      </c>
      <c r="B222" s="3" t="s">
        <v>239</v>
      </c>
      <c r="C222" s="38"/>
      <c r="D222" s="38"/>
      <c r="E222" s="38"/>
      <c r="F222" s="53"/>
      <c r="G222" s="38"/>
      <c r="H222" s="38"/>
      <c r="I222" s="5"/>
      <c r="J222" s="5"/>
      <c r="K222" s="5"/>
      <c r="L222" s="14"/>
      <c r="M222" s="5"/>
      <c r="N222" s="14"/>
      <c r="O222" s="39">
        <f t="shared" si="6"/>
        <v>0</v>
      </c>
      <c r="P222" s="39">
        <f t="shared" si="7"/>
        <v>0</v>
      </c>
    </row>
    <row r="223" spans="1:16" ht="15.75" x14ac:dyDescent="0.3">
      <c r="A223" s="3" t="s">
        <v>14</v>
      </c>
      <c r="B223" s="3" t="s">
        <v>240</v>
      </c>
      <c r="C223" s="38"/>
      <c r="D223" s="38"/>
      <c r="E223" s="38"/>
      <c r="F223" s="53"/>
      <c r="G223" s="38"/>
      <c r="H223" s="38"/>
      <c r="I223" s="5"/>
      <c r="J223" s="5"/>
      <c r="K223" s="5"/>
      <c r="L223" s="14"/>
      <c r="M223" s="5"/>
      <c r="N223" s="14"/>
      <c r="O223" s="39">
        <f t="shared" si="6"/>
        <v>0</v>
      </c>
      <c r="P223" s="39">
        <f t="shared" si="7"/>
        <v>0</v>
      </c>
    </row>
    <row r="224" spans="1:16" ht="15.75" x14ac:dyDescent="0.3">
      <c r="A224" s="3" t="s">
        <v>14</v>
      </c>
      <c r="B224" s="3" t="s">
        <v>241</v>
      </c>
      <c r="C224" s="38"/>
      <c r="D224" s="38"/>
      <c r="E224" s="38"/>
      <c r="F224" s="53"/>
      <c r="G224" s="38"/>
      <c r="H224" s="38"/>
      <c r="I224" s="5"/>
      <c r="J224" s="5"/>
      <c r="K224" s="5"/>
      <c r="L224" s="14"/>
      <c r="M224" s="5"/>
      <c r="N224" s="14"/>
      <c r="O224" s="39">
        <f t="shared" si="6"/>
        <v>0</v>
      </c>
      <c r="P224" s="39">
        <f t="shared" si="7"/>
        <v>0</v>
      </c>
    </row>
    <row r="225" spans="1:16" ht="15.75" x14ac:dyDescent="0.3">
      <c r="A225" s="3" t="s">
        <v>14</v>
      </c>
      <c r="B225" s="3" t="s">
        <v>242</v>
      </c>
      <c r="C225" s="38"/>
      <c r="D225" s="38"/>
      <c r="E225" s="38"/>
      <c r="F225" s="53"/>
      <c r="G225" s="38"/>
      <c r="H225" s="38"/>
      <c r="I225" s="5"/>
      <c r="J225" s="5"/>
      <c r="K225" s="5"/>
      <c r="L225" s="14"/>
      <c r="M225" s="5"/>
      <c r="N225" s="14"/>
      <c r="O225" s="39">
        <f t="shared" si="6"/>
        <v>0</v>
      </c>
      <c r="P225" s="39">
        <f t="shared" si="7"/>
        <v>0</v>
      </c>
    </row>
    <row r="226" spans="1:16" ht="15.75" x14ac:dyDescent="0.3">
      <c r="A226" s="3" t="s">
        <v>14</v>
      </c>
      <c r="B226" s="3" t="s">
        <v>243</v>
      </c>
      <c r="C226" s="38"/>
      <c r="D226" s="38"/>
      <c r="E226" s="38"/>
      <c r="F226" s="53"/>
      <c r="G226" s="38"/>
      <c r="H226" s="38"/>
      <c r="I226" s="5"/>
      <c r="J226" s="5"/>
      <c r="K226" s="5"/>
      <c r="L226" s="14"/>
      <c r="M226" s="5"/>
      <c r="N226" s="14"/>
      <c r="O226" s="39">
        <f t="shared" si="6"/>
        <v>0</v>
      </c>
      <c r="P226" s="39">
        <f t="shared" si="7"/>
        <v>0</v>
      </c>
    </row>
    <row r="227" spans="1:16" ht="15.75" x14ac:dyDescent="0.3">
      <c r="A227" s="3" t="s">
        <v>14</v>
      </c>
      <c r="B227" s="3" t="s">
        <v>244</v>
      </c>
      <c r="C227" s="38"/>
      <c r="D227" s="38"/>
      <c r="E227" s="38"/>
      <c r="F227" s="53"/>
      <c r="G227" s="38"/>
      <c r="H227" s="38"/>
      <c r="I227" s="5"/>
      <c r="J227" s="5"/>
      <c r="K227" s="5"/>
      <c r="L227" s="14"/>
      <c r="M227" s="5"/>
      <c r="N227" s="14"/>
      <c r="O227" s="39">
        <f t="shared" si="6"/>
        <v>0</v>
      </c>
      <c r="P227" s="39">
        <f t="shared" si="7"/>
        <v>0</v>
      </c>
    </row>
    <row r="228" spans="1:16" ht="15.75" x14ac:dyDescent="0.3">
      <c r="A228" s="3" t="s">
        <v>14</v>
      </c>
      <c r="B228" s="3" t="s">
        <v>245</v>
      </c>
      <c r="C228" s="38"/>
      <c r="D228" s="38"/>
      <c r="E228" s="38"/>
      <c r="F228" s="53"/>
      <c r="G228" s="38"/>
      <c r="H228" s="38"/>
      <c r="I228" s="5"/>
      <c r="J228" s="5"/>
      <c r="K228" s="5"/>
      <c r="L228" s="14"/>
      <c r="M228" s="5"/>
      <c r="N228" s="14"/>
      <c r="O228" s="39">
        <f t="shared" si="6"/>
        <v>0</v>
      </c>
      <c r="P228" s="39">
        <f t="shared" si="7"/>
        <v>0</v>
      </c>
    </row>
    <row r="229" spans="1:16" ht="15.75" x14ac:dyDescent="0.3">
      <c r="A229" s="3" t="s">
        <v>14</v>
      </c>
      <c r="B229" s="3" t="s">
        <v>246</v>
      </c>
      <c r="C229" s="38"/>
      <c r="D229" s="38"/>
      <c r="E229" s="38"/>
      <c r="F229" s="53"/>
      <c r="G229" s="38"/>
      <c r="H229" s="38"/>
      <c r="I229" s="5"/>
      <c r="J229" s="5"/>
      <c r="K229" s="5"/>
      <c r="L229" s="14"/>
      <c r="M229" s="5"/>
      <c r="N229" s="14"/>
      <c r="O229" s="39">
        <f t="shared" si="6"/>
        <v>0</v>
      </c>
      <c r="P229" s="39">
        <f t="shared" si="7"/>
        <v>0</v>
      </c>
    </row>
    <row r="230" spans="1:16" ht="15.75" x14ac:dyDescent="0.3">
      <c r="A230" s="3" t="s">
        <v>14</v>
      </c>
      <c r="B230" s="3" t="s">
        <v>247</v>
      </c>
      <c r="C230" s="38"/>
      <c r="D230" s="38"/>
      <c r="E230" s="38"/>
      <c r="F230" s="53"/>
      <c r="G230" s="38"/>
      <c r="H230" s="38"/>
      <c r="I230" s="5"/>
      <c r="J230" s="5"/>
      <c r="K230" s="5"/>
      <c r="L230" s="14"/>
      <c r="M230" s="5"/>
      <c r="N230" s="14"/>
      <c r="O230" s="39">
        <f t="shared" si="6"/>
        <v>0</v>
      </c>
      <c r="P230" s="39">
        <f t="shared" si="7"/>
        <v>0</v>
      </c>
    </row>
    <row r="231" spans="1:16" ht="15.75" x14ac:dyDescent="0.3">
      <c r="A231" s="3" t="s">
        <v>14</v>
      </c>
      <c r="B231" s="3" t="s">
        <v>248</v>
      </c>
      <c r="C231" s="38"/>
      <c r="D231" s="38"/>
      <c r="E231" s="38"/>
      <c r="F231" s="53"/>
      <c r="G231" s="38"/>
      <c r="H231" s="38"/>
      <c r="I231" s="5"/>
      <c r="J231" s="5"/>
      <c r="K231" s="5"/>
      <c r="L231" s="14"/>
      <c r="M231" s="5"/>
      <c r="N231" s="14"/>
      <c r="O231" s="39">
        <f t="shared" si="6"/>
        <v>0</v>
      </c>
      <c r="P231" s="39">
        <f t="shared" si="7"/>
        <v>0</v>
      </c>
    </row>
    <row r="232" spans="1:16" ht="15.75" x14ac:dyDescent="0.3">
      <c r="A232" s="3" t="s">
        <v>14</v>
      </c>
      <c r="B232" s="3" t="s">
        <v>249</v>
      </c>
      <c r="C232" s="38"/>
      <c r="D232" s="38"/>
      <c r="E232" s="38"/>
      <c r="F232" s="53"/>
      <c r="G232" s="38"/>
      <c r="H232" s="38"/>
      <c r="I232" s="5"/>
      <c r="J232" s="5"/>
      <c r="K232" s="5"/>
      <c r="L232" s="14"/>
      <c r="M232" s="5"/>
      <c r="N232" s="14"/>
      <c r="O232" s="39">
        <f t="shared" si="6"/>
        <v>0</v>
      </c>
      <c r="P232" s="39">
        <f t="shared" si="7"/>
        <v>0</v>
      </c>
    </row>
    <row r="233" spans="1:16" ht="15.75" x14ac:dyDescent="0.3">
      <c r="A233" s="3" t="s">
        <v>14</v>
      </c>
      <c r="B233" s="3" t="s">
        <v>250</v>
      </c>
      <c r="C233" s="38"/>
      <c r="D233" s="38"/>
      <c r="E233" s="38"/>
      <c r="F233" s="53"/>
      <c r="G233" s="38"/>
      <c r="H233" s="38"/>
      <c r="I233" s="5"/>
      <c r="J233" s="5"/>
      <c r="K233" s="5"/>
      <c r="L233" s="14"/>
      <c r="M233" s="5"/>
      <c r="N233" s="14"/>
      <c r="O233" s="39">
        <f t="shared" si="6"/>
        <v>0</v>
      </c>
      <c r="P233" s="39">
        <f t="shared" si="7"/>
        <v>0</v>
      </c>
    </row>
    <row r="234" spans="1:16" ht="15.75" x14ac:dyDescent="0.3">
      <c r="A234" s="3" t="s">
        <v>14</v>
      </c>
      <c r="B234" s="3" t="s">
        <v>251</v>
      </c>
      <c r="C234" s="38"/>
      <c r="D234" s="38"/>
      <c r="E234" s="38"/>
      <c r="F234" s="53"/>
      <c r="G234" s="38"/>
      <c r="H234" s="38"/>
      <c r="I234" s="5"/>
      <c r="J234" s="5"/>
      <c r="K234" s="5"/>
      <c r="L234" s="14"/>
      <c r="M234" s="5"/>
      <c r="N234" s="14"/>
      <c r="O234" s="39">
        <f t="shared" si="6"/>
        <v>0</v>
      </c>
      <c r="P234" s="39">
        <f t="shared" si="7"/>
        <v>0</v>
      </c>
    </row>
    <row r="235" spans="1:16" ht="15.75" x14ac:dyDescent="0.3">
      <c r="A235" s="3" t="s">
        <v>14</v>
      </c>
      <c r="B235" s="3" t="s">
        <v>252</v>
      </c>
      <c r="C235" s="38"/>
      <c r="D235" s="38"/>
      <c r="E235" s="38"/>
      <c r="F235" s="53"/>
      <c r="G235" s="38"/>
      <c r="H235" s="38"/>
      <c r="I235" s="5"/>
      <c r="J235" s="5"/>
      <c r="K235" s="5"/>
      <c r="L235" s="14"/>
      <c r="M235" s="5"/>
      <c r="N235" s="14"/>
      <c r="O235" s="39">
        <f t="shared" si="6"/>
        <v>0</v>
      </c>
      <c r="P235" s="39">
        <f t="shared" si="7"/>
        <v>0</v>
      </c>
    </row>
    <row r="236" spans="1:16" ht="15.75" x14ac:dyDescent="0.3">
      <c r="A236" s="3" t="s">
        <v>14</v>
      </c>
      <c r="B236" s="3" t="s">
        <v>253</v>
      </c>
      <c r="C236" s="38"/>
      <c r="D236" s="38"/>
      <c r="E236" s="38"/>
      <c r="F236" s="53"/>
      <c r="G236" s="38"/>
      <c r="H236" s="38"/>
      <c r="I236" s="5"/>
      <c r="J236" s="5"/>
      <c r="K236" s="5"/>
      <c r="L236" s="14"/>
      <c r="M236" s="5"/>
      <c r="N236" s="14"/>
      <c r="O236" s="39">
        <f t="shared" si="6"/>
        <v>0</v>
      </c>
      <c r="P236" s="39">
        <f t="shared" si="7"/>
        <v>0</v>
      </c>
    </row>
    <row r="237" spans="1:16" ht="15.75" x14ac:dyDescent="0.3">
      <c r="A237" s="3" t="s">
        <v>14</v>
      </c>
      <c r="B237" s="3" t="s">
        <v>254</v>
      </c>
      <c r="C237" s="38"/>
      <c r="D237" s="38"/>
      <c r="E237" s="38"/>
      <c r="F237" s="53"/>
      <c r="G237" s="38"/>
      <c r="H237" s="38"/>
      <c r="I237" s="5"/>
      <c r="J237" s="5"/>
      <c r="K237" s="5"/>
      <c r="L237" s="14"/>
      <c r="M237" s="5"/>
      <c r="N237" s="14"/>
      <c r="O237" s="39">
        <f t="shared" si="6"/>
        <v>0</v>
      </c>
      <c r="P237" s="39">
        <f t="shared" si="7"/>
        <v>0</v>
      </c>
    </row>
    <row r="238" spans="1:16" ht="15.75" x14ac:dyDescent="0.3">
      <c r="A238" s="3" t="s">
        <v>14</v>
      </c>
      <c r="B238" s="3" t="s">
        <v>255</v>
      </c>
      <c r="C238" s="38"/>
      <c r="D238" s="38"/>
      <c r="E238" s="38"/>
      <c r="F238" s="53"/>
      <c r="G238" s="38"/>
      <c r="H238" s="38"/>
      <c r="I238" s="5"/>
      <c r="J238" s="5"/>
      <c r="K238" s="5"/>
      <c r="L238" s="14"/>
      <c r="M238" s="5"/>
      <c r="N238" s="14"/>
      <c r="O238" s="39">
        <f t="shared" si="6"/>
        <v>0</v>
      </c>
      <c r="P238" s="39">
        <f t="shared" si="7"/>
        <v>0</v>
      </c>
    </row>
    <row r="239" spans="1:16" ht="15.75" x14ac:dyDescent="0.3">
      <c r="A239" s="3" t="s">
        <v>14</v>
      </c>
      <c r="B239" s="3" t="s">
        <v>256</v>
      </c>
      <c r="C239" s="38"/>
      <c r="D239" s="38"/>
      <c r="E239" s="38"/>
      <c r="F239" s="53"/>
      <c r="G239" s="38"/>
      <c r="H239" s="38"/>
      <c r="I239" s="5"/>
      <c r="J239" s="5"/>
      <c r="K239" s="5"/>
      <c r="L239" s="14"/>
      <c r="M239" s="5"/>
      <c r="N239" s="14"/>
      <c r="O239" s="39">
        <f t="shared" si="6"/>
        <v>0</v>
      </c>
      <c r="P239" s="39">
        <f t="shared" si="7"/>
        <v>0</v>
      </c>
    </row>
    <row r="240" spans="1:16" ht="15.75" x14ac:dyDescent="0.3">
      <c r="A240" s="3" t="s">
        <v>14</v>
      </c>
      <c r="B240" s="3" t="s">
        <v>257</v>
      </c>
      <c r="C240" s="38"/>
      <c r="D240" s="38"/>
      <c r="E240" s="38"/>
      <c r="F240" s="53"/>
      <c r="G240" s="38"/>
      <c r="H240" s="38"/>
      <c r="I240" s="5"/>
      <c r="J240" s="5"/>
      <c r="K240" s="5"/>
      <c r="L240" s="14"/>
      <c r="M240" s="5"/>
      <c r="N240" s="14"/>
      <c r="O240" s="39">
        <f t="shared" si="6"/>
        <v>0</v>
      </c>
      <c r="P240" s="39">
        <f t="shared" si="7"/>
        <v>0</v>
      </c>
    </row>
    <row r="241" spans="1:16" ht="15.75" x14ac:dyDescent="0.3">
      <c r="A241" s="3" t="s">
        <v>14</v>
      </c>
      <c r="B241" s="3" t="s">
        <v>258</v>
      </c>
      <c r="C241" s="38"/>
      <c r="D241" s="38"/>
      <c r="E241" s="38"/>
      <c r="F241" s="53"/>
      <c r="G241" s="38"/>
      <c r="H241" s="38"/>
      <c r="I241" s="5"/>
      <c r="J241" s="5"/>
      <c r="K241" s="5"/>
      <c r="L241" s="14"/>
      <c r="M241" s="5"/>
      <c r="N241" s="14"/>
      <c r="O241" s="39">
        <f t="shared" si="6"/>
        <v>0</v>
      </c>
      <c r="P241" s="39">
        <f t="shared" si="7"/>
        <v>0</v>
      </c>
    </row>
    <row r="242" spans="1:16" ht="15.75" x14ac:dyDescent="0.3">
      <c r="A242" s="3" t="s">
        <v>14</v>
      </c>
      <c r="B242" s="3" t="s">
        <v>259</v>
      </c>
      <c r="C242" s="38"/>
      <c r="D242" s="38"/>
      <c r="E242" s="38"/>
      <c r="F242" s="53"/>
      <c r="G242" s="38"/>
      <c r="H242" s="38"/>
      <c r="I242" s="5"/>
      <c r="J242" s="5"/>
      <c r="K242" s="5"/>
      <c r="L242" s="14"/>
      <c r="M242" s="5"/>
      <c r="N242" s="14"/>
      <c r="O242" s="39">
        <f t="shared" si="6"/>
        <v>0</v>
      </c>
      <c r="P242" s="39">
        <f t="shared" si="7"/>
        <v>0</v>
      </c>
    </row>
    <row r="243" spans="1:16" ht="15.75" x14ac:dyDescent="0.3">
      <c r="A243" s="3" t="s">
        <v>14</v>
      </c>
      <c r="B243" s="3" t="s">
        <v>260</v>
      </c>
      <c r="C243" s="38"/>
      <c r="D243" s="38"/>
      <c r="E243" s="38"/>
      <c r="F243" s="53"/>
      <c r="G243" s="38"/>
      <c r="H243" s="38"/>
      <c r="I243" s="5"/>
      <c r="J243" s="5"/>
      <c r="K243" s="5"/>
      <c r="L243" s="14"/>
      <c r="M243" s="5"/>
      <c r="N243" s="14"/>
      <c r="O243" s="39">
        <f t="shared" si="6"/>
        <v>0</v>
      </c>
      <c r="P243" s="39">
        <f t="shared" si="7"/>
        <v>0</v>
      </c>
    </row>
    <row r="244" spans="1:16" ht="15.75" x14ac:dyDescent="0.3">
      <c r="A244" s="3" t="s">
        <v>14</v>
      </c>
      <c r="B244" s="3" t="s">
        <v>261</v>
      </c>
      <c r="C244" s="38"/>
      <c r="D244" s="38"/>
      <c r="E244" s="38"/>
      <c r="F244" s="53"/>
      <c r="G244" s="38"/>
      <c r="H244" s="38"/>
      <c r="I244" s="5"/>
      <c r="J244" s="5"/>
      <c r="K244" s="5"/>
      <c r="L244" s="14"/>
      <c r="M244" s="5"/>
      <c r="N244" s="14"/>
      <c r="O244" s="39">
        <f t="shared" si="6"/>
        <v>0</v>
      </c>
      <c r="P244" s="39">
        <f t="shared" si="7"/>
        <v>0</v>
      </c>
    </row>
    <row r="245" spans="1:16" ht="15.75" x14ac:dyDescent="0.3">
      <c r="A245" s="3" t="s">
        <v>14</v>
      </c>
      <c r="B245" s="3" t="s">
        <v>262</v>
      </c>
      <c r="C245" s="38"/>
      <c r="D245" s="38"/>
      <c r="E245" s="38"/>
      <c r="F245" s="53"/>
      <c r="G245" s="38"/>
      <c r="H245" s="38"/>
      <c r="I245" s="5"/>
      <c r="J245" s="5"/>
      <c r="K245" s="5"/>
      <c r="L245" s="14"/>
      <c r="M245" s="5"/>
      <c r="N245" s="14"/>
      <c r="O245" s="39">
        <f t="shared" si="6"/>
        <v>0</v>
      </c>
      <c r="P245" s="39">
        <f t="shared" si="7"/>
        <v>0</v>
      </c>
    </row>
    <row r="246" spans="1:16" ht="15.75" x14ac:dyDescent="0.3">
      <c r="A246" s="3" t="s">
        <v>14</v>
      </c>
      <c r="B246" s="3" t="s">
        <v>263</v>
      </c>
      <c r="C246" s="38"/>
      <c r="D246" s="38"/>
      <c r="E246" s="38"/>
      <c r="F246" s="53"/>
      <c r="G246" s="38"/>
      <c r="H246" s="38"/>
      <c r="I246" s="5"/>
      <c r="J246" s="5"/>
      <c r="K246" s="5"/>
      <c r="L246" s="14"/>
      <c r="M246" s="5"/>
      <c r="N246" s="14"/>
      <c r="O246" s="39">
        <f t="shared" si="6"/>
        <v>0</v>
      </c>
      <c r="P246" s="39">
        <f t="shared" si="7"/>
        <v>0</v>
      </c>
    </row>
    <row r="247" spans="1:16" ht="15.75" x14ac:dyDescent="0.3">
      <c r="A247" s="3" t="s">
        <v>14</v>
      </c>
      <c r="B247" s="3" t="s">
        <v>264</v>
      </c>
      <c r="C247" s="38"/>
      <c r="D247" s="38"/>
      <c r="E247" s="38"/>
      <c r="F247" s="53"/>
      <c r="G247" s="38"/>
      <c r="H247" s="38"/>
      <c r="I247" s="5"/>
      <c r="J247" s="5"/>
      <c r="K247" s="5"/>
      <c r="L247" s="14"/>
      <c r="M247" s="5"/>
      <c r="N247" s="14"/>
      <c r="O247" s="39">
        <f t="shared" si="6"/>
        <v>0</v>
      </c>
      <c r="P247" s="39">
        <f t="shared" si="7"/>
        <v>0</v>
      </c>
    </row>
    <row r="248" spans="1:16" ht="15.75" x14ac:dyDescent="0.3">
      <c r="A248" s="3" t="s">
        <v>14</v>
      </c>
      <c r="B248" s="3" t="s">
        <v>265</v>
      </c>
      <c r="C248" s="38"/>
      <c r="D248" s="38"/>
      <c r="E248" s="38"/>
      <c r="F248" s="53"/>
      <c r="G248" s="38"/>
      <c r="H248" s="38"/>
      <c r="I248" s="5"/>
      <c r="J248" s="5"/>
      <c r="K248" s="5"/>
      <c r="L248" s="14"/>
      <c r="M248" s="5"/>
      <c r="N248" s="14"/>
      <c r="O248" s="39">
        <f t="shared" si="6"/>
        <v>0</v>
      </c>
      <c r="P248" s="39">
        <f t="shared" si="7"/>
        <v>0</v>
      </c>
    </row>
    <row r="249" spans="1:16" ht="15.75" x14ac:dyDescent="0.3">
      <c r="A249" s="3" t="s">
        <v>14</v>
      </c>
      <c r="B249" s="3" t="s">
        <v>266</v>
      </c>
      <c r="C249" s="38"/>
      <c r="D249" s="38"/>
      <c r="E249" s="38"/>
      <c r="F249" s="53"/>
      <c r="G249" s="38"/>
      <c r="H249" s="38"/>
      <c r="I249" s="5"/>
      <c r="J249" s="5"/>
      <c r="K249" s="5"/>
      <c r="L249" s="14"/>
      <c r="M249" s="5"/>
      <c r="N249" s="14"/>
      <c r="O249" s="39">
        <f t="shared" si="6"/>
        <v>0</v>
      </c>
      <c r="P249" s="39">
        <f t="shared" si="7"/>
        <v>0</v>
      </c>
    </row>
    <row r="250" spans="1:16" ht="15.75" x14ac:dyDescent="0.3">
      <c r="A250" s="3" t="s">
        <v>14</v>
      </c>
      <c r="B250" s="3" t="s">
        <v>267</v>
      </c>
      <c r="C250" s="38"/>
      <c r="D250" s="38"/>
      <c r="E250" s="38"/>
      <c r="F250" s="53"/>
      <c r="G250" s="38"/>
      <c r="H250" s="38"/>
      <c r="I250" s="5"/>
      <c r="J250" s="5"/>
      <c r="K250" s="5"/>
      <c r="L250" s="14"/>
      <c r="M250" s="5"/>
      <c r="N250" s="14"/>
      <c r="O250" s="39">
        <f t="shared" si="6"/>
        <v>0</v>
      </c>
      <c r="P250" s="39">
        <f t="shared" si="7"/>
        <v>0</v>
      </c>
    </row>
    <row r="251" spans="1:16" ht="15.75" x14ac:dyDescent="0.3">
      <c r="A251" s="3" t="s">
        <v>14</v>
      </c>
      <c r="B251" s="3" t="s">
        <v>268</v>
      </c>
      <c r="C251" s="38"/>
      <c r="D251" s="38"/>
      <c r="E251" s="38"/>
      <c r="F251" s="53"/>
      <c r="G251" s="38"/>
      <c r="H251" s="38"/>
      <c r="I251" s="5"/>
      <c r="J251" s="5"/>
      <c r="K251" s="5"/>
      <c r="L251" s="14"/>
      <c r="M251" s="5"/>
      <c r="N251" s="14"/>
      <c r="O251" s="39">
        <f t="shared" si="6"/>
        <v>0</v>
      </c>
      <c r="P251" s="39">
        <f t="shared" si="7"/>
        <v>0</v>
      </c>
    </row>
    <row r="252" spans="1:16" ht="15.75" x14ac:dyDescent="0.3">
      <c r="A252" s="3" t="s">
        <v>14</v>
      </c>
      <c r="B252" s="3" t="s">
        <v>269</v>
      </c>
      <c r="C252" s="38"/>
      <c r="D252" s="38"/>
      <c r="E252" s="38"/>
      <c r="F252" s="53"/>
      <c r="G252" s="38"/>
      <c r="H252" s="38"/>
      <c r="I252" s="5"/>
      <c r="J252" s="5"/>
      <c r="K252" s="5"/>
      <c r="L252" s="14"/>
      <c r="M252" s="5"/>
      <c r="N252" s="14"/>
      <c r="O252" s="39">
        <f t="shared" si="6"/>
        <v>0</v>
      </c>
      <c r="P252" s="39">
        <f t="shared" si="7"/>
        <v>0</v>
      </c>
    </row>
    <row r="253" spans="1:16" ht="15.75" x14ac:dyDescent="0.3">
      <c r="A253" s="3" t="s">
        <v>14</v>
      </c>
      <c r="B253" s="3" t="s">
        <v>270</v>
      </c>
      <c r="C253" s="38"/>
      <c r="D253" s="38"/>
      <c r="E253" s="38"/>
      <c r="F253" s="53"/>
      <c r="G253" s="38"/>
      <c r="H253" s="38"/>
      <c r="I253" s="5"/>
      <c r="J253" s="5"/>
      <c r="K253" s="5"/>
      <c r="L253" s="14"/>
      <c r="M253" s="5"/>
      <c r="N253" s="14"/>
      <c r="O253" s="39">
        <f t="shared" si="6"/>
        <v>0</v>
      </c>
      <c r="P253" s="39">
        <f t="shared" si="7"/>
        <v>0</v>
      </c>
    </row>
    <row r="254" spans="1:16" ht="15.75" x14ac:dyDescent="0.3">
      <c r="A254" s="3" t="s">
        <v>14</v>
      </c>
      <c r="B254" s="3" t="s">
        <v>271</v>
      </c>
      <c r="C254" s="38"/>
      <c r="D254" s="38"/>
      <c r="E254" s="38"/>
      <c r="F254" s="53"/>
      <c r="G254" s="38"/>
      <c r="H254" s="38"/>
      <c r="I254" s="5"/>
      <c r="J254" s="5"/>
      <c r="K254" s="5"/>
      <c r="L254" s="14"/>
      <c r="M254" s="5"/>
      <c r="N254" s="14"/>
      <c r="O254" s="39">
        <f t="shared" si="6"/>
        <v>0</v>
      </c>
      <c r="P254" s="39">
        <f t="shared" si="7"/>
        <v>0</v>
      </c>
    </row>
    <row r="255" spans="1:16" ht="15.75" x14ac:dyDescent="0.3">
      <c r="A255" s="3" t="s">
        <v>14</v>
      </c>
      <c r="B255" s="3" t="s">
        <v>272</v>
      </c>
      <c r="C255" s="38"/>
      <c r="D255" s="38"/>
      <c r="E255" s="38"/>
      <c r="F255" s="53"/>
      <c r="G255" s="38"/>
      <c r="H255" s="38"/>
      <c r="I255" s="5"/>
      <c r="J255" s="5"/>
      <c r="K255" s="5"/>
      <c r="L255" s="14"/>
      <c r="M255" s="5"/>
      <c r="N255" s="14"/>
      <c r="O255" s="39">
        <f t="shared" si="6"/>
        <v>0</v>
      </c>
      <c r="P255" s="39">
        <f t="shared" si="7"/>
        <v>0</v>
      </c>
    </row>
    <row r="256" spans="1:16" ht="15.75" x14ac:dyDescent="0.3">
      <c r="A256" s="3" t="s">
        <v>14</v>
      </c>
      <c r="B256" s="3" t="s">
        <v>273</v>
      </c>
      <c r="C256" s="38"/>
      <c r="D256" s="38"/>
      <c r="E256" s="38"/>
      <c r="F256" s="53"/>
      <c r="G256" s="38"/>
      <c r="H256" s="38"/>
      <c r="I256" s="5"/>
      <c r="J256" s="5"/>
      <c r="K256" s="5"/>
      <c r="L256" s="14"/>
      <c r="M256" s="5"/>
      <c r="N256" s="14"/>
      <c r="O256" s="39">
        <f t="shared" si="6"/>
        <v>0</v>
      </c>
      <c r="P256" s="39">
        <f t="shared" si="7"/>
        <v>0</v>
      </c>
    </row>
    <row r="257" spans="1:16" ht="15.75" x14ac:dyDescent="0.3">
      <c r="A257" s="3" t="s">
        <v>14</v>
      </c>
      <c r="B257" s="3" t="s">
        <v>274</v>
      </c>
      <c r="C257" s="38"/>
      <c r="D257" s="38"/>
      <c r="E257" s="38"/>
      <c r="F257" s="53"/>
      <c r="G257" s="38"/>
      <c r="H257" s="38"/>
      <c r="I257" s="5"/>
      <c r="J257" s="5"/>
      <c r="K257" s="5"/>
      <c r="L257" s="14"/>
      <c r="M257" s="5"/>
      <c r="N257" s="14"/>
      <c r="O257" s="39">
        <f t="shared" si="6"/>
        <v>0</v>
      </c>
      <c r="P257" s="39">
        <f t="shared" si="7"/>
        <v>0</v>
      </c>
    </row>
    <row r="258" spans="1:16" ht="15.75" x14ac:dyDescent="0.3">
      <c r="A258" s="3" t="s">
        <v>14</v>
      </c>
      <c r="B258" s="3" t="s">
        <v>275</v>
      </c>
      <c r="C258" s="38"/>
      <c r="D258" s="38"/>
      <c r="E258" s="38"/>
      <c r="F258" s="53"/>
      <c r="G258" s="38"/>
      <c r="H258" s="38"/>
      <c r="I258" s="5"/>
      <c r="J258" s="5"/>
      <c r="K258" s="5"/>
      <c r="L258" s="14"/>
      <c r="M258" s="5"/>
      <c r="N258" s="14"/>
      <c r="O258" s="39">
        <f t="shared" si="6"/>
        <v>0</v>
      </c>
      <c r="P258" s="39">
        <f t="shared" si="7"/>
        <v>0</v>
      </c>
    </row>
    <row r="259" spans="1:16" ht="15.75" x14ac:dyDescent="0.3">
      <c r="A259" s="3" t="s">
        <v>14</v>
      </c>
      <c r="B259" s="3" t="s">
        <v>276</v>
      </c>
      <c r="C259" s="38"/>
      <c r="D259" s="38"/>
      <c r="E259" s="38"/>
      <c r="F259" s="53"/>
      <c r="G259" s="38"/>
      <c r="H259" s="38"/>
      <c r="I259" s="5"/>
      <c r="J259" s="5"/>
      <c r="K259" s="5"/>
      <c r="L259" s="14"/>
      <c r="M259" s="5"/>
      <c r="N259" s="14"/>
      <c r="O259" s="39">
        <f t="shared" si="6"/>
        <v>0</v>
      </c>
      <c r="P259" s="39">
        <f t="shared" si="7"/>
        <v>0</v>
      </c>
    </row>
    <row r="260" spans="1:16" ht="15.75" x14ac:dyDescent="0.3">
      <c r="A260" s="3" t="s">
        <v>14</v>
      </c>
      <c r="B260" s="3" t="s">
        <v>277</v>
      </c>
      <c r="C260" s="38"/>
      <c r="D260" s="38"/>
      <c r="E260" s="38"/>
      <c r="F260" s="53"/>
      <c r="G260" s="38"/>
      <c r="H260" s="38"/>
      <c r="I260" s="5"/>
      <c r="J260" s="5"/>
      <c r="K260" s="5"/>
      <c r="L260" s="14"/>
      <c r="M260" s="5"/>
      <c r="N260" s="14"/>
      <c r="O260" s="39">
        <f t="shared" ref="O260:O320" si="8">SUM(C260,E260:H260)</f>
        <v>0</v>
      </c>
      <c r="P260" s="39">
        <f t="shared" ref="P260:P320" si="9">D260</f>
        <v>0</v>
      </c>
    </row>
    <row r="261" spans="1:16" ht="15.75" x14ac:dyDescent="0.3">
      <c r="A261" s="3" t="s">
        <v>14</v>
      </c>
      <c r="B261" s="3" t="s">
        <v>278</v>
      </c>
      <c r="C261" s="38"/>
      <c r="D261" s="38"/>
      <c r="E261" s="38"/>
      <c r="F261" s="53"/>
      <c r="G261" s="38"/>
      <c r="H261" s="38"/>
      <c r="I261" s="5"/>
      <c r="J261" s="5"/>
      <c r="K261" s="5"/>
      <c r="L261" s="14"/>
      <c r="M261" s="5"/>
      <c r="N261" s="14"/>
      <c r="O261" s="39">
        <f t="shared" si="8"/>
        <v>0</v>
      </c>
      <c r="P261" s="39">
        <f t="shared" si="9"/>
        <v>0</v>
      </c>
    </row>
    <row r="262" spans="1:16" ht="15.75" x14ac:dyDescent="0.3">
      <c r="A262" s="3" t="s">
        <v>14</v>
      </c>
      <c r="B262" s="3" t="s">
        <v>279</v>
      </c>
      <c r="C262" s="38"/>
      <c r="D262" s="38"/>
      <c r="E262" s="38"/>
      <c r="F262" s="53"/>
      <c r="G262" s="38"/>
      <c r="H262" s="38"/>
      <c r="I262" s="5"/>
      <c r="J262" s="5"/>
      <c r="K262" s="5"/>
      <c r="L262" s="14"/>
      <c r="M262" s="5"/>
      <c r="N262" s="14"/>
      <c r="O262" s="39">
        <f t="shared" si="8"/>
        <v>0</v>
      </c>
      <c r="P262" s="39">
        <f t="shared" si="9"/>
        <v>0</v>
      </c>
    </row>
    <row r="263" spans="1:16" ht="15.75" x14ac:dyDescent="0.3">
      <c r="A263" s="3" t="s">
        <v>14</v>
      </c>
      <c r="B263" s="3" t="s">
        <v>280</v>
      </c>
      <c r="C263" s="38"/>
      <c r="D263" s="38"/>
      <c r="E263" s="38"/>
      <c r="F263" s="53"/>
      <c r="G263" s="38"/>
      <c r="H263" s="38"/>
      <c r="I263" s="5"/>
      <c r="J263" s="5"/>
      <c r="K263" s="5"/>
      <c r="L263" s="14"/>
      <c r="M263" s="5"/>
      <c r="N263" s="14"/>
      <c r="O263" s="39">
        <f t="shared" si="8"/>
        <v>0</v>
      </c>
      <c r="P263" s="39">
        <f t="shared" si="9"/>
        <v>0</v>
      </c>
    </row>
    <row r="264" spans="1:16" ht="15.75" x14ac:dyDescent="0.3">
      <c r="A264" s="3" t="s">
        <v>14</v>
      </c>
      <c r="B264" s="3" t="s">
        <v>281</v>
      </c>
      <c r="C264" s="38"/>
      <c r="D264" s="38"/>
      <c r="E264" s="38"/>
      <c r="F264" s="53"/>
      <c r="G264" s="38"/>
      <c r="H264" s="38"/>
      <c r="I264" s="5"/>
      <c r="J264" s="5"/>
      <c r="K264" s="5"/>
      <c r="L264" s="14"/>
      <c r="M264" s="5"/>
      <c r="N264" s="14"/>
      <c r="O264" s="39">
        <f t="shared" si="8"/>
        <v>0</v>
      </c>
      <c r="P264" s="39">
        <f t="shared" si="9"/>
        <v>0</v>
      </c>
    </row>
    <row r="265" spans="1:16" ht="15.75" x14ac:dyDescent="0.3">
      <c r="A265" s="3" t="s">
        <v>14</v>
      </c>
      <c r="B265" s="3" t="s">
        <v>282</v>
      </c>
      <c r="C265" s="38"/>
      <c r="D265" s="38"/>
      <c r="E265" s="38"/>
      <c r="F265" s="53"/>
      <c r="G265" s="38"/>
      <c r="H265" s="38"/>
      <c r="I265" s="5"/>
      <c r="J265" s="5"/>
      <c r="K265" s="5"/>
      <c r="L265" s="14"/>
      <c r="M265" s="5"/>
      <c r="N265" s="14"/>
      <c r="O265" s="39">
        <f t="shared" si="8"/>
        <v>0</v>
      </c>
      <c r="P265" s="39">
        <f t="shared" si="9"/>
        <v>0</v>
      </c>
    </row>
    <row r="266" spans="1:16" ht="15.75" x14ac:dyDescent="0.3">
      <c r="A266" s="3" t="s">
        <v>14</v>
      </c>
      <c r="B266" s="3" t="s">
        <v>283</v>
      </c>
      <c r="C266" s="38"/>
      <c r="D266" s="38"/>
      <c r="E266" s="38"/>
      <c r="F266" s="53"/>
      <c r="G266" s="38"/>
      <c r="H266" s="38"/>
      <c r="I266" s="5"/>
      <c r="J266" s="5"/>
      <c r="K266" s="5"/>
      <c r="L266" s="14"/>
      <c r="M266" s="5"/>
      <c r="N266" s="14"/>
      <c r="O266" s="39">
        <f t="shared" si="8"/>
        <v>0</v>
      </c>
      <c r="P266" s="39">
        <f t="shared" si="9"/>
        <v>0</v>
      </c>
    </row>
    <row r="267" spans="1:16" ht="15.75" x14ac:dyDescent="0.3">
      <c r="A267" s="3" t="s">
        <v>14</v>
      </c>
      <c r="B267" s="3" t="s">
        <v>284</v>
      </c>
      <c r="C267" s="38"/>
      <c r="D267" s="38"/>
      <c r="E267" s="38"/>
      <c r="F267" s="53"/>
      <c r="G267" s="38"/>
      <c r="H267" s="38"/>
      <c r="I267" s="5"/>
      <c r="J267" s="5"/>
      <c r="K267" s="5"/>
      <c r="L267" s="14"/>
      <c r="M267" s="5"/>
      <c r="N267" s="14"/>
      <c r="O267" s="39">
        <f t="shared" si="8"/>
        <v>0</v>
      </c>
      <c r="P267" s="39">
        <f t="shared" si="9"/>
        <v>0</v>
      </c>
    </row>
    <row r="268" spans="1:16" ht="15.75" x14ac:dyDescent="0.3">
      <c r="A268" s="3" t="s">
        <v>14</v>
      </c>
      <c r="B268" s="3" t="s">
        <v>285</v>
      </c>
      <c r="C268" s="38"/>
      <c r="D268" s="38"/>
      <c r="E268" s="38"/>
      <c r="F268" s="53"/>
      <c r="G268" s="38"/>
      <c r="H268" s="38"/>
      <c r="I268" s="5"/>
      <c r="J268" s="5"/>
      <c r="K268" s="5"/>
      <c r="L268" s="14"/>
      <c r="M268" s="5"/>
      <c r="N268" s="14"/>
      <c r="O268" s="39">
        <f t="shared" si="8"/>
        <v>0</v>
      </c>
      <c r="P268" s="39">
        <f t="shared" si="9"/>
        <v>0</v>
      </c>
    </row>
    <row r="269" spans="1:16" ht="15.75" x14ac:dyDescent="0.3">
      <c r="A269" s="3" t="s">
        <v>14</v>
      </c>
      <c r="B269" s="3" t="s">
        <v>286</v>
      </c>
      <c r="C269" s="38"/>
      <c r="D269" s="38"/>
      <c r="E269" s="38"/>
      <c r="F269" s="53"/>
      <c r="G269" s="38"/>
      <c r="H269" s="38"/>
      <c r="I269" s="5"/>
      <c r="J269" s="5"/>
      <c r="K269" s="5"/>
      <c r="L269" s="14"/>
      <c r="M269" s="5"/>
      <c r="N269" s="14"/>
      <c r="O269" s="39">
        <f t="shared" si="8"/>
        <v>0</v>
      </c>
      <c r="P269" s="39">
        <f t="shared" si="9"/>
        <v>0</v>
      </c>
    </row>
    <row r="270" spans="1:16" ht="15.75" x14ac:dyDescent="0.3">
      <c r="A270" s="3" t="s">
        <v>14</v>
      </c>
      <c r="B270" s="3" t="s">
        <v>287</v>
      </c>
      <c r="C270" s="38"/>
      <c r="D270" s="38"/>
      <c r="E270" s="38"/>
      <c r="F270" s="53"/>
      <c r="G270" s="38"/>
      <c r="H270" s="38"/>
      <c r="I270" s="5"/>
      <c r="J270" s="5"/>
      <c r="K270" s="5"/>
      <c r="L270" s="14"/>
      <c r="M270" s="5"/>
      <c r="N270" s="14"/>
      <c r="O270" s="39">
        <f t="shared" si="8"/>
        <v>0</v>
      </c>
      <c r="P270" s="39">
        <f t="shared" si="9"/>
        <v>0</v>
      </c>
    </row>
    <row r="271" spans="1:16" ht="15.75" x14ac:dyDescent="0.3">
      <c r="A271" s="3" t="s">
        <v>14</v>
      </c>
      <c r="B271" s="3" t="s">
        <v>288</v>
      </c>
      <c r="C271" s="38"/>
      <c r="D271" s="38"/>
      <c r="E271" s="38"/>
      <c r="F271" s="53"/>
      <c r="G271" s="38"/>
      <c r="H271" s="38"/>
      <c r="I271" s="5"/>
      <c r="J271" s="5"/>
      <c r="K271" s="5"/>
      <c r="L271" s="14"/>
      <c r="M271" s="5"/>
      <c r="N271" s="14"/>
      <c r="O271" s="39">
        <f t="shared" si="8"/>
        <v>0</v>
      </c>
      <c r="P271" s="39">
        <f t="shared" si="9"/>
        <v>0</v>
      </c>
    </row>
    <row r="272" spans="1:16" ht="15.75" x14ac:dyDescent="0.3">
      <c r="A272" s="3" t="s">
        <v>14</v>
      </c>
      <c r="B272" s="3" t="s">
        <v>289</v>
      </c>
      <c r="C272" s="38"/>
      <c r="D272" s="38"/>
      <c r="E272" s="38"/>
      <c r="F272" s="53"/>
      <c r="G272" s="38"/>
      <c r="H272" s="38"/>
      <c r="I272" s="5"/>
      <c r="J272" s="5"/>
      <c r="K272" s="5"/>
      <c r="L272" s="14"/>
      <c r="M272" s="5"/>
      <c r="N272" s="14"/>
      <c r="O272" s="39">
        <f t="shared" si="8"/>
        <v>0</v>
      </c>
      <c r="P272" s="39">
        <f t="shared" si="9"/>
        <v>0</v>
      </c>
    </row>
    <row r="273" spans="1:16" ht="15.75" x14ac:dyDescent="0.3">
      <c r="A273" s="3" t="s">
        <v>14</v>
      </c>
      <c r="B273" s="3" t="s">
        <v>290</v>
      </c>
      <c r="C273" s="38"/>
      <c r="D273" s="38"/>
      <c r="E273" s="38"/>
      <c r="F273" s="53"/>
      <c r="G273" s="38"/>
      <c r="H273" s="38"/>
      <c r="I273" s="5"/>
      <c r="J273" s="5"/>
      <c r="K273" s="5"/>
      <c r="L273" s="14"/>
      <c r="M273" s="5"/>
      <c r="N273" s="14"/>
      <c r="O273" s="39">
        <f t="shared" si="8"/>
        <v>0</v>
      </c>
      <c r="P273" s="39">
        <f t="shared" si="9"/>
        <v>0</v>
      </c>
    </row>
    <row r="274" spans="1:16" ht="15.75" x14ac:dyDescent="0.3">
      <c r="A274" s="3" t="s">
        <v>14</v>
      </c>
      <c r="B274" s="3" t="s">
        <v>291</v>
      </c>
      <c r="C274" s="38"/>
      <c r="D274" s="38"/>
      <c r="E274" s="38"/>
      <c r="F274" s="53"/>
      <c r="G274" s="38"/>
      <c r="H274" s="38"/>
      <c r="I274" s="5"/>
      <c r="J274" s="5"/>
      <c r="K274" s="5"/>
      <c r="L274" s="14"/>
      <c r="M274" s="5"/>
      <c r="N274" s="14"/>
      <c r="O274" s="39">
        <f t="shared" si="8"/>
        <v>0</v>
      </c>
      <c r="P274" s="39">
        <f t="shared" si="9"/>
        <v>0</v>
      </c>
    </row>
    <row r="275" spans="1:16" ht="15.75" x14ac:dyDescent="0.3">
      <c r="A275" s="3" t="s">
        <v>14</v>
      </c>
      <c r="B275" s="3" t="s">
        <v>292</v>
      </c>
      <c r="C275" s="38"/>
      <c r="D275" s="38"/>
      <c r="E275" s="38"/>
      <c r="F275" s="53"/>
      <c r="G275" s="38"/>
      <c r="H275" s="38"/>
      <c r="I275" s="5"/>
      <c r="J275" s="5"/>
      <c r="K275" s="5"/>
      <c r="L275" s="14"/>
      <c r="M275" s="5"/>
      <c r="N275" s="14"/>
      <c r="O275" s="39">
        <f t="shared" si="8"/>
        <v>0</v>
      </c>
      <c r="P275" s="39">
        <f t="shared" si="9"/>
        <v>0</v>
      </c>
    </row>
    <row r="276" spans="1:16" ht="15.75" x14ac:dyDescent="0.3">
      <c r="A276" s="3" t="s">
        <v>14</v>
      </c>
      <c r="B276" s="3" t="s">
        <v>293</v>
      </c>
      <c r="C276" s="38"/>
      <c r="D276" s="38"/>
      <c r="E276" s="38"/>
      <c r="F276" s="53"/>
      <c r="G276" s="38"/>
      <c r="H276" s="38"/>
      <c r="I276" s="5"/>
      <c r="J276" s="5"/>
      <c r="K276" s="5"/>
      <c r="L276" s="14"/>
      <c r="M276" s="5"/>
      <c r="N276" s="14"/>
      <c r="O276" s="39">
        <f t="shared" si="8"/>
        <v>0</v>
      </c>
      <c r="P276" s="39">
        <f t="shared" si="9"/>
        <v>0</v>
      </c>
    </row>
    <row r="277" spans="1:16" ht="15.75" x14ac:dyDescent="0.3">
      <c r="A277" s="3" t="s">
        <v>14</v>
      </c>
      <c r="B277" s="3" t="s">
        <v>294</v>
      </c>
      <c r="C277" s="38"/>
      <c r="D277" s="38"/>
      <c r="E277" s="38"/>
      <c r="F277" s="53"/>
      <c r="G277" s="38"/>
      <c r="H277" s="38"/>
      <c r="I277" s="5"/>
      <c r="J277" s="5"/>
      <c r="K277" s="5"/>
      <c r="L277" s="14"/>
      <c r="M277" s="5"/>
      <c r="N277" s="14"/>
      <c r="O277" s="39">
        <f t="shared" si="8"/>
        <v>0</v>
      </c>
      <c r="P277" s="39">
        <f t="shared" si="9"/>
        <v>0</v>
      </c>
    </row>
    <row r="278" spans="1:16" ht="15.75" x14ac:dyDescent="0.3">
      <c r="A278" s="3" t="s">
        <v>14</v>
      </c>
      <c r="B278" s="3" t="s">
        <v>295</v>
      </c>
      <c r="C278" s="38"/>
      <c r="D278" s="38"/>
      <c r="E278" s="38"/>
      <c r="F278" s="53"/>
      <c r="G278" s="38"/>
      <c r="H278" s="38"/>
      <c r="I278" s="5"/>
      <c r="J278" s="5"/>
      <c r="K278" s="5"/>
      <c r="L278" s="14"/>
      <c r="M278" s="5"/>
      <c r="N278" s="14"/>
      <c r="O278" s="39">
        <f t="shared" si="8"/>
        <v>0</v>
      </c>
      <c r="P278" s="39">
        <f t="shared" si="9"/>
        <v>0</v>
      </c>
    </row>
    <row r="279" spans="1:16" ht="15.75" x14ac:dyDescent="0.3">
      <c r="A279" s="3" t="s">
        <v>14</v>
      </c>
      <c r="B279" s="3" t="s">
        <v>296</v>
      </c>
      <c r="C279" s="38"/>
      <c r="D279" s="38"/>
      <c r="E279" s="38"/>
      <c r="F279" s="53"/>
      <c r="G279" s="38"/>
      <c r="H279" s="38"/>
      <c r="I279" s="5"/>
      <c r="J279" s="5"/>
      <c r="K279" s="5"/>
      <c r="L279" s="14"/>
      <c r="M279" s="5"/>
      <c r="N279" s="14"/>
      <c r="O279" s="39">
        <f t="shared" si="8"/>
        <v>0</v>
      </c>
      <c r="P279" s="39">
        <f t="shared" si="9"/>
        <v>0</v>
      </c>
    </row>
    <row r="280" spans="1:16" ht="15.75" x14ac:dyDescent="0.3">
      <c r="A280" s="3" t="s">
        <v>14</v>
      </c>
      <c r="B280" s="3" t="s">
        <v>297</v>
      </c>
      <c r="C280" s="38"/>
      <c r="D280" s="38"/>
      <c r="E280" s="38"/>
      <c r="F280" s="53"/>
      <c r="G280" s="38"/>
      <c r="H280" s="38"/>
      <c r="I280" s="5"/>
      <c r="J280" s="5"/>
      <c r="K280" s="5"/>
      <c r="L280" s="14"/>
      <c r="M280" s="5"/>
      <c r="N280" s="14"/>
      <c r="O280" s="39">
        <f t="shared" si="8"/>
        <v>0</v>
      </c>
      <c r="P280" s="39">
        <f t="shared" si="9"/>
        <v>0</v>
      </c>
    </row>
    <row r="281" spans="1:16" ht="15.75" x14ac:dyDescent="0.3">
      <c r="A281" s="3" t="s">
        <v>14</v>
      </c>
      <c r="B281" s="3" t="s">
        <v>298</v>
      </c>
      <c r="C281" s="38"/>
      <c r="D281" s="38"/>
      <c r="E281" s="38"/>
      <c r="F281" s="53"/>
      <c r="G281" s="38"/>
      <c r="H281" s="38"/>
      <c r="I281" s="5"/>
      <c r="J281" s="5"/>
      <c r="K281" s="5"/>
      <c r="L281" s="14"/>
      <c r="M281" s="5"/>
      <c r="N281" s="14"/>
      <c r="O281" s="39">
        <f t="shared" si="8"/>
        <v>0</v>
      </c>
      <c r="P281" s="39">
        <f t="shared" si="9"/>
        <v>0</v>
      </c>
    </row>
    <row r="282" spans="1:16" ht="15.75" x14ac:dyDescent="0.3">
      <c r="A282" s="3" t="s">
        <v>14</v>
      </c>
      <c r="B282" s="3" t="s">
        <v>299</v>
      </c>
      <c r="C282" s="38"/>
      <c r="D282" s="38"/>
      <c r="E282" s="38"/>
      <c r="F282" s="38"/>
      <c r="G282" s="38"/>
      <c r="H282" s="45"/>
      <c r="I282" s="5"/>
      <c r="J282" s="5"/>
      <c r="K282" s="5"/>
      <c r="L282" s="5"/>
      <c r="M282" s="5"/>
      <c r="N282" s="14"/>
      <c r="O282" s="39">
        <f t="shared" si="8"/>
        <v>0</v>
      </c>
      <c r="P282" s="39">
        <f t="shared" si="9"/>
        <v>0</v>
      </c>
    </row>
    <row r="283" spans="1:16" ht="15.75" x14ac:dyDescent="0.3">
      <c r="A283" s="3" t="s">
        <v>14</v>
      </c>
      <c r="B283" s="3" t="s">
        <v>300</v>
      </c>
      <c r="C283" s="38"/>
      <c r="D283" s="38"/>
      <c r="E283" s="38"/>
      <c r="F283" s="38"/>
      <c r="G283" s="38"/>
      <c r="H283" s="45"/>
      <c r="I283" s="5"/>
      <c r="J283" s="5"/>
      <c r="K283" s="5"/>
      <c r="L283" s="5"/>
      <c r="M283" s="5"/>
      <c r="N283" s="14"/>
      <c r="O283" s="39">
        <f t="shared" si="8"/>
        <v>0</v>
      </c>
      <c r="P283" s="39">
        <f t="shared" si="9"/>
        <v>0</v>
      </c>
    </row>
    <row r="284" spans="1:16" ht="15.75" x14ac:dyDescent="0.3">
      <c r="A284" s="3" t="s">
        <v>14</v>
      </c>
      <c r="B284" s="3" t="s">
        <v>301</v>
      </c>
      <c r="C284" s="38"/>
      <c r="D284" s="38"/>
      <c r="E284" s="38"/>
      <c r="F284" s="38"/>
      <c r="G284" s="38"/>
      <c r="H284" s="45"/>
      <c r="I284" s="5"/>
      <c r="J284" s="5"/>
      <c r="K284" s="5"/>
      <c r="L284" s="5"/>
      <c r="M284" s="5"/>
      <c r="N284" s="14"/>
      <c r="O284" s="39">
        <f t="shared" si="8"/>
        <v>0</v>
      </c>
      <c r="P284" s="39">
        <f t="shared" si="9"/>
        <v>0</v>
      </c>
    </row>
    <row r="285" spans="1:16" ht="15.75" x14ac:dyDescent="0.3">
      <c r="A285" s="3" t="s">
        <v>14</v>
      </c>
      <c r="B285" s="3" t="s">
        <v>302</v>
      </c>
      <c r="C285" s="38"/>
      <c r="D285" s="38"/>
      <c r="E285" s="38"/>
      <c r="F285" s="38"/>
      <c r="G285" s="38"/>
      <c r="H285" s="45"/>
      <c r="I285" s="5"/>
      <c r="J285" s="5"/>
      <c r="K285" s="5"/>
      <c r="L285" s="5"/>
      <c r="M285" s="5"/>
      <c r="N285" s="14"/>
      <c r="O285" s="39">
        <f t="shared" si="8"/>
        <v>0</v>
      </c>
      <c r="P285" s="39">
        <f t="shared" si="9"/>
        <v>0</v>
      </c>
    </row>
    <row r="286" spans="1:16" ht="15.75" x14ac:dyDescent="0.3">
      <c r="A286" s="3" t="s">
        <v>14</v>
      </c>
      <c r="B286" s="3" t="s">
        <v>303</v>
      </c>
      <c r="C286" s="38"/>
      <c r="D286" s="38"/>
      <c r="E286" s="38"/>
      <c r="F286" s="38"/>
      <c r="G286" s="38"/>
      <c r="H286" s="45"/>
      <c r="I286" s="5"/>
      <c r="J286" s="5"/>
      <c r="K286" s="5"/>
      <c r="L286" s="5"/>
      <c r="M286" s="5"/>
      <c r="N286" s="14"/>
      <c r="O286" s="39">
        <f t="shared" si="8"/>
        <v>0</v>
      </c>
      <c r="P286" s="39">
        <f t="shared" si="9"/>
        <v>0</v>
      </c>
    </row>
    <row r="287" spans="1:16" ht="15.75" x14ac:dyDescent="0.3">
      <c r="A287" s="3" t="s">
        <v>14</v>
      </c>
      <c r="B287" s="3" t="s">
        <v>304</v>
      </c>
      <c r="C287" s="38"/>
      <c r="D287" s="38"/>
      <c r="E287" s="38"/>
      <c r="F287" s="38"/>
      <c r="G287" s="38"/>
      <c r="H287" s="45"/>
      <c r="I287" s="5"/>
      <c r="J287" s="5"/>
      <c r="K287" s="5"/>
      <c r="L287" s="5"/>
      <c r="M287" s="5"/>
      <c r="N287" s="14"/>
      <c r="O287" s="39">
        <f t="shared" si="8"/>
        <v>0</v>
      </c>
      <c r="P287" s="39">
        <f t="shared" si="9"/>
        <v>0</v>
      </c>
    </row>
    <row r="288" spans="1:16" ht="15.75" x14ac:dyDescent="0.3">
      <c r="A288" s="3" t="s">
        <v>14</v>
      </c>
      <c r="B288" s="3" t="s">
        <v>305</v>
      </c>
      <c r="C288" s="38"/>
      <c r="D288" s="38"/>
      <c r="E288" s="38"/>
      <c r="F288" s="38"/>
      <c r="G288" s="38"/>
      <c r="H288" s="45"/>
      <c r="I288" s="5"/>
      <c r="J288" s="5"/>
      <c r="K288" s="5"/>
      <c r="L288" s="5"/>
      <c r="M288" s="5"/>
      <c r="N288" s="14"/>
      <c r="O288" s="39">
        <f t="shared" si="8"/>
        <v>0</v>
      </c>
      <c r="P288" s="39">
        <f t="shared" si="9"/>
        <v>0</v>
      </c>
    </row>
    <row r="289" spans="1:16" ht="15.75" x14ac:dyDescent="0.3">
      <c r="A289" s="3" t="s">
        <v>14</v>
      </c>
      <c r="B289" s="3" t="s">
        <v>306</v>
      </c>
      <c r="C289" s="38"/>
      <c r="D289" s="38"/>
      <c r="E289" s="38"/>
      <c r="F289" s="38"/>
      <c r="G289" s="38"/>
      <c r="H289" s="45"/>
      <c r="I289" s="5"/>
      <c r="J289" s="5"/>
      <c r="K289" s="5"/>
      <c r="L289" s="5"/>
      <c r="M289" s="5"/>
      <c r="N289" s="14"/>
      <c r="O289" s="39">
        <f t="shared" si="8"/>
        <v>0</v>
      </c>
      <c r="P289" s="39">
        <f t="shared" si="9"/>
        <v>0</v>
      </c>
    </row>
    <row r="290" spans="1:16" ht="15.75" x14ac:dyDescent="0.3">
      <c r="A290" s="3" t="s">
        <v>14</v>
      </c>
      <c r="B290" s="3" t="s">
        <v>307</v>
      </c>
      <c r="C290" s="38"/>
      <c r="D290" s="38"/>
      <c r="E290" s="38"/>
      <c r="F290" s="38"/>
      <c r="G290" s="38"/>
      <c r="H290" s="45"/>
      <c r="I290" s="5"/>
      <c r="J290" s="5"/>
      <c r="K290" s="5"/>
      <c r="L290" s="5"/>
      <c r="M290" s="5"/>
      <c r="N290" s="14"/>
      <c r="O290" s="39">
        <f t="shared" si="8"/>
        <v>0</v>
      </c>
      <c r="P290" s="39">
        <f t="shared" si="9"/>
        <v>0</v>
      </c>
    </row>
    <row r="291" spans="1:16" ht="15.75" x14ac:dyDescent="0.3">
      <c r="A291" s="3" t="s">
        <v>14</v>
      </c>
      <c r="B291" s="3" t="s">
        <v>308</v>
      </c>
      <c r="C291" s="38"/>
      <c r="D291" s="38"/>
      <c r="E291" s="38"/>
      <c r="F291" s="45"/>
      <c r="G291" s="45"/>
      <c r="H291" s="38"/>
      <c r="I291" s="5"/>
      <c r="J291" s="5"/>
      <c r="K291" s="5"/>
      <c r="L291" s="15"/>
      <c r="M291" s="15"/>
      <c r="N291" s="5"/>
      <c r="O291" s="39">
        <f t="shared" si="8"/>
        <v>0</v>
      </c>
      <c r="P291" s="39">
        <f t="shared" si="9"/>
        <v>0</v>
      </c>
    </row>
    <row r="292" spans="1:16" ht="15.75" x14ac:dyDescent="0.3">
      <c r="A292" s="3" t="s">
        <v>14</v>
      </c>
      <c r="B292" s="3" t="s">
        <v>309</v>
      </c>
      <c r="C292" s="38"/>
      <c r="D292" s="38"/>
      <c r="E292" s="38"/>
      <c r="F292" s="45"/>
      <c r="G292" s="45"/>
      <c r="H292" s="38"/>
      <c r="I292" s="5"/>
      <c r="J292" s="5"/>
      <c r="K292" s="5"/>
      <c r="L292" s="15"/>
      <c r="M292" s="15"/>
      <c r="N292" s="5"/>
      <c r="O292" s="39">
        <f t="shared" si="8"/>
        <v>0</v>
      </c>
      <c r="P292" s="39">
        <f t="shared" si="9"/>
        <v>0</v>
      </c>
    </row>
    <row r="293" spans="1:16" ht="15.75" x14ac:dyDescent="0.3">
      <c r="A293" s="3" t="s">
        <v>14</v>
      </c>
      <c r="B293" s="3" t="s">
        <v>310</v>
      </c>
      <c r="C293" s="38"/>
      <c r="D293" s="38"/>
      <c r="E293" s="38"/>
      <c r="F293" s="45"/>
      <c r="G293" s="45"/>
      <c r="H293" s="38"/>
      <c r="I293" s="5"/>
      <c r="J293" s="5"/>
      <c r="K293" s="5"/>
      <c r="L293" s="15"/>
      <c r="M293" s="15"/>
      <c r="N293" s="5"/>
      <c r="O293" s="39">
        <f t="shared" si="8"/>
        <v>0</v>
      </c>
      <c r="P293" s="39">
        <f t="shared" si="9"/>
        <v>0</v>
      </c>
    </row>
    <row r="294" spans="1:16" ht="15.75" x14ac:dyDescent="0.3">
      <c r="A294" s="3" t="s">
        <v>14</v>
      </c>
      <c r="B294" s="3" t="s">
        <v>311</v>
      </c>
      <c r="C294" s="38"/>
      <c r="D294" s="38"/>
      <c r="E294" s="38"/>
      <c r="F294" s="45"/>
      <c r="G294" s="45"/>
      <c r="H294" s="38"/>
      <c r="I294" s="5"/>
      <c r="J294" s="5"/>
      <c r="K294" s="5"/>
      <c r="L294" s="15"/>
      <c r="M294" s="15"/>
      <c r="N294" s="5"/>
      <c r="O294" s="39">
        <f t="shared" si="8"/>
        <v>0</v>
      </c>
      <c r="P294" s="39">
        <f t="shared" si="9"/>
        <v>0</v>
      </c>
    </row>
    <row r="295" spans="1:16" ht="15.75" x14ac:dyDescent="0.3">
      <c r="A295" s="3" t="s">
        <v>14</v>
      </c>
      <c r="B295" s="3" t="s">
        <v>312</v>
      </c>
      <c r="C295" s="38"/>
      <c r="D295" s="38"/>
      <c r="E295" s="38"/>
      <c r="F295" s="45"/>
      <c r="G295" s="45"/>
      <c r="H295" s="38"/>
      <c r="I295" s="5"/>
      <c r="J295" s="5"/>
      <c r="K295" s="5"/>
      <c r="L295" s="15"/>
      <c r="M295" s="15"/>
      <c r="N295" s="5"/>
      <c r="O295" s="39">
        <f t="shared" si="8"/>
        <v>0</v>
      </c>
      <c r="P295" s="39">
        <f t="shared" si="9"/>
        <v>0</v>
      </c>
    </row>
    <row r="296" spans="1:16" ht="15.75" x14ac:dyDescent="0.3">
      <c r="A296" s="3" t="s">
        <v>14</v>
      </c>
      <c r="B296" s="3" t="s">
        <v>395</v>
      </c>
      <c r="C296" s="38"/>
      <c r="D296" s="38"/>
      <c r="E296" s="38"/>
      <c r="F296" s="45"/>
      <c r="G296" s="45"/>
      <c r="H296" s="38"/>
      <c r="I296" s="5"/>
      <c r="J296" s="5"/>
      <c r="K296" s="5"/>
      <c r="L296" s="15"/>
      <c r="M296" s="15"/>
      <c r="N296" s="5"/>
      <c r="O296" s="39">
        <f t="shared" si="8"/>
        <v>0</v>
      </c>
      <c r="P296" s="39">
        <f t="shared" si="9"/>
        <v>0</v>
      </c>
    </row>
    <row r="297" spans="1:16" ht="15.75" x14ac:dyDescent="0.3">
      <c r="A297" s="3" t="s">
        <v>14</v>
      </c>
      <c r="B297" s="3" t="s">
        <v>313</v>
      </c>
      <c r="C297" s="38"/>
      <c r="D297" s="38"/>
      <c r="E297" s="38"/>
      <c r="F297" s="45"/>
      <c r="G297" s="45"/>
      <c r="H297" s="38"/>
      <c r="I297" s="5"/>
      <c r="J297" s="5"/>
      <c r="K297" s="5"/>
      <c r="L297" s="15">
        <v>2.5000000000000001E-3</v>
      </c>
      <c r="M297" s="15">
        <v>0.1008</v>
      </c>
      <c r="N297" s="5"/>
      <c r="O297" s="39">
        <f t="shared" si="8"/>
        <v>0</v>
      </c>
      <c r="P297" s="39">
        <f t="shared" si="9"/>
        <v>0</v>
      </c>
    </row>
    <row r="298" spans="1:16" ht="15.75" x14ac:dyDescent="0.3">
      <c r="A298" s="3" t="s">
        <v>14</v>
      </c>
      <c r="B298" s="3" t="str">
        <f>"Llamadas a servicios especiales. "&amp;"060"</f>
        <v>Llamadas a servicios especiales. 060</v>
      </c>
      <c r="C298" s="38"/>
      <c r="D298" s="38"/>
      <c r="E298" s="38"/>
      <c r="F298" s="45"/>
      <c r="G298" s="45"/>
      <c r="H298" s="38"/>
      <c r="I298" s="5"/>
      <c r="J298" s="5"/>
      <c r="K298" s="5"/>
      <c r="L298" s="15">
        <v>2.5000000000000001E-3</v>
      </c>
      <c r="M298" s="15">
        <v>0.1008</v>
      </c>
      <c r="N298" s="5"/>
      <c r="O298" s="39">
        <f t="shared" si="8"/>
        <v>0</v>
      </c>
      <c r="P298" s="39">
        <f t="shared" si="9"/>
        <v>0</v>
      </c>
    </row>
    <row r="299" spans="1:16" ht="15.75" x14ac:dyDescent="0.3">
      <c r="A299" s="3" t="s">
        <v>14</v>
      </c>
      <c r="B299" s="3" t="str">
        <f>"Llamadas a servicios especiales. "&amp;"061"</f>
        <v>Llamadas a servicios especiales. 061</v>
      </c>
      <c r="C299" s="38"/>
      <c r="D299" s="38"/>
      <c r="E299" s="38"/>
      <c r="F299" s="45"/>
      <c r="G299" s="45"/>
      <c r="H299" s="38"/>
      <c r="I299" s="5"/>
      <c r="J299" s="5"/>
      <c r="K299" s="5"/>
      <c r="L299" s="15">
        <v>0</v>
      </c>
      <c r="M299" s="15">
        <v>0.13450000000000001</v>
      </c>
      <c r="N299" s="5"/>
      <c r="O299" s="39">
        <f t="shared" si="8"/>
        <v>0</v>
      </c>
      <c r="P299" s="39">
        <f t="shared" si="9"/>
        <v>0</v>
      </c>
    </row>
    <row r="300" spans="1:16" ht="15.75" x14ac:dyDescent="0.3">
      <c r="A300" s="3" t="s">
        <v>14</v>
      </c>
      <c r="B300" s="3" t="str">
        <f>"Llamadas a servicios especiales. "&amp;"062"</f>
        <v>Llamadas a servicios especiales. 062</v>
      </c>
      <c r="C300" s="38"/>
      <c r="D300" s="38"/>
      <c r="E300" s="38"/>
      <c r="F300" s="45"/>
      <c r="G300" s="45"/>
      <c r="H300" s="38"/>
      <c r="I300" s="5"/>
      <c r="J300" s="5"/>
      <c r="K300" s="5"/>
      <c r="L300" s="15">
        <v>0</v>
      </c>
      <c r="M300" s="15">
        <v>0.13450000000000001</v>
      </c>
      <c r="N300" s="5"/>
      <c r="O300" s="39">
        <f t="shared" si="8"/>
        <v>0</v>
      </c>
      <c r="P300" s="39">
        <f t="shared" si="9"/>
        <v>0</v>
      </c>
    </row>
    <row r="301" spans="1:16" ht="15.75" x14ac:dyDescent="0.3">
      <c r="A301" s="3" t="s">
        <v>14</v>
      </c>
      <c r="B301" s="3" t="str">
        <f>"Llamadas a servicios especiales. "&amp;"091"</f>
        <v>Llamadas a servicios especiales. 091</v>
      </c>
      <c r="C301" s="38"/>
      <c r="D301" s="38"/>
      <c r="E301" s="38"/>
      <c r="F301" s="45"/>
      <c r="G301" s="45"/>
      <c r="H301" s="38"/>
      <c r="I301" s="5"/>
      <c r="J301" s="5"/>
      <c r="K301" s="5"/>
      <c r="L301" s="15">
        <v>0</v>
      </c>
      <c r="M301" s="15">
        <v>0.13450000000000001</v>
      </c>
      <c r="N301" s="5"/>
      <c r="O301" s="39">
        <f t="shared" si="8"/>
        <v>0</v>
      </c>
      <c r="P301" s="39">
        <f t="shared" si="9"/>
        <v>0</v>
      </c>
    </row>
    <row r="302" spans="1:16" ht="15.75" x14ac:dyDescent="0.3">
      <c r="A302" s="3" t="s">
        <v>14</v>
      </c>
      <c r="B302" s="3" t="str">
        <f>"Llamadas a servicios especiales. "&amp;"092"</f>
        <v>Llamadas a servicios especiales. 092</v>
      </c>
      <c r="C302" s="38"/>
      <c r="D302" s="38"/>
      <c r="E302" s="38"/>
      <c r="F302" s="45"/>
      <c r="G302" s="45"/>
      <c r="H302" s="38"/>
      <c r="I302" s="5"/>
      <c r="J302" s="5"/>
      <c r="K302" s="5"/>
      <c r="L302" s="15">
        <v>0</v>
      </c>
      <c r="M302" s="15">
        <v>0.13450000000000001</v>
      </c>
      <c r="N302" s="5"/>
      <c r="O302" s="39">
        <f t="shared" si="8"/>
        <v>0</v>
      </c>
      <c r="P302" s="39">
        <f t="shared" si="9"/>
        <v>0</v>
      </c>
    </row>
    <row r="303" spans="1:16" ht="15.75" x14ac:dyDescent="0.3">
      <c r="A303" s="3" t="s">
        <v>14</v>
      </c>
      <c r="B303" s="3" t="s">
        <v>314</v>
      </c>
      <c r="C303" s="38"/>
      <c r="D303" s="38"/>
      <c r="E303" s="38"/>
      <c r="F303" s="45"/>
      <c r="G303" s="45"/>
      <c r="H303" s="38"/>
      <c r="I303" s="5"/>
      <c r="J303" s="5"/>
      <c r="K303" s="5"/>
      <c r="L303" s="15">
        <v>7.1999999999999998E-3</v>
      </c>
      <c r="M303" s="15">
        <v>0.68179999999999996</v>
      </c>
      <c r="N303" s="5"/>
      <c r="O303" s="39">
        <f t="shared" si="8"/>
        <v>0</v>
      </c>
      <c r="P303" s="39">
        <f t="shared" si="9"/>
        <v>0</v>
      </c>
    </row>
    <row r="304" spans="1:16" ht="15.75" x14ac:dyDescent="0.3">
      <c r="A304" s="3" t="s">
        <v>14</v>
      </c>
      <c r="B304" s="3" t="s">
        <v>315</v>
      </c>
      <c r="C304" s="38"/>
      <c r="D304" s="38"/>
      <c r="E304" s="38"/>
      <c r="F304" s="45"/>
      <c r="G304" s="45"/>
      <c r="H304" s="38"/>
      <c r="I304" s="5"/>
      <c r="J304" s="5"/>
      <c r="K304" s="5"/>
      <c r="L304" s="15">
        <v>1.17E-2</v>
      </c>
      <c r="M304" s="15">
        <v>0.68179999999999996</v>
      </c>
      <c r="N304" s="5"/>
      <c r="O304" s="39">
        <f t="shared" si="8"/>
        <v>0</v>
      </c>
      <c r="P304" s="39">
        <f t="shared" si="9"/>
        <v>0</v>
      </c>
    </row>
    <row r="305" spans="1:16" ht="15.75" x14ac:dyDescent="0.3">
      <c r="A305" s="3" t="s">
        <v>14</v>
      </c>
      <c r="B305" s="3" t="s">
        <v>316</v>
      </c>
      <c r="C305" s="38"/>
      <c r="D305" s="38"/>
      <c r="E305" s="38"/>
      <c r="F305" s="45"/>
      <c r="G305" s="45"/>
      <c r="H305" s="38"/>
      <c r="I305" s="5"/>
      <c r="J305" s="5"/>
      <c r="K305" s="5"/>
      <c r="L305" s="15">
        <v>1.43E-2</v>
      </c>
      <c r="M305" s="15">
        <v>0.68179999999999996</v>
      </c>
      <c r="N305" s="5"/>
      <c r="O305" s="39">
        <f t="shared" si="8"/>
        <v>0</v>
      </c>
      <c r="P305" s="39">
        <f t="shared" si="9"/>
        <v>0</v>
      </c>
    </row>
    <row r="306" spans="1:16" ht="15.75" x14ac:dyDescent="0.3">
      <c r="A306" s="3" t="s">
        <v>14</v>
      </c>
      <c r="B306" s="3" t="s">
        <v>317</v>
      </c>
      <c r="C306" s="38"/>
      <c r="D306" s="38"/>
      <c r="E306" s="38"/>
      <c r="F306" s="45"/>
      <c r="G306" s="45"/>
      <c r="H306" s="38"/>
      <c r="I306" s="5"/>
      <c r="J306" s="5"/>
      <c r="K306" s="5"/>
      <c r="L306" s="15">
        <v>2.1499999999999998E-2</v>
      </c>
      <c r="M306" s="15">
        <v>0.68179999999999996</v>
      </c>
      <c r="N306" s="5"/>
      <c r="O306" s="39">
        <f t="shared" si="8"/>
        <v>0</v>
      </c>
      <c r="P306" s="39">
        <f t="shared" si="9"/>
        <v>0</v>
      </c>
    </row>
    <row r="307" spans="1:16" ht="15.75" x14ac:dyDescent="0.3">
      <c r="A307" s="3" t="s">
        <v>14</v>
      </c>
      <c r="B307" s="3" t="s">
        <v>318</v>
      </c>
      <c r="C307" s="38"/>
      <c r="D307" s="38"/>
      <c r="E307" s="38"/>
      <c r="F307" s="45"/>
      <c r="G307" s="45"/>
      <c r="H307" s="38"/>
      <c r="I307" s="5"/>
      <c r="J307" s="5"/>
      <c r="K307" s="5"/>
      <c r="L307" s="15">
        <v>3.7900000000000003E-2</v>
      </c>
      <c r="M307" s="15">
        <v>0.68179999999999996</v>
      </c>
      <c r="N307" s="5"/>
      <c r="O307" s="39">
        <f t="shared" si="8"/>
        <v>0</v>
      </c>
      <c r="P307" s="39">
        <f t="shared" si="9"/>
        <v>0</v>
      </c>
    </row>
    <row r="308" spans="1:16" ht="15.75" x14ac:dyDescent="0.3">
      <c r="A308" s="3" t="s">
        <v>14</v>
      </c>
      <c r="B308" s="3" t="s">
        <v>319</v>
      </c>
      <c r="C308" s="38"/>
      <c r="D308" s="38"/>
      <c r="E308" s="38"/>
      <c r="F308" s="45"/>
      <c r="G308" s="45"/>
      <c r="H308" s="38"/>
      <c r="I308" s="5"/>
      <c r="J308" s="5"/>
      <c r="K308" s="5"/>
      <c r="L308" s="15">
        <v>5.4399999999999997E-2</v>
      </c>
      <c r="M308" s="15">
        <v>0.68179999999999996</v>
      </c>
      <c r="N308" s="5"/>
      <c r="O308" s="39">
        <f t="shared" si="8"/>
        <v>0</v>
      </c>
      <c r="P308" s="39">
        <f t="shared" si="9"/>
        <v>0</v>
      </c>
    </row>
    <row r="309" spans="1:16" ht="15.75" x14ac:dyDescent="0.3">
      <c r="A309" s="3" t="s">
        <v>14</v>
      </c>
      <c r="B309" s="3" t="s">
        <v>320</v>
      </c>
      <c r="C309" s="38"/>
      <c r="D309" s="38"/>
      <c r="E309" s="38"/>
      <c r="F309" s="45"/>
      <c r="G309" s="45"/>
      <c r="H309" s="38"/>
      <c r="I309" s="5"/>
      <c r="J309" s="5"/>
      <c r="K309" s="5"/>
      <c r="L309" s="15">
        <v>6.59E-2</v>
      </c>
      <c r="M309" s="15">
        <v>0</v>
      </c>
      <c r="N309" s="5"/>
      <c r="O309" s="39">
        <f t="shared" si="8"/>
        <v>0</v>
      </c>
      <c r="P309" s="39">
        <f t="shared" si="9"/>
        <v>0</v>
      </c>
    </row>
    <row r="310" spans="1:16" ht="15.75" x14ac:dyDescent="0.3">
      <c r="A310" s="3" t="s">
        <v>14</v>
      </c>
      <c r="B310" s="3" t="s">
        <v>321</v>
      </c>
      <c r="C310" s="38"/>
      <c r="D310" s="38"/>
      <c r="E310" s="38"/>
      <c r="F310" s="45"/>
      <c r="G310" s="45"/>
      <c r="H310" s="38"/>
      <c r="I310" s="5"/>
      <c r="J310" s="5"/>
      <c r="K310" s="5"/>
      <c r="L310" s="15">
        <v>7.7200000000000005E-2</v>
      </c>
      <c r="M310" s="15">
        <v>0</v>
      </c>
      <c r="N310" s="5"/>
      <c r="O310" s="39">
        <f t="shared" si="8"/>
        <v>0</v>
      </c>
      <c r="P310" s="39">
        <f t="shared" si="9"/>
        <v>0</v>
      </c>
    </row>
    <row r="311" spans="1:16" ht="15.75" x14ac:dyDescent="0.3">
      <c r="A311" s="3" t="s">
        <v>14</v>
      </c>
      <c r="B311" s="3" t="s">
        <v>322</v>
      </c>
      <c r="C311" s="38"/>
      <c r="D311" s="38"/>
      <c r="E311" s="38"/>
      <c r="F311" s="45"/>
      <c r="G311" s="45"/>
      <c r="H311" s="38"/>
      <c r="I311" s="5"/>
      <c r="J311" s="5"/>
      <c r="K311" s="5"/>
      <c r="L311" s="15">
        <v>6.4000000000000003E-3</v>
      </c>
      <c r="M311" s="15">
        <v>0.14119999999999999</v>
      </c>
      <c r="N311" s="5"/>
      <c r="O311" s="39">
        <f t="shared" si="8"/>
        <v>0</v>
      </c>
      <c r="P311" s="39">
        <f t="shared" si="9"/>
        <v>0</v>
      </c>
    </row>
    <row r="312" spans="1:16" ht="15.75" x14ac:dyDescent="0.3">
      <c r="A312" s="3" t="s">
        <v>14</v>
      </c>
      <c r="B312" s="3" t="s">
        <v>377</v>
      </c>
      <c r="C312" s="38"/>
      <c r="D312" s="38"/>
      <c r="E312" s="38"/>
      <c r="F312" s="45"/>
      <c r="G312" s="45"/>
      <c r="H312" s="38"/>
      <c r="I312" s="5"/>
      <c r="J312" s="5"/>
      <c r="K312" s="5"/>
      <c r="L312" s="15">
        <v>0</v>
      </c>
      <c r="M312" s="15">
        <v>0.70589999999999997</v>
      </c>
      <c r="N312" s="5"/>
      <c r="O312" s="39">
        <f t="shared" si="8"/>
        <v>0</v>
      </c>
      <c r="P312" s="39">
        <f t="shared" si="9"/>
        <v>0</v>
      </c>
    </row>
    <row r="313" spans="1:16" ht="15.75" x14ac:dyDescent="0.3">
      <c r="A313" s="3" t="s">
        <v>14</v>
      </c>
      <c r="B313" s="3" t="s">
        <v>378</v>
      </c>
      <c r="C313" s="38"/>
      <c r="D313" s="38"/>
      <c r="E313" s="38"/>
      <c r="F313" s="45"/>
      <c r="G313" s="45"/>
      <c r="H313" s="38"/>
      <c r="I313" s="5"/>
      <c r="J313" s="5"/>
      <c r="K313" s="5"/>
      <c r="L313" s="15">
        <v>0</v>
      </c>
      <c r="M313" s="15">
        <v>0.98819999999999997</v>
      </c>
      <c r="N313" s="5"/>
      <c r="O313" s="39">
        <f t="shared" si="8"/>
        <v>0</v>
      </c>
      <c r="P313" s="39">
        <f t="shared" si="9"/>
        <v>0</v>
      </c>
    </row>
    <row r="314" spans="1:16" ht="15.75" x14ac:dyDescent="0.3">
      <c r="A314" s="3" t="s">
        <v>14</v>
      </c>
      <c r="B314" s="3" t="s">
        <v>379</v>
      </c>
      <c r="C314" s="38"/>
      <c r="D314" s="38"/>
      <c r="E314" s="38"/>
      <c r="F314" s="45"/>
      <c r="G314" s="45"/>
      <c r="H314" s="38"/>
      <c r="I314" s="5"/>
      <c r="J314" s="5"/>
      <c r="K314" s="5"/>
      <c r="L314" s="15">
        <v>0</v>
      </c>
      <c r="M314" s="15">
        <v>1.5529999999999999</v>
      </c>
      <c r="N314" s="5"/>
      <c r="O314" s="39">
        <f t="shared" si="8"/>
        <v>0</v>
      </c>
      <c r="P314" s="39">
        <f t="shared" si="9"/>
        <v>0</v>
      </c>
    </row>
    <row r="315" spans="1:16" ht="15.75" x14ac:dyDescent="0.3">
      <c r="A315" s="3" t="s">
        <v>14</v>
      </c>
      <c r="B315" s="3" t="s">
        <v>380</v>
      </c>
      <c r="C315" s="38"/>
      <c r="D315" s="38"/>
      <c r="E315" s="38"/>
      <c r="F315" s="45"/>
      <c r="G315" s="45"/>
      <c r="H315" s="38"/>
      <c r="I315" s="5"/>
      <c r="J315" s="5"/>
      <c r="K315" s="5"/>
      <c r="L315" s="15">
        <v>0</v>
      </c>
      <c r="M315" s="15">
        <v>0.98819999999999997</v>
      </c>
      <c r="N315" s="5"/>
      <c r="O315" s="39">
        <f t="shared" si="8"/>
        <v>0</v>
      </c>
      <c r="P315" s="39">
        <f t="shared" si="9"/>
        <v>0</v>
      </c>
    </row>
    <row r="316" spans="1:16" ht="15.75" x14ac:dyDescent="0.3">
      <c r="A316" s="3" t="s">
        <v>14</v>
      </c>
      <c r="B316" s="3" t="s">
        <v>381</v>
      </c>
      <c r="C316" s="38"/>
      <c r="D316" s="38"/>
      <c r="E316" s="38"/>
      <c r="F316" s="45"/>
      <c r="G316" s="45"/>
      <c r="H316" s="38"/>
      <c r="I316" s="5"/>
      <c r="J316" s="5"/>
      <c r="K316" s="5"/>
      <c r="L316" s="15">
        <v>0</v>
      </c>
      <c r="M316" s="15">
        <v>1.5529999999999999</v>
      </c>
      <c r="N316" s="5"/>
      <c r="O316" s="39">
        <f t="shared" si="8"/>
        <v>0</v>
      </c>
      <c r="P316" s="39">
        <f t="shared" si="9"/>
        <v>0</v>
      </c>
    </row>
    <row r="317" spans="1:16" ht="15.75" x14ac:dyDescent="0.3">
      <c r="A317" s="36" t="s">
        <v>365</v>
      </c>
      <c r="B317" s="36" t="s">
        <v>366</v>
      </c>
      <c r="C317" s="46"/>
      <c r="D317" s="37"/>
      <c r="E317" s="37"/>
      <c r="F317" s="37"/>
      <c r="G317" s="37"/>
      <c r="H317" s="37"/>
      <c r="I317" s="37">
        <v>38.85</v>
      </c>
      <c r="J317" s="15"/>
      <c r="K317" s="5"/>
      <c r="L317" s="15"/>
      <c r="M317" s="15"/>
      <c r="N317" s="5"/>
      <c r="O317" s="39">
        <f t="shared" si="8"/>
        <v>0</v>
      </c>
      <c r="P317" s="39">
        <f t="shared" si="9"/>
        <v>0</v>
      </c>
    </row>
    <row r="318" spans="1:16" ht="15.75" x14ac:dyDescent="0.3">
      <c r="A318" s="36" t="s">
        <v>365</v>
      </c>
      <c r="B318" s="36" t="s">
        <v>367</v>
      </c>
      <c r="C318" s="46"/>
      <c r="D318" s="37"/>
      <c r="E318" s="37"/>
      <c r="F318" s="37"/>
      <c r="G318" s="37"/>
      <c r="H318" s="37"/>
      <c r="I318" s="37">
        <v>67.3</v>
      </c>
      <c r="J318" s="15"/>
      <c r="K318" s="5"/>
      <c r="L318" s="15"/>
      <c r="M318" s="15"/>
      <c r="N318" s="5"/>
      <c r="O318" s="39">
        <f t="shared" si="8"/>
        <v>0</v>
      </c>
      <c r="P318" s="39">
        <f t="shared" si="9"/>
        <v>0</v>
      </c>
    </row>
    <row r="319" spans="1:16" ht="15.75" x14ac:dyDescent="0.3">
      <c r="A319" s="36" t="s">
        <v>365</v>
      </c>
      <c r="B319" s="36" t="s">
        <v>368</v>
      </c>
      <c r="C319" s="46"/>
      <c r="D319" s="37"/>
      <c r="E319" s="37"/>
      <c r="F319" s="37"/>
      <c r="G319" s="37"/>
      <c r="H319" s="37"/>
      <c r="I319" s="37"/>
      <c r="J319" s="15"/>
      <c r="K319" s="5"/>
      <c r="L319" s="15"/>
      <c r="M319" s="15"/>
      <c r="N319" s="5"/>
      <c r="O319" s="39">
        <f t="shared" si="8"/>
        <v>0</v>
      </c>
      <c r="P319" s="39">
        <f t="shared" si="9"/>
        <v>0</v>
      </c>
    </row>
    <row r="320" spans="1:16" ht="15.75" x14ac:dyDescent="0.3">
      <c r="A320" s="36" t="s">
        <v>365</v>
      </c>
      <c r="B320" s="36" t="s">
        <v>369</v>
      </c>
      <c r="C320" s="46"/>
      <c r="D320" s="37"/>
      <c r="E320" s="37"/>
      <c r="F320" s="37"/>
      <c r="G320" s="37"/>
      <c r="H320" s="37"/>
      <c r="I320" s="37"/>
      <c r="J320" s="15"/>
      <c r="K320" s="5"/>
      <c r="L320" s="15"/>
      <c r="M320" s="15"/>
      <c r="N320" s="5"/>
      <c r="O320" s="39">
        <f t="shared" si="8"/>
        <v>0</v>
      </c>
      <c r="P320" s="39">
        <f t="shared" si="9"/>
        <v>0</v>
      </c>
    </row>
    <row r="321" spans="1:17" ht="15.75" x14ac:dyDescent="0.3">
      <c r="A321" s="36" t="s">
        <v>365</v>
      </c>
      <c r="B321" s="36" t="s">
        <v>370</v>
      </c>
      <c r="C321" s="46"/>
      <c r="D321" s="37"/>
      <c r="E321" s="37"/>
      <c r="F321" s="37"/>
      <c r="G321" s="37"/>
      <c r="H321" s="37"/>
      <c r="I321" s="37">
        <v>0.79</v>
      </c>
      <c r="J321" s="15"/>
      <c r="K321" s="5"/>
      <c r="L321" s="15"/>
      <c r="M321" s="15"/>
      <c r="N321" s="5"/>
      <c r="O321" s="39">
        <f t="shared" ref="O321:O323" si="10">SUM(C321,E321:H321)</f>
        <v>0</v>
      </c>
      <c r="P321" s="39">
        <f t="shared" ref="P321:P323" si="11">D321</f>
        <v>0</v>
      </c>
    </row>
    <row r="322" spans="1:17" ht="15.75" x14ac:dyDescent="0.3">
      <c r="A322" s="36" t="s">
        <v>365</v>
      </c>
      <c r="B322" s="36" t="s">
        <v>371</v>
      </c>
      <c r="C322" s="46"/>
      <c r="D322" s="37"/>
      <c r="E322" s="37"/>
      <c r="F322" s="37"/>
      <c r="G322" s="37"/>
      <c r="H322" s="37"/>
      <c r="I322" s="37">
        <v>3.22</v>
      </c>
      <c r="J322" s="15"/>
      <c r="K322" s="5"/>
      <c r="L322" s="15"/>
      <c r="M322" s="15"/>
      <c r="N322" s="5"/>
      <c r="O322" s="39">
        <f t="shared" si="10"/>
        <v>0</v>
      </c>
      <c r="P322" s="39">
        <f t="shared" si="11"/>
        <v>0</v>
      </c>
    </row>
    <row r="323" spans="1:17" ht="15.75" x14ac:dyDescent="0.3">
      <c r="A323" s="36" t="s">
        <v>365</v>
      </c>
      <c r="B323" s="36" t="s">
        <v>372</v>
      </c>
      <c r="C323" s="46"/>
      <c r="D323" s="37"/>
      <c r="E323" s="37"/>
      <c r="F323" s="37"/>
      <c r="G323" s="37"/>
      <c r="H323" s="37"/>
      <c r="I323" s="37">
        <v>7.81</v>
      </c>
      <c r="J323" s="15"/>
      <c r="K323" s="5"/>
      <c r="L323" s="15"/>
      <c r="M323" s="15"/>
      <c r="N323" s="5"/>
      <c r="O323" s="39">
        <f t="shared" si="10"/>
        <v>0</v>
      </c>
      <c r="P323" s="39">
        <f t="shared" si="11"/>
        <v>0</v>
      </c>
    </row>
    <row r="324" spans="1:17" ht="15.75" x14ac:dyDescent="0.3">
      <c r="A324" s="44"/>
      <c r="B324" s="44" t="s">
        <v>419</v>
      </c>
      <c r="C324" s="44"/>
      <c r="D324" s="44"/>
      <c r="E324" s="44"/>
      <c r="F324" s="44"/>
      <c r="G324" s="44"/>
      <c r="H324" s="44"/>
      <c r="Q324" s="60" t="s">
        <v>14</v>
      </c>
    </row>
    <row r="325" spans="1:17" x14ac:dyDescent="0.3">
      <c r="A325" s="44"/>
      <c r="B325" s="44" t="s">
        <v>421</v>
      </c>
      <c r="C325" s="44"/>
      <c r="D325" s="44"/>
      <c r="E325" s="44"/>
      <c r="F325" s="44"/>
      <c r="G325" s="44"/>
      <c r="H325" s="44"/>
      <c r="Q325" s="63" t="s">
        <v>20</v>
      </c>
    </row>
    <row r="326" spans="1:17" x14ac:dyDescent="0.3">
      <c r="A326" s="44"/>
      <c r="B326" s="44" t="s">
        <v>420</v>
      </c>
      <c r="C326" s="44"/>
      <c r="D326" s="44"/>
      <c r="E326" s="44"/>
      <c r="F326" s="44"/>
      <c r="G326" s="44"/>
      <c r="H326" s="44"/>
      <c r="Q326" s="63" t="s">
        <v>26</v>
      </c>
    </row>
    <row r="327" spans="1:17" ht="15.75" x14ac:dyDescent="0.3">
      <c r="A327" s="44"/>
      <c r="B327" s="44" t="s">
        <v>422</v>
      </c>
      <c r="C327" s="44"/>
      <c r="D327" s="44"/>
      <c r="E327" s="44"/>
      <c r="F327" s="44"/>
      <c r="G327" s="44"/>
      <c r="H327" s="44"/>
      <c r="Q327" s="60" t="s">
        <v>85</v>
      </c>
    </row>
    <row r="328" spans="1:17" x14ac:dyDescent="0.3">
      <c r="A328" s="44"/>
      <c r="B328" s="44"/>
      <c r="C328" s="44"/>
      <c r="D328" s="44"/>
      <c r="E328" s="44"/>
      <c r="F328" s="44"/>
      <c r="G328" s="44"/>
      <c r="H328" s="44"/>
      <c r="Q328" s="63" t="s">
        <v>87</v>
      </c>
    </row>
    <row r="329" spans="1:17" ht="15.75" x14ac:dyDescent="0.3">
      <c r="A329" s="44"/>
      <c r="B329" s="44"/>
      <c r="C329" s="44"/>
      <c r="D329" s="44"/>
      <c r="E329" s="44"/>
      <c r="F329" s="44"/>
      <c r="G329" s="44"/>
      <c r="H329" s="44"/>
      <c r="Q329" s="60" t="s">
        <v>89</v>
      </c>
    </row>
    <row r="330" spans="1:17" x14ac:dyDescent="0.3">
      <c r="A330" s="44"/>
      <c r="B330" s="44"/>
      <c r="C330" s="44"/>
      <c r="D330" s="44"/>
      <c r="E330" s="44"/>
      <c r="F330" s="44"/>
      <c r="G330" s="44"/>
      <c r="H330" s="44"/>
      <c r="Q330" s="63" t="s">
        <v>91</v>
      </c>
    </row>
    <row r="331" spans="1:17" ht="15.75" x14ac:dyDescent="0.3">
      <c r="A331" s="44"/>
      <c r="B331" s="44"/>
      <c r="C331" s="44"/>
      <c r="D331" s="44"/>
      <c r="E331" s="44"/>
      <c r="F331" s="44"/>
      <c r="G331" s="44"/>
      <c r="H331" s="44"/>
      <c r="Q331" s="60" t="s">
        <v>92</v>
      </c>
    </row>
    <row r="332" spans="1:17" ht="15.75" x14ac:dyDescent="0.3">
      <c r="A332" s="44"/>
      <c r="B332" s="44"/>
      <c r="C332" s="44"/>
      <c r="D332" s="44"/>
      <c r="E332" s="44"/>
      <c r="F332" s="44"/>
      <c r="G332" s="44"/>
      <c r="H332" s="44"/>
      <c r="Q332" s="60" t="s">
        <v>93</v>
      </c>
    </row>
    <row r="333" spans="1:17" ht="15.75" x14ac:dyDescent="0.3">
      <c r="A333" s="44"/>
      <c r="B333" s="44"/>
      <c r="C333" s="44"/>
      <c r="D333" s="44"/>
      <c r="E333" s="44"/>
      <c r="F333" s="44"/>
      <c r="G333" s="44"/>
      <c r="H333" s="44"/>
      <c r="Q333" s="60" t="s">
        <v>95</v>
      </c>
    </row>
    <row r="334" spans="1:17" ht="15.75" x14ac:dyDescent="0.3">
      <c r="A334" s="44"/>
      <c r="B334" s="44"/>
      <c r="C334" s="44"/>
      <c r="D334" s="44"/>
      <c r="E334" s="44"/>
      <c r="F334" s="44"/>
      <c r="G334" s="44"/>
      <c r="H334" s="44"/>
      <c r="Q334" s="60" t="s">
        <v>98</v>
      </c>
    </row>
    <row r="335" spans="1:17" ht="15.75" x14ac:dyDescent="0.3">
      <c r="A335" s="44"/>
      <c r="B335" s="44"/>
      <c r="C335" s="44"/>
      <c r="D335" s="44"/>
      <c r="E335" s="44"/>
      <c r="F335" s="44"/>
      <c r="G335" s="44"/>
      <c r="H335" s="44"/>
      <c r="Q335" s="60" t="s">
        <v>101</v>
      </c>
    </row>
    <row r="336" spans="1:17" x14ac:dyDescent="0.3">
      <c r="A336" s="44"/>
      <c r="B336" s="44"/>
      <c r="C336" s="44"/>
      <c r="D336" s="44"/>
      <c r="E336" s="44"/>
      <c r="F336" s="44"/>
      <c r="G336" s="44"/>
      <c r="H336" s="44"/>
      <c r="Q336" s="63" t="s">
        <v>105</v>
      </c>
    </row>
    <row r="337" spans="1:17" ht="15.75" x14ac:dyDescent="0.3">
      <c r="A337" s="44"/>
      <c r="B337" s="44"/>
      <c r="C337" s="44"/>
      <c r="D337" s="44"/>
      <c r="E337" s="44"/>
      <c r="F337" s="44"/>
      <c r="G337" s="44"/>
      <c r="H337" s="44"/>
      <c r="Q337" s="60" t="s">
        <v>107</v>
      </c>
    </row>
    <row r="338" spans="1:17" ht="15.75" x14ac:dyDescent="0.3">
      <c r="A338" s="44"/>
      <c r="B338" s="44"/>
      <c r="C338" s="44"/>
      <c r="D338" s="44"/>
      <c r="E338" s="44"/>
      <c r="F338" s="44"/>
      <c r="G338" s="44"/>
      <c r="H338" s="44"/>
      <c r="Q338" s="60" t="s">
        <v>121</v>
      </c>
    </row>
    <row r="339" spans="1:17" ht="15.75" x14ac:dyDescent="0.3">
      <c r="A339" s="44"/>
      <c r="B339" s="44"/>
      <c r="C339" s="44"/>
      <c r="D339" s="44"/>
      <c r="E339" s="44"/>
      <c r="F339" s="44"/>
      <c r="G339" s="44"/>
      <c r="H339" s="44"/>
      <c r="Q339" s="60" t="s">
        <v>123</v>
      </c>
    </row>
    <row r="340" spans="1:17" ht="15.75" x14ac:dyDescent="0.3">
      <c r="A340" s="44"/>
      <c r="B340" s="44"/>
      <c r="C340" s="44"/>
      <c r="D340" s="44"/>
      <c r="E340" s="44"/>
      <c r="F340" s="44"/>
      <c r="G340" s="44"/>
      <c r="H340" s="44"/>
      <c r="Q340" s="60" t="s">
        <v>127</v>
      </c>
    </row>
    <row r="341" spans="1:17" ht="15.75" x14ac:dyDescent="0.3">
      <c r="A341" s="44"/>
      <c r="B341" s="44"/>
      <c r="C341" s="44"/>
      <c r="D341" s="44"/>
      <c r="E341" s="44"/>
      <c r="F341" s="44"/>
      <c r="G341" s="44"/>
      <c r="H341" s="44"/>
      <c r="Q341" s="60" t="s">
        <v>14</v>
      </c>
    </row>
    <row r="342" spans="1:17" ht="15.75" x14ac:dyDescent="0.3">
      <c r="A342" s="44"/>
      <c r="B342" s="44"/>
      <c r="C342" s="44"/>
      <c r="D342" s="44"/>
      <c r="E342" s="44"/>
      <c r="F342" s="44"/>
      <c r="G342" s="44"/>
      <c r="H342" s="44"/>
      <c r="Q342" s="64" t="s">
        <v>365</v>
      </c>
    </row>
    <row r="343" spans="1:17" x14ac:dyDescent="0.3">
      <c r="A343" s="44"/>
      <c r="B343" s="44"/>
      <c r="C343" s="44"/>
      <c r="D343" s="44"/>
      <c r="E343" s="44"/>
      <c r="F343" s="44"/>
      <c r="G343" s="44"/>
      <c r="H343" s="44"/>
      <c r="Q343" s="66" t="s">
        <v>423</v>
      </c>
    </row>
    <row r="344" spans="1:17" x14ac:dyDescent="0.3">
      <c r="A344" s="44"/>
      <c r="B344" s="44"/>
      <c r="C344" s="44"/>
      <c r="D344" s="44"/>
      <c r="E344" s="44"/>
      <c r="F344" s="44"/>
      <c r="G344" s="44"/>
      <c r="H344" s="44"/>
    </row>
    <row r="345" spans="1:17" x14ac:dyDescent="0.3">
      <c r="A345" s="44"/>
      <c r="B345" s="44"/>
      <c r="C345" s="44"/>
      <c r="D345" s="44"/>
      <c r="E345" s="44"/>
      <c r="F345" s="44"/>
      <c r="G345" s="44"/>
      <c r="H345" s="44"/>
    </row>
    <row r="346" spans="1:17" x14ac:dyDescent="0.3">
      <c r="A346" s="44"/>
      <c r="B346" s="44"/>
      <c r="C346" s="44"/>
      <c r="D346" s="44"/>
      <c r="E346" s="44"/>
      <c r="F346" s="44"/>
      <c r="G346" s="44"/>
      <c r="H346" s="44"/>
    </row>
    <row r="347" spans="1:17" x14ac:dyDescent="0.3">
      <c r="A347" s="44"/>
      <c r="B347" s="44"/>
      <c r="C347" s="44"/>
      <c r="D347" s="44"/>
      <c r="E347" s="44"/>
      <c r="F347" s="44"/>
      <c r="G347" s="44"/>
      <c r="H347" s="44"/>
    </row>
    <row r="348" spans="1:17" x14ac:dyDescent="0.3">
      <c r="A348" s="44"/>
      <c r="B348" s="44"/>
      <c r="C348" s="44"/>
      <c r="D348" s="44"/>
      <c r="E348" s="44"/>
      <c r="F348" s="44"/>
      <c r="G348" s="44"/>
      <c r="H348" s="44"/>
    </row>
    <row r="349" spans="1:17" x14ac:dyDescent="0.3">
      <c r="A349" s="44"/>
      <c r="B349" s="44"/>
      <c r="C349" s="44"/>
      <c r="D349" s="44"/>
      <c r="E349" s="44"/>
      <c r="F349" s="44"/>
      <c r="G349" s="44"/>
      <c r="H349" s="44"/>
    </row>
    <row r="350" spans="1:17" x14ac:dyDescent="0.3">
      <c r="A350" s="44"/>
      <c r="B350" s="44"/>
      <c r="C350" s="44"/>
      <c r="D350" s="44"/>
      <c r="E350" s="44"/>
      <c r="F350" s="44"/>
      <c r="G350" s="44"/>
      <c r="H350" s="44"/>
    </row>
    <row r="351" spans="1:17" x14ac:dyDescent="0.3">
      <c r="A351" s="44"/>
      <c r="B351" s="44"/>
      <c r="C351" s="44"/>
      <c r="D351" s="44"/>
      <c r="E351" s="44"/>
      <c r="F351" s="44"/>
      <c r="G351" s="44"/>
      <c r="H351" s="44"/>
    </row>
    <row r="352" spans="1:17" x14ac:dyDescent="0.3">
      <c r="A352" s="44"/>
      <c r="B352" s="44"/>
      <c r="C352" s="44"/>
      <c r="D352" s="44"/>
      <c r="E352" s="44"/>
      <c r="F352" s="44"/>
      <c r="G352" s="44"/>
      <c r="H352" s="44"/>
    </row>
    <row r="353" spans="1:8" x14ac:dyDescent="0.3">
      <c r="A353" s="44"/>
      <c r="B353" s="44"/>
      <c r="C353" s="44"/>
      <c r="D353" s="44"/>
      <c r="E353" s="44"/>
      <c r="F353" s="44"/>
      <c r="G353" s="44"/>
      <c r="H353" s="44"/>
    </row>
    <row r="354" spans="1:8" x14ac:dyDescent="0.3">
      <c r="A354" s="44"/>
      <c r="B354" s="44"/>
      <c r="C354" s="44"/>
      <c r="D354" s="44"/>
      <c r="E354" s="44"/>
      <c r="F354" s="44"/>
      <c r="G354" s="44"/>
      <c r="H354" s="44"/>
    </row>
    <row r="355" spans="1:8" x14ac:dyDescent="0.3">
      <c r="A355" s="44"/>
      <c r="B355" s="44"/>
      <c r="C355" s="44"/>
      <c r="D355" s="44"/>
      <c r="E355" s="44"/>
      <c r="F355" s="44"/>
      <c r="G355" s="44"/>
      <c r="H355" s="44"/>
    </row>
    <row r="356" spans="1:8" x14ac:dyDescent="0.3">
      <c r="A356" s="44"/>
      <c r="B356" s="44"/>
      <c r="C356" s="44"/>
      <c r="D356" s="44"/>
      <c r="E356" s="44"/>
      <c r="F356" s="44"/>
      <c r="G356" s="44"/>
      <c r="H356" s="44"/>
    </row>
    <row r="357" spans="1:8" x14ac:dyDescent="0.3">
      <c r="A357" s="44"/>
      <c r="B357" s="44"/>
      <c r="C357" s="44"/>
      <c r="D357" s="44"/>
      <c r="E357" s="44"/>
      <c r="F357" s="44"/>
      <c r="G357" s="44"/>
      <c r="H357" s="44"/>
    </row>
    <row r="358" spans="1:8" x14ac:dyDescent="0.3">
      <c r="A358" s="44"/>
      <c r="B358" s="44"/>
      <c r="C358" s="44"/>
      <c r="D358" s="44"/>
      <c r="E358" s="44"/>
      <c r="F358" s="44"/>
      <c r="G358" s="44"/>
      <c r="H358" s="44"/>
    </row>
    <row r="359" spans="1:8" x14ac:dyDescent="0.3">
      <c r="A359" s="44"/>
      <c r="B359" s="44"/>
      <c r="C359" s="44"/>
      <c r="D359" s="44"/>
      <c r="E359" s="44"/>
      <c r="F359" s="44"/>
      <c r="G359" s="44"/>
      <c r="H359" s="44"/>
    </row>
    <row r="360" spans="1:8" x14ac:dyDescent="0.3">
      <c r="A360" s="44"/>
      <c r="B360" s="44"/>
      <c r="C360" s="44"/>
      <c r="D360" s="44"/>
      <c r="E360" s="44"/>
      <c r="F360" s="44"/>
      <c r="G360" s="44"/>
      <c r="H360" s="44"/>
    </row>
    <row r="361" spans="1:8" x14ac:dyDescent="0.3">
      <c r="A361" s="44"/>
      <c r="B361" s="44"/>
      <c r="C361" s="44"/>
      <c r="D361" s="44"/>
      <c r="E361" s="44"/>
      <c r="F361" s="44"/>
      <c r="G361" s="44"/>
      <c r="H361" s="44"/>
    </row>
    <row r="362" spans="1:8" x14ac:dyDescent="0.3">
      <c r="A362" s="44"/>
      <c r="B362" s="44"/>
      <c r="C362" s="44"/>
      <c r="D362" s="44"/>
      <c r="E362" s="44"/>
      <c r="F362" s="44"/>
      <c r="G362" s="44"/>
      <c r="H362" s="44"/>
    </row>
    <row r="363" spans="1:8" x14ac:dyDescent="0.3">
      <c r="A363" s="44"/>
      <c r="B363" s="44"/>
      <c r="C363" s="44"/>
      <c r="D363" s="44"/>
      <c r="E363" s="44"/>
      <c r="F363" s="44"/>
      <c r="G363" s="44"/>
      <c r="H363" s="44"/>
    </row>
    <row r="364" spans="1:8" x14ac:dyDescent="0.3">
      <c r="A364" s="44"/>
      <c r="B364" s="44"/>
      <c r="C364" s="44"/>
      <c r="D364" s="44"/>
      <c r="E364" s="44"/>
      <c r="F364" s="44"/>
      <c r="G364" s="44"/>
      <c r="H364" s="44"/>
    </row>
    <row r="365" spans="1:8" x14ac:dyDescent="0.3">
      <c r="A365" s="44"/>
      <c r="B365" s="44"/>
      <c r="C365" s="44"/>
      <c r="D365" s="44"/>
      <c r="E365" s="44"/>
      <c r="F365" s="44"/>
      <c r="G365" s="44"/>
      <c r="H365" s="44"/>
    </row>
    <row r="366" spans="1:8" x14ac:dyDescent="0.3">
      <c r="A366" s="44"/>
      <c r="B366" s="44"/>
      <c r="C366" s="44"/>
      <c r="D366" s="44"/>
      <c r="E366" s="44"/>
      <c r="F366" s="44"/>
      <c r="G366" s="44"/>
      <c r="H366" s="44"/>
    </row>
    <row r="367" spans="1:8" x14ac:dyDescent="0.3">
      <c r="A367" s="44"/>
      <c r="B367" s="44"/>
      <c r="C367" s="44"/>
      <c r="D367" s="44"/>
      <c r="E367" s="44"/>
      <c r="F367" s="44"/>
      <c r="G367" s="44"/>
      <c r="H367" s="44"/>
    </row>
    <row r="368" spans="1:8" x14ac:dyDescent="0.3">
      <c r="A368" s="44"/>
      <c r="B368" s="44"/>
      <c r="C368" s="44"/>
      <c r="D368" s="44"/>
      <c r="E368" s="44"/>
      <c r="F368" s="44"/>
      <c r="G368" s="44"/>
      <c r="H368" s="44"/>
    </row>
    <row r="369" spans="1:8" x14ac:dyDescent="0.3">
      <c r="A369" s="44"/>
      <c r="B369" s="44"/>
      <c r="C369" s="44"/>
      <c r="D369" s="44"/>
      <c r="E369" s="44"/>
      <c r="F369" s="44"/>
      <c r="G369" s="44"/>
      <c r="H369" s="44"/>
    </row>
    <row r="370" spans="1:8" x14ac:dyDescent="0.3">
      <c r="A370" s="44"/>
      <c r="B370" s="44"/>
      <c r="C370" s="44"/>
      <c r="D370" s="44"/>
      <c r="E370" s="44"/>
      <c r="F370" s="44"/>
      <c r="G370" s="44"/>
      <c r="H370" s="44"/>
    </row>
    <row r="371" spans="1:8" x14ac:dyDescent="0.3">
      <c r="A371" s="44"/>
      <c r="B371" s="44"/>
      <c r="C371" s="44"/>
      <c r="D371" s="44"/>
      <c r="E371" s="44"/>
      <c r="F371" s="44"/>
      <c r="G371" s="44"/>
      <c r="H371" s="44"/>
    </row>
    <row r="372" spans="1:8" x14ac:dyDescent="0.3">
      <c r="A372" s="44"/>
      <c r="B372" s="44"/>
      <c r="C372" s="44"/>
      <c r="D372" s="44"/>
      <c r="E372" s="44"/>
      <c r="F372" s="44"/>
      <c r="G372" s="44"/>
      <c r="H372" s="44"/>
    </row>
    <row r="373" spans="1:8" x14ac:dyDescent="0.3">
      <c r="A373" s="44"/>
      <c r="B373" s="44"/>
      <c r="C373" s="44"/>
      <c r="D373" s="44"/>
      <c r="E373" s="44"/>
      <c r="F373" s="44"/>
      <c r="G373" s="44"/>
      <c r="H373" s="44"/>
    </row>
    <row r="374" spans="1:8" x14ac:dyDescent="0.3">
      <c r="A374" s="44"/>
      <c r="B374" s="44"/>
      <c r="C374" s="44"/>
      <c r="D374" s="44"/>
      <c r="E374" s="44"/>
      <c r="F374" s="44"/>
      <c r="G374" s="44"/>
      <c r="H374" s="44"/>
    </row>
    <row r="375" spans="1:8" x14ac:dyDescent="0.3">
      <c r="A375" s="44"/>
      <c r="B375" s="44"/>
      <c r="C375" s="44"/>
      <c r="D375" s="44"/>
      <c r="E375" s="44"/>
      <c r="F375" s="44"/>
      <c r="G375" s="44"/>
      <c r="H375" s="44"/>
    </row>
    <row r="376" spans="1:8" x14ac:dyDescent="0.3">
      <c r="A376" s="44"/>
      <c r="B376" s="44"/>
      <c r="C376" s="44"/>
      <c r="D376" s="44"/>
      <c r="E376" s="44"/>
      <c r="F376" s="44"/>
      <c r="G376" s="44"/>
      <c r="H376" s="44"/>
    </row>
    <row r="377" spans="1:8" x14ac:dyDescent="0.3">
      <c r="A377" s="44"/>
      <c r="B377" s="44"/>
      <c r="C377" s="44"/>
      <c r="D377" s="44"/>
      <c r="E377" s="44"/>
      <c r="F377" s="44"/>
      <c r="G377" s="44"/>
      <c r="H377" s="44"/>
    </row>
    <row r="378" spans="1:8" x14ac:dyDescent="0.3">
      <c r="A378" s="44"/>
      <c r="B378" s="44"/>
      <c r="C378" s="44"/>
      <c r="D378" s="44"/>
      <c r="E378" s="44"/>
      <c r="F378" s="44"/>
      <c r="G378" s="44"/>
      <c r="H378" s="44"/>
    </row>
    <row r="379" spans="1:8" x14ac:dyDescent="0.3">
      <c r="A379" s="44"/>
      <c r="B379" s="44"/>
      <c r="C379" s="44"/>
      <c r="D379" s="44"/>
      <c r="E379" s="44"/>
      <c r="F379" s="44"/>
      <c r="G379" s="44"/>
      <c r="H379" s="44"/>
    </row>
    <row r="380" spans="1:8" x14ac:dyDescent="0.3">
      <c r="A380" s="44"/>
      <c r="B380" s="44"/>
      <c r="C380" s="44"/>
      <c r="D380" s="44"/>
      <c r="E380" s="44"/>
      <c r="F380" s="44"/>
      <c r="G380" s="44"/>
      <c r="H380" s="44"/>
    </row>
    <row r="381" spans="1:8" x14ac:dyDescent="0.3">
      <c r="A381" s="44"/>
      <c r="B381" s="44"/>
      <c r="C381" s="44"/>
      <c r="D381" s="44"/>
      <c r="E381" s="44"/>
      <c r="F381" s="44"/>
      <c r="G381" s="44"/>
      <c r="H381" s="44"/>
    </row>
    <row r="382" spans="1:8" x14ac:dyDescent="0.3">
      <c r="A382" s="44"/>
      <c r="B382" s="44"/>
      <c r="C382" s="44"/>
      <c r="D382" s="44"/>
      <c r="E382" s="44"/>
      <c r="F382" s="44"/>
      <c r="G382" s="44"/>
      <c r="H382" s="44"/>
    </row>
    <row r="383" spans="1:8" x14ac:dyDescent="0.3">
      <c r="A383" s="44"/>
      <c r="B383" s="44"/>
      <c r="C383" s="44"/>
      <c r="D383" s="44"/>
      <c r="E383" s="44"/>
      <c r="F383" s="44"/>
      <c r="G383" s="44"/>
      <c r="H383" s="44"/>
    </row>
    <row r="384" spans="1:8" x14ac:dyDescent="0.3">
      <c r="A384" s="44"/>
      <c r="B384" s="44"/>
      <c r="C384" s="44"/>
      <c r="D384" s="44"/>
      <c r="E384" s="44"/>
      <c r="F384" s="44"/>
      <c r="G384" s="44"/>
      <c r="H384" s="44"/>
    </row>
    <row r="385" spans="1:8" x14ac:dyDescent="0.3">
      <c r="A385" s="44"/>
      <c r="B385" s="44"/>
      <c r="C385" s="44"/>
      <c r="D385" s="44"/>
      <c r="E385" s="44"/>
      <c r="F385" s="44"/>
      <c r="G385" s="44"/>
      <c r="H385" s="44"/>
    </row>
    <row r="386" spans="1:8" x14ac:dyDescent="0.3">
      <c r="A386" s="44"/>
      <c r="B386" s="44"/>
      <c r="C386" s="44"/>
      <c r="D386" s="44"/>
      <c r="E386" s="44"/>
      <c r="F386" s="44"/>
      <c r="G386" s="44"/>
      <c r="H386" s="44"/>
    </row>
    <row r="387" spans="1:8" x14ac:dyDescent="0.3">
      <c r="A387" s="44"/>
      <c r="B387" s="44"/>
      <c r="C387" s="44"/>
      <c r="D387" s="44"/>
      <c r="E387" s="44"/>
      <c r="F387" s="44"/>
      <c r="G387" s="44"/>
      <c r="H387" s="44"/>
    </row>
    <row r="388" spans="1:8" x14ac:dyDescent="0.3">
      <c r="A388" s="44"/>
      <c r="B388" s="44"/>
      <c r="C388" s="44"/>
      <c r="D388" s="44"/>
      <c r="E388" s="44"/>
      <c r="F388" s="44"/>
      <c r="G388" s="44"/>
      <c r="H388" s="44"/>
    </row>
    <row r="389" spans="1:8" x14ac:dyDescent="0.3">
      <c r="A389" s="44"/>
      <c r="B389" s="44"/>
      <c r="C389" s="44"/>
      <c r="D389" s="44"/>
      <c r="E389" s="44"/>
      <c r="F389" s="44"/>
      <c r="G389" s="44"/>
      <c r="H389" s="44"/>
    </row>
    <row r="390" spans="1:8" x14ac:dyDescent="0.3">
      <c r="A390" s="44"/>
      <c r="B390" s="44"/>
      <c r="C390" s="44"/>
      <c r="D390" s="44"/>
      <c r="E390" s="44"/>
      <c r="F390" s="44"/>
      <c r="G390" s="44"/>
      <c r="H390" s="44"/>
    </row>
    <row r="391" spans="1:8" x14ac:dyDescent="0.3">
      <c r="A391" s="44"/>
      <c r="B391" s="44"/>
      <c r="C391" s="44"/>
      <c r="D391" s="44"/>
      <c r="E391" s="44"/>
      <c r="F391" s="44"/>
      <c r="G391" s="44"/>
      <c r="H391" s="44"/>
    </row>
    <row r="392" spans="1:8" x14ac:dyDescent="0.3">
      <c r="A392" s="44"/>
      <c r="B392" s="44"/>
      <c r="C392" s="44"/>
      <c r="D392" s="44"/>
      <c r="E392" s="44"/>
      <c r="F392" s="44"/>
      <c r="G392" s="44"/>
      <c r="H392" s="44"/>
    </row>
    <row r="393" spans="1:8" x14ac:dyDescent="0.3">
      <c r="A393" s="44"/>
      <c r="B393" s="44"/>
      <c r="C393" s="44"/>
      <c r="D393" s="44"/>
      <c r="E393" s="44"/>
      <c r="F393" s="44"/>
      <c r="G393" s="44"/>
      <c r="H393" s="44"/>
    </row>
    <row r="394" spans="1:8" x14ac:dyDescent="0.3">
      <c r="A394" s="44"/>
      <c r="B394" s="44"/>
      <c r="C394" s="44"/>
      <c r="D394" s="44"/>
      <c r="E394" s="44"/>
      <c r="F394" s="44"/>
      <c r="G394" s="44"/>
      <c r="H394" s="44"/>
    </row>
    <row r="395" spans="1:8" x14ac:dyDescent="0.3">
      <c r="A395" s="44"/>
      <c r="B395" s="44"/>
      <c r="C395" s="44"/>
      <c r="D395" s="44"/>
      <c r="E395" s="44"/>
      <c r="F395" s="44"/>
      <c r="G395" s="44"/>
      <c r="H395" s="44"/>
    </row>
    <row r="396" spans="1:8" x14ac:dyDescent="0.3">
      <c r="A396" s="44"/>
      <c r="B396" s="44"/>
      <c r="C396" s="44"/>
      <c r="D396" s="44"/>
      <c r="E396" s="44"/>
      <c r="F396" s="44"/>
      <c r="G396" s="44"/>
      <c r="H396" s="44"/>
    </row>
    <row r="397" spans="1:8" x14ac:dyDescent="0.3">
      <c r="A397" s="44"/>
      <c r="B397" s="44"/>
      <c r="C397" s="44"/>
      <c r="D397" s="44"/>
      <c r="E397" s="44"/>
      <c r="F397" s="44"/>
      <c r="G397" s="44"/>
      <c r="H397" s="44"/>
    </row>
    <row r="398" spans="1:8" x14ac:dyDescent="0.3">
      <c r="A398" s="44"/>
      <c r="B398" s="44"/>
      <c r="C398" s="44"/>
      <c r="D398" s="44"/>
      <c r="E398" s="44"/>
      <c r="F398" s="44"/>
      <c r="G398" s="44"/>
      <c r="H398" s="44"/>
    </row>
    <row r="399" spans="1:8" x14ac:dyDescent="0.3">
      <c r="A399" s="44"/>
      <c r="B399" s="44"/>
      <c r="C399" s="44"/>
      <c r="D399" s="44"/>
      <c r="E399" s="44"/>
      <c r="F399" s="44"/>
      <c r="G399" s="44"/>
      <c r="H399" s="44"/>
    </row>
  </sheetData>
  <sheetProtection algorithmName="SHA-512" hashValue="SZGJGseDAUBeo2IrF2A62OnLR7l+weFkwdqfVl6pOGetb7pEZzKOYnaoQyqVmcXUK+ipRUjfOsW/yDUU0eS8SA==" saltValue="aHxmP8pOJ82DHZwG9vqMFg==" spinCount="100000" sheet="1" objects="1" scenarios="1"/>
  <autoFilter ref="B2:N109" xr:uid="{7D33D6B4-0A68-4B8A-8EDA-8916118AFBC8}"/>
  <mergeCells count="12">
    <mergeCell ref="N1:N2"/>
    <mergeCell ref="A1:A2"/>
    <mergeCell ref="B1:B2"/>
    <mergeCell ref="C1:D1"/>
    <mergeCell ref="E1:E2"/>
    <mergeCell ref="F1:F2"/>
    <mergeCell ref="G1:G2"/>
    <mergeCell ref="H1:H2"/>
    <mergeCell ref="I1:J1"/>
    <mergeCell ref="K1:K2"/>
    <mergeCell ref="L1:L2"/>
    <mergeCell ref="M1:M2"/>
  </mergeCells>
  <dataValidations count="1">
    <dataValidation type="list" allowBlank="1" showInputMessage="1" showErrorMessage="1" sqref="A324:A399" xr:uid="{900D5A13-0FAB-4807-BFFC-CF5508D4E02D}">
      <formula1>$Q$324:$Q$343</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6361-4902-4B99-B990-063259ACD448}">
  <dimension ref="B2:F12"/>
  <sheetViews>
    <sheetView workbookViewId="0">
      <selection activeCell="E13" sqref="E13"/>
    </sheetView>
  </sheetViews>
  <sheetFormatPr baseColWidth="10" defaultRowHeight="15" x14ac:dyDescent="0.25"/>
  <cols>
    <col min="2" max="2" width="15.28515625" customWidth="1"/>
    <col min="3" max="3" width="17.28515625" bestFit="1" customWidth="1"/>
    <col min="6" max="6" width="23.85546875" customWidth="1"/>
  </cols>
  <sheetData>
    <row r="2" spans="2:6" x14ac:dyDescent="0.25">
      <c r="B2" s="71" t="s">
        <v>400</v>
      </c>
      <c r="C2" s="71"/>
      <c r="E2" s="70" t="s">
        <v>411</v>
      </c>
      <c r="F2" s="70"/>
    </row>
    <row r="3" spans="2:6" x14ac:dyDescent="0.25">
      <c r="B3" s="47" t="s">
        <v>399</v>
      </c>
      <c r="C3" s="47" t="s">
        <v>410</v>
      </c>
      <c r="E3" s="47" t="s">
        <v>399</v>
      </c>
      <c r="F3" s="47" t="s">
        <v>410</v>
      </c>
    </row>
    <row r="4" spans="2:6" x14ac:dyDescent="0.25">
      <c r="B4" s="47" t="s">
        <v>401</v>
      </c>
      <c r="C4" s="61"/>
      <c r="E4" s="47" t="s">
        <v>402</v>
      </c>
      <c r="F4" s="61"/>
    </row>
    <row r="5" spans="2:6" x14ac:dyDescent="0.25">
      <c r="B5" s="47" t="s">
        <v>402</v>
      </c>
      <c r="C5" s="61"/>
      <c r="E5" s="47" t="s">
        <v>403</v>
      </c>
      <c r="F5" s="61"/>
    </row>
    <row r="6" spans="2:6" x14ac:dyDescent="0.25">
      <c r="B6" s="47" t="s">
        <v>403</v>
      </c>
      <c r="C6" s="61"/>
      <c r="E6" s="47" t="s">
        <v>404</v>
      </c>
      <c r="F6" s="61"/>
    </row>
    <row r="7" spans="2:6" x14ac:dyDescent="0.25">
      <c r="B7" s="47" t="s">
        <v>404</v>
      </c>
      <c r="C7" s="61"/>
      <c r="E7" s="47" t="s">
        <v>405</v>
      </c>
      <c r="F7" s="61"/>
    </row>
    <row r="8" spans="2:6" x14ac:dyDescent="0.25">
      <c r="B8" s="47" t="s">
        <v>405</v>
      </c>
      <c r="C8" s="61"/>
      <c r="E8" s="47" t="s">
        <v>406</v>
      </c>
      <c r="F8" s="61"/>
    </row>
    <row r="9" spans="2:6" x14ac:dyDescent="0.25">
      <c r="B9" s="47" t="s">
        <v>406</v>
      </c>
      <c r="C9" s="61"/>
      <c r="E9" s="47" t="s">
        <v>407</v>
      </c>
      <c r="F9" s="61"/>
    </row>
    <row r="10" spans="2:6" x14ac:dyDescent="0.25">
      <c r="B10" s="47" t="s">
        <v>407</v>
      </c>
      <c r="C10" s="61"/>
    </row>
    <row r="11" spans="2:6" x14ac:dyDescent="0.25">
      <c r="B11" s="47" t="s">
        <v>408</v>
      </c>
      <c r="C11" s="61"/>
    </row>
    <row r="12" spans="2:6" x14ac:dyDescent="0.25">
      <c r="B12" s="47" t="s">
        <v>409</v>
      </c>
      <c r="C12" s="61"/>
    </row>
  </sheetData>
  <sheetProtection algorithmName="SHA-512" hashValue="jFk735Sjc9ORoi/1+P6vi3IDTXTvYYDVptETIdk6o9g9YsS7xBwAI+Xu077k6wfhKbwP6Na7OXKj9DKSZtsnlQ==" saltValue="uwfzjJ6BBVqR1AA/6StWxA==" spinCount="100000" sheet="1" objects="1" scenarios="1"/>
  <mergeCells count="2">
    <mergeCell ref="B2:C2"/>
    <mergeCell ref="E2:F2"/>
  </mergeCells>
  <phoneticPr fontId="24"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B97E2-8CCA-4303-834D-93C13D10504E}">
  <dimension ref="A1:I135"/>
  <sheetViews>
    <sheetView zoomScale="70" zoomScaleNormal="70" workbookViewId="0">
      <pane xSplit="3" ySplit="2" topLeftCell="D11" activePane="bottomRight" state="frozen"/>
      <selection pane="topRight" activeCell="C1" sqref="C1"/>
      <selection pane="bottomLeft" activeCell="A3" sqref="A3"/>
      <selection pane="bottomRight" activeCell="B21" sqref="B21:D26"/>
    </sheetView>
  </sheetViews>
  <sheetFormatPr baseColWidth="10" defaultRowHeight="15" x14ac:dyDescent="0.25"/>
  <cols>
    <col min="1" max="1" width="59.28515625" bestFit="1" customWidth="1"/>
    <col min="2" max="2" width="62.7109375" customWidth="1"/>
    <col min="3" max="3" width="74.5703125" bestFit="1" customWidth="1"/>
    <col min="4" max="4" width="25" bestFit="1" customWidth="1"/>
    <col min="5" max="5" width="25.85546875" bestFit="1" customWidth="1"/>
    <col min="6" max="6" width="17.140625" bestFit="1" customWidth="1"/>
  </cols>
  <sheetData>
    <row r="1" spans="1:6" ht="15.75" customHeight="1" x14ac:dyDescent="0.25">
      <c r="A1" s="71" t="s">
        <v>0</v>
      </c>
      <c r="B1" s="71" t="s">
        <v>1</v>
      </c>
      <c r="C1" s="71"/>
      <c r="D1" s="71" t="s">
        <v>323</v>
      </c>
      <c r="E1" s="71" t="s">
        <v>324</v>
      </c>
    </row>
    <row r="2" spans="1:6" x14ac:dyDescent="0.25">
      <c r="A2" s="71"/>
      <c r="B2" s="71"/>
      <c r="C2" s="71"/>
      <c r="D2" s="71"/>
      <c r="E2" s="71"/>
    </row>
    <row r="3" spans="1:6" ht="15.75" x14ac:dyDescent="0.3">
      <c r="A3" s="3" t="s">
        <v>14</v>
      </c>
      <c r="B3" s="77" t="s">
        <v>15</v>
      </c>
      <c r="C3" s="77"/>
      <c r="D3" s="16">
        <v>84877</v>
      </c>
      <c r="E3" s="13">
        <f>ROUND((VLOOKUP(B3,ModeloProposiciónEconómica!B:O,14,FALSE)*48+VLOOKUP(B3,ModeloProposiciónEconómica!B:P,15,FALSE))*EscenarioProposiciónEconómica!D3,2)</f>
        <v>0</v>
      </c>
      <c r="F3" s="17"/>
    </row>
    <row r="4" spans="1:6" x14ac:dyDescent="0.25">
      <c r="A4" s="3" t="s">
        <v>14</v>
      </c>
      <c r="B4" s="78" t="s">
        <v>16</v>
      </c>
      <c r="C4" s="78"/>
      <c r="D4" s="16">
        <v>92370</v>
      </c>
      <c r="E4" s="13">
        <f>ROUND((VLOOKUP(B4,ModeloProposiciónEconómica!B:O,14,FALSE)*48+VLOOKUP(B4,ModeloProposiciónEconómica!B:P,15,FALSE))*EscenarioProposiciónEconómica!D4,2)</f>
        <v>0</v>
      </c>
      <c r="F4" s="17"/>
    </row>
    <row r="5" spans="1:6" x14ac:dyDescent="0.25">
      <c r="A5" s="3" t="s">
        <v>14</v>
      </c>
      <c r="B5" s="78" t="s">
        <v>17</v>
      </c>
      <c r="C5" s="78"/>
      <c r="D5" s="16">
        <v>1846858</v>
      </c>
      <c r="E5" s="13">
        <f>ROUND((VLOOKUP(B5,ModeloProposiciónEconómica!B:O,14,FALSE)*48+VLOOKUP(B5,ModeloProposiciónEconómica!B:P,15,FALSE))*EscenarioProposiciónEconómica!D5,2)</f>
        <v>0</v>
      </c>
      <c r="F5" s="17"/>
    </row>
    <row r="6" spans="1:6" x14ac:dyDescent="0.25">
      <c r="A6" s="3" t="s">
        <v>14</v>
      </c>
      <c r="B6" s="78" t="s">
        <v>18</v>
      </c>
      <c r="C6" s="78"/>
      <c r="D6" s="16">
        <v>9264138</v>
      </c>
      <c r="E6" s="13">
        <f>ROUND((VLOOKUP(B6,ModeloProposiciónEconómica!B:O,14,FALSE)*48+VLOOKUP(B6,ModeloProposiciónEconómica!B:P,15,FALSE))*EscenarioProposiciónEconómica!D6,2)</f>
        <v>0</v>
      </c>
      <c r="F6" s="17"/>
    </row>
    <row r="7" spans="1:6" x14ac:dyDescent="0.25">
      <c r="A7" s="3" t="s">
        <v>14</v>
      </c>
      <c r="B7" s="3" t="s">
        <v>382</v>
      </c>
      <c r="C7" s="65"/>
      <c r="D7" s="16">
        <v>2460</v>
      </c>
      <c r="E7" s="13">
        <f>IFERROR(ROUND((VLOOKUP(C7,ModeloProposiciónEconómica!B:O,14,FALSE)*48+VLOOKUP(C7,ModeloProposiciónEconómica!B:P,15,FALSE))*EscenarioProposiciónEconómica!D7,2),0)</f>
        <v>0</v>
      </c>
      <c r="F7" s="17"/>
    </row>
    <row r="8" spans="1:6" x14ac:dyDescent="0.25">
      <c r="A8" s="3" t="s">
        <v>14</v>
      </c>
      <c r="B8" s="3" t="s">
        <v>383</v>
      </c>
      <c r="C8" s="65"/>
      <c r="D8" s="16">
        <v>410</v>
      </c>
      <c r="E8" s="13">
        <f>IFERROR(ROUND((VLOOKUP(C8,ModeloProposiciónEconómica!B:O,14,FALSE)*48+VLOOKUP(C8,ModeloProposiciónEconómica!B:P,15,FALSE))*EscenarioProposiciónEconómica!D8,2),0)</f>
        <v>0</v>
      </c>
      <c r="F8" s="17"/>
    </row>
    <row r="9" spans="1:6" x14ac:dyDescent="0.25">
      <c r="A9" s="3" t="s">
        <v>14</v>
      </c>
      <c r="B9" s="3" t="s">
        <v>384</v>
      </c>
      <c r="C9" s="65"/>
      <c r="D9" s="16">
        <v>410</v>
      </c>
      <c r="E9" s="13">
        <f>IFERROR(ROUND((VLOOKUP(C9,ModeloProposiciónEconómica!B:O,14,FALSE)*48+VLOOKUP(C9,ModeloProposiciónEconómica!B:P,15,FALSE))*EscenarioProposiciónEconómica!D9,2),0)</f>
        <v>0</v>
      </c>
      <c r="F9" s="17"/>
    </row>
    <row r="10" spans="1:6" x14ac:dyDescent="0.25">
      <c r="A10" s="3" t="s">
        <v>14</v>
      </c>
      <c r="B10" s="3" t="s">
        <v>385</v>
      </c>
      <c r="C10" s="65"/>
      <c r="D10" s="16">
        <v>410</v>
      </c>
      <c r="E10" s="13">
        <f>IFERROR(ROUND((VLOOKUP(C10,ModeloProposiciónEconómica!B:O,14,FALSE)*48+VLOOKUP(C10,ModeloProposiciónEconómica!B:P,15,FALSE))*EscenarioProposiciónEconómica!D10,2),0)</f>
        <v>0</v>
      </c>
      <c r="F10" s="17"/>
    </row>
    <row r="11" spans="1:6" x14ac:dyDescent="0.25">
      <c r="A11" s="3" t="s">
        <v>14</v>
      </c>
      <c r="B11" s="3" t="s">
        <v>386</v>
      </c>
      <c r="C11" s="65"/>
      <c r="D11" s="16">
        <v>410</v>
      </c>
      <c r="E11" s="13">
        <f>IFERROR(ROUND((VLOOKUP(C11,ModeloProposiciónEconómica!B:O,14,FALSE)*48+VLOOKUP(C11,ModeloProposiciónEconómica!B:P,15,FALSE))*EscenarioProposiciónEconómica!D11,2),0)</f>
        <v>0</v>
      </c>
      <c r="F11" s="17"/>
    </row>
    <row r="12" spans="1:6" x14ac:dyDescent="0.25">
      <c r="A12" s="3" t="s">
        <v>14</v>
      </c>
      <c r="B12" s="3" t="s">
        <v>387</v>
      </c>
      <c r="C12" s="65"/>
      <c r="D12" s="16">
        <v>410</v>
      </c>
      <c r="E12" s="13">
        <f>IFERROR(ROUND((VLOOKUP(C12,ModeloProposiciónEconómica!B:O,14,FALSE)*48+VLOOKUP(C12,ModeloProposiciónEconómica!B:P,15,FALSE))*EscenarioProposiciónEconómica!D12,2),0)</f>
        <v>0</v>
      </c>
      <c r="F12" s="17"/>
    </row>
    <row r="13" spans="1:6" x14ac:dyDescent="0.25">
      <c r="A13" s="3" t="s">
        <v>14</v>
      </c>
      <c r="B13" s="3" t="s">
        <v>388</v>
      </c>
      <c r="C13" s="65"/>
      <c r="D13" s="16">
        <v>410</v>
      </c>
      <c r="E13" s="13">
        <f>IFERROR(ROUND((VLOOKUP(C13,ModeloProposiciónEconómica!B:O,14,FALSE)*48+VLOOKUP(C13,ModeloProposiciónEconómica!B:P,15,FALSE))*EscenarioProposiciónEconómica!D13,2),0)</f>
        <v>0</v>
      </c>
      <c r="F13" s="17"/>
    </row>
    <row r="14" spans="1:6" x14ac:dyDescent="0.25">
      <c r="A14" s="3" t="s">
        <v>14</v>
      </c>
      <c r="B14" s="3" t="s">
        <v>389</v>
      </c>
      <c r="C14" s="65"/>
      <c r="D14" s="16">
        <v>451</v>
      </c>
      <c r="E14" s="13">
        <f>IFERROR(ROUND((VLOOKUP(C14,ModeloProposiciónEconómica!B:O,14,FALSE)*48+VLOOKUP(C14,ModeloProposiciónEconómica!B:P,15,FALSE))*EscenarioProposiciónEconómica!D14,2),0)</f>
        <v>0</v>
      </c>
      <c r="F14" s="17"/>
    </row>
    <row r="15" spans="1:6" x14ac:dyDescent="0.25">
      <c r="A15" s="3" t="s">
        <v>14</v>
      </c>
      <c r="B15" s="3" t="s">
        <v>390</v>
      </c>
      <c r="C15" s="65"/>
      <c r="D15" s="16">
        <v>450</v>
      </c>
      <c r="E15" s="13">
        <f>IFERROR(ROUND((VLOOKUP(C15,ModeloProposiciónEconómica!B:O,14,FALSE)*48+VLOOKUP(C15,ModeloProposiciónEconómica!B:P,15,FALSE))*EscenarioProposiciónEconómica!D15,2),0)</f>
        <v>0</v>
      </c>
      <c r="F15" s="17"/>
    </row>
    <row r="16" spans="1:6" x14ac:dyDescent="0.25">
      <c r="A16" s="3" t="s">
        <v>14</v>
      </c>
      <c r="B16" s="3" t="s">
        <v>391</v>
      </c>
      <c r="C16" s="65"/>
      <c r="D16" s="16">
        <v>450</v>
      </c>
      <c r="E16" s="13">
        <f>IFERROR(ROUND((VLOOKUP(C16,ModeloProposiciónEconómica!B:O,14,FALSE)*48+VLOOKUP(C16,ModeloProposiciónEconómica!B:P,15,FALSE))*EscenarioProposiciónEconómica!D16,2),0)</f>
        <v>0</v>
      </c>
      <c r="F16" s="17"/>
    </row>
    <row r="17" spans="1:7" x14ac:dyDescent="0.25">
      <c r="A17" s="3" t="s">
        <v>14</v>
      </c>
      <c r="B17" s="3" t="s">
        <v>392</v>
      </c>
      <c r="C17" s="65"/>
      <c r="D17" s="16">
        <v>450</v>
      </c>
      <c r="E17" s="13">
        <f>IFERROR(ROUND((VLOOKUP(C17,ModeloProposiciónEconómica!B:O,14,FALSE)*48+VLOOKUP(C17,ModeloProposiciónEconómica!B:P,15,FALSE))*EscenarioProposiciónEconómica!D17,2),0)</f>
        <v>0</v>
      </c>
      <c r="F17" s="17"/>
    </row>
    <row r="18" spans="1:7" x14ac:dyDescent="0.25">
      <c r="A18" s="3" t="s">
        <v>14</v>
      </c>
      <c r="B18" s="3" t="s">
        <v>393</v>
      </c>
      <c r="C18" s="65"/>
      <c r="D18" s="16">
        <v>450</v>
      </c>
      <c r="E18" s="13">
        <f>IFERROR(ROUND((VLOOKUP(C18,ModeloProposiciónEconómica!B:O,14,FALSE)*48+VLOOKUP(C18,ModeloProposiciónEconómica!B:P,15,FALSE))*EscenarioProposiciónEconómica!D18,2),0)</f>
        <v>0</v>
      </c>
      <c r="F18" s="17"/>
    </row>
    <row r="19" spans="1:7" x14ac:dyDescent="0.25">
      <c r="A19" s="3" t="s">
        <v>14</v>
      </c>
      <c r="B19" s="3" t="s">
        <v>394</v>
      </c>
      <c r="C19" s="65" t="s">
        <v>320</v>
      </c>
      <c r="D19" s="16">
        <v>136022</v>
      </c>
      <c r="E19" s="13">
        <f>IFERROR(ROUND((VLOOKUP(C19,ModeloProposiciónEconómica!B:O,14,FALSE)*48+VLOOKUP(C19,ModeloProposiciónEconómica!B:P,15,FALSE))*EscenarioProposiciónEconómica!D19,2),0)</f>
        <v>0</v>
      </c>
      <c r="F19" s="17"/>
      <c r="G19" s="43"/>
    </row>
    <row r="20" spans="1:7" ht="15.75" x14ac:dyDescent="0.3">
      <c r="A20" s="3" t="s">
        <v>14</v>
      </c>
      <c r="B20" s="77" t="s">
        <v>19</v>
      </c>
      <c r="C20" s="77"/>
      <c r="D20" s="16">
        <v>81169</v>
      </c>
      <c r="E20" s="13">
        <f>ROUND((VLOOKUP(B20,ModeloProposiciónEconómica!B:O,14,FALSE)*48+VLOOKUP(B20,ModeloProposiciónEconómica!B:P,15,FALSE))*EscenarioProposiciónEconómica!D20,2)</f>
        <v>0</v>
      </c>
      <c r="F20" s="17"/>
    </row>
    <row r="21" spans="1:7" ht="15.75" x14ac:dyDescent="0.3">
      <c r="A21" s="4" t="s">
        <v>20</v>
      </c>
      <c r="B21" s="77" t="s">
        <v>21</v>
      </c>
      <c r="C21" s="77"/>
      <c r="D21" s="16">
        <v>10186</v>
      </c>
      <c r="E21" s="13">
        <f>ROUND((VLOOKUP(B21,ModeloProposiciónEconómica!B:O,14,FALSE)*48+VLOOKUP(B21,ModeloProposiciónEconómica!B:P,15,FALSE))*EscenarioProposiciónEconómica!D21,2)</f>
        <v>0</v>
      </c>
      <c r="F21" s="17"/>
    </row>
    <row r="22" spans="1:7" ht="15.75" x14ac:dyDescent="0.3">
      <c r="A22" s="4" t="s">
        <v>20</v>
      </c>
      <c r="B22" s="77" t="s">
        <v>22</v>
      </c>
      <c r="C22" s="77"/>
      <c r="D22" s="16">
        <v>12880</v>
      </c>
      <c r="E22" s="13">
        <f>ROUND((VLOOKUP(B22,ModeloProposiciónEconómica!B:O,14,FALSE)*48+VLOOKUP(B22,ModeloProposiciónEconómica!B:P,15,FALSE))*EscenarioProposiciónEconómica!D22,2)</f>
        <v>0</v>
      </c>
      <c r="F22" s="17"/>
    </row>
    <row r="23" spans="1:7" ht="15.75" x14ac:dyDescent="0.3">
      <c r="A23" s="4" t="s">
        <v>20</v>
      </c>
      <c r="B23" s="77" t="s">
        <v>23</v>
      </c>
      <c r="C23" s="77"/>
      <c r="D23" s="16">
        <v>1437</v>
      </c>
      <c r="E23" s="13">
        <f>ROUND((VLOOKUP(B23,ModeloProposiciónEconómica!B:O,14,FALSE)*48+VLOOKUP(B23,ModeloProposiciónEconómica!B:P,15,FALSE))*EscenarioProposiciónEconómica!D23,2)</f>
        <v>0</v>
      </c>
      <c r="F23" s="17"/>
    </row>
    <row r="24" spans="1:7" ht="15.75" x14ac:dyDescent="0.3">
      <c r="A24" s="4" t="s">
        <v>20</v>
      </c>
      <c r="B24" s="77" t="s">
        <v>24</v>
      </c>
      <c r="C24" s="77"/>
      <c r="D24" s="16">
        <v>2096</v>
      </c>
      <c r="E24" s="13">
        <f>ROUND((VLOOKUP(B24,ModeloProposiciónEconómica!B:O,14,FALSE)*48+VLOOKUP(B24,ModeloProposiciónEconómica!B:P,15,FALSE))*EscenarioProposiciónEconómica!D24,2)</f>
        <v>0</v>
      </c>
      <c r="F24" s="17"/>
    </row>
    <row r="25" spans="1:7" ht="15.75" x14ac:dyDescent="0.3">
      <c r="A25" s="4" t="s">
        <v>20</v>
      </c>
      <c r="B25" s="77" t="s">
        <v>25</v>
      </c>
      <c r="C25" s="77"/>
      <c r="D25" s="16">
        <v>205</v>
      </c>
      <c r="E25" s="13">
        <f>ROUND((VLOOKUP(B25,ModeloProposiciónEconómica!B:O,14,FALSE)*48+VLOOKUP(B25,ModeloProposiciónEconómica!B:P,15,FALSE))*EscenarioProposiciónEconómica!D25,2)</f>
        <v>0</v>
      </c>
      <c r="F25" s="17"/>
    </row>
    <row r="26" spans="1:7" ht="15.75" x14ac:dyDescent="0.3">
      <c r="A26" s="4" t="s">
        <v>20</v>
      </c>
      <c r="B26" s="77" t="s">
        <v>325</v>
      </c>
      <c r="C26" s="77"/>
      <c r="D26" s="16">
        <v>1254</v>
      </c>
      <c r="E26" s="13">
        <f>ROUND((VLOOKUP(B26,ModeloProposiciónEconómica!B:O,14,FALSE)*48+VLOOKUP(B26,ModeloProposiciónEconómica!B:P,15,FALSE))*EscenarioProposiciónEconómica!D26,2)</f>
        <v>0</v>
      </c>
      <c r="F26" s="17"/>
    </row>
    <row r="27" spans="1:7" ht="15.75" x14ac:dyDescent="0.3">
      <c r="A27" s="4" t="s">
        <v>26</v>
      </c>
      <c r="B27" s="76" t="s">
        <v>27</v>
      </c>
      <c r="C27" s="76"/>
      <c r="D27" s="18">
        <v>440</v>
      </c>
      <c r="E27" s="13">
        <f>ROUND((VLOOKUP(B27,ModeloProposiciónEconómica!B:O,14,FALSE)*48+VLOOKUP(B27,ModeloProposiciónEconómica!B:P,15,FALSE))*EscenarioProposiciónEconómica!D27,2)</f>
        <v>0</v>
      </c>
      <c r="F27" s="17"/>
    </row>
    <row r="28" spans="1:7" ht="15.75" x14ac:dyDescent="0.3">
      <c r="A28" s="4" t="s">
        <v>26</v>
      </c>
      <c r="B28" s="76" t="s">
        <v>28</v>
      </c>
      <c r="C28" s="76"/>
      <c r="D28" s="18">
        <v>36</v>
      </c>
      <c r="E28" s="13">
        <f>ROUND((VLOOKUP(B28,ModeloProposiciónEconómica!B:O,14,FALSE)*48+VLOOKUP(B28,ModeloProposiciónEconómica!B:P,15,FALSE))*EscenarioProposiciónEconómica!D28,2)</f>
        <v>0</v>
      </c>
      <c r="F28" s="17"/>
    </row>
    <row r="29" spans="1:7" ht="15.75" x14ac:dyDescent="0.3">
      <c r="A29" s="4" t="s">
        <v>26</v>
      </c>
      <c r="B29" s="76" t="s">
        <v>29</v>
      </c>
      <c r="C29" s="76"/>
      <c r="D29" s="18">
        <v>1</v>
      </c>
      <c r="E29" s="13">
        <f>ROUND((VLOOKUP(B29,ModeloProposiciónEconómica!B:O,14,FALSE)*48+VLOOKUP(B29,ModeloProposiciónEconómica!B:P,15,FALSE))*EscenarioProposiciónEconómica!D29,2)</f>
        <v>0</v>
      </c>
      <c r="F29" s="17"/>
    </row>
    <row r="30" spans="1:7" ht="15.75" x14ac:dyDescent="0.3">
      <c r="A30" s="4" t="s">
        <v>26</v>
      </c>
      <c r="B30" s="76" t="s">
        <v>30</v>
      </c>
      <c r="C30" s="76"/>
      <c r="D30" s="18">
        <v>15068</v>
      </c>
      <c r="E30" s="13">
        <f>ROUND((VLOOKUP(B30,ModeloProposiciónEconómica!B:O,14,FALSE)*48+VLOOKUP(B30,ModeloProposiciónEconómica!B:P,15,FALSE))*EscenarioProposiciónEconómica!D30,2)</f>
        <v>0</v>
      </c>
      <c r="F30" s="17"/>
    </row>
    <row r="31" spans="1:7" ht="15.75" x14ac:dyDescent="0.3">
      <c r="A31" s="4" t="s">
        <v>26</v>
      </c>
      <c r="B31" s="76" t="s">
        <v>31</v>
      </c>
      <c r="C31" s="76"/>
      <c r="D31" s="18">
        <v>408</v>
      </c>
      <c r="E31" s="13">
        <f>ROUND((VLOOKUP(B31,ModeloProposiciónEconómica!B:O,14,FALSE)*48+VLOOKUP(B31,ModeloProposiciónEconómica!B:P,15,FALSE))*EscenarioProposiciónEconómica!D31,2)</f>
        <v>0</v>
      </c>
      <c r="F31" s="17"/>
    </row>
    <row r="32" spans="1:7" ht="15.75" x14ac:dyDescent="0.3">
      <c r="A32" s="4" t="s">
        <v>26</v>
      </c>
      <c r="B32" s="76" t="s">
        <v>32</v>
      </c>
      <c r="C32" s="76"/>
      <c r="D32" s="18">
        <v>16</v>
      </c>
      <c r="E32" s="13">
        <f>ROUND((VLOOKUP(B32,ModeloProposiciónEconómica!B:O,14,FALSE)*48+VLOOKUP(B32,ModeloProposiciónEconómica!B:P,15,FALSE))*EscenarioProposiciónEconómica!D32,2)</f>
        <v>0</v>
      </c>
      <c r="F32" s="17"/>
    </row>
    <row r="33" spans="1:9" ht="15.75" x14ac:dyDescent="0.3">
      <c r="A33" s="4" t="s">
        <v>26</v>
      </c>
      <c r="B33" s="76" t="s">
        <v>33</v>
      </c>
      <c r="C33" s="76"/>
      <c r="D33" s="18">
        <v>148</v>
      </c>
      <c r="E33" s="13">
        <f>ROUND((VLOOKUP(B33,ModeloProposiciónEconómica!B:O,14,FALSE)*48+VLOOKUP(B33,ModeloProposiciónEconómica!B:P,15,FALSE))*EscenarioProposiciónEconómica!D33,2)</f>
        <v>0</v>
      </c>
      <c r="F33" s="17"/>
    </row>
    <row r="34" spans="1:9" ht="15.75" x14ac:dyDescent="0.3">
      <c r="A34" s="4" t="s">
        <v>26</v>
      </c>
      <c r="B34" s="76" t="s">
        <v>34</v>
      </c>
      <c r="C34" s="76"/>
      <c r="D34" s="18">
        <v>20</v>
      </c>
      <c r="E34" s="13">
        <f>ROUND((VLOOKUP(B34,ModeloProposiciónEconómica!B:O,14,FALSE)*48+VLOOKUP(B34,ModeloProposiciónEconómica!B:P,15,FALSE))*EscenarioProposiciónEconómica!D34,2)</f>
        <v>0</v>
      </c>
      <c r="F34" s="17"/>
    </row>
    <row r="35" spans="1:9" ht="15.75" x14ac:dyDescent="0.3">
      <c r="A35" s="4" t="s">
        <v>26</v>
      </c>
      <c r="B35" s="76" t="s">
        <v>35</v>
      </c>
      <c r="C35" s="76"/>
      <c r="D35" s="18">
        <v>1</v>
      </c>
      <c r="E35" s="13">
        <f>ROUND((VLOOKUP(B35,ModeloProposiciónEconómica!B:O,14,FALSE)*48+VLOOKUP(B35,ModeloProposiciónEconómica!B:P,15,FALSE))*EscenarioProposiciónEconómica!D35,2)</f>
        <v>0</v>
      </c>
      <c r="F35" s="17"/>
    </row>
    <row r="36" spans="1:9" ht="15.75" x14ac:dyDescent="0.3">
      <c r="A36" s="4" t="s">
        <v>26</v>
      </c>
      <c r="B36" s="76" t="s">
        <v>36</v>
      </c>
      <c r="C36" s="76"/>
      <c r="D36" s="18">
        <v>1</v>
      </c>
      <c r="E36" s="13">
        <f>ROUND((VLOOKUP(B36,ModeloProposiciónEconómica!B:O,14,FALSE)*48+VLOOKUP(B36,ModeloProposiciónEconómica!B:P,15,FALSE))*EscenarioProposiciónEconómica!D36,2)</f>
        <v>0</v>
      </c>
      <c r="F36" s="17"/>
    </row>
    <row r="37" spans="1:9" ht="15.75" x14ac:dyDescent="0.3">
      <c r="A37" s="4" t="s">
        <v>26</v>
      </c>
      <c r="B37" s="76" t="s">
        <v>37</v>
      </c>
      <c r="C37" s="76"/>
      <c r="D37" s="18">
        <v>1</v>
      </c>
      <c r="E37" s="13">
        <f>ROUND((VLOOKUP(B37,ModeloProposiciónEconómica!B:O,14,FALSE)*48+VLOOKUP(B37,ModeloProposiciónEconómica!B:P,15,FALSE))*EscenarioProposiciónEconómica!D37,2)</f>
        <v>0</v>
      </c>
      <c r="F37" s="17"/>
    </row>
    <row r="38" spans="1:9" ht="15.75" x14ac:dyDescent="0.3">
      <c r="A38" s="4" t="s">
        <v>26</v>
      </c>
      <c r="B38" s="76" t="s">
        <v>38</v>
      </c>
      <c r="C38" s="76"/>
      <c r="D38" s="18">
        <v>484</v>
      </c>
      <c r="E38" s="13">
        <f>ROUND((VLOOKUP(B38,ModeloProposiciónEconómica!B:O,14,FALSE)*48+VLOOKUP(B38,ModeloProposiciónEconómica!B:P,15,FALSE))*EscenarioProposiciónEconómica!D38,2)</f>
        <v>0</v>
      </c>
      <c r="F38" s="17"/>
    </row>
    <row r="39" spans="1:9" ht="15.75" x14ac:dyDescent="0.3">
      <c r="A39" s="4" t="s">
        <v>26</v>
      </c>
      <c r="B39" s="76" t="s">
        <v>39</v>
      </c>
      <c r="C39" s="76"/>
      <c r="D39" s="18">
        <v>12</v>
      </c>
      <c r="E39" s="13">
        <f>ROUND((VLOOKUP(B39,ModeloProposiciónEconómica!B:O,14,FALSE)*48+VLOOKUP(B39,ModeloProposiciónEconómica!B:P,15,FALSE))*EscenarioProposiciónEconómica!D39,2)</f>
        <v>0</v>
      </c>
      <c r="F39" s="17"/>
    </row>
    <row r="40" spans="1:9" ht="15.75" x14ac:dyDescent="0.3">
      <c r="A40" s="4" t="s">
        <v>26</v>
      </c>
      <c r="B40" s="76" t="s">
        <v>40</v>
      </c>
      <c r="C40" s="76"/>
      <c r="D40" s="18">
        <v>1</v>
      </c>
      <c r="E40" s="13">
        <f>ROUND((VLOOKUP(B40,ModeloProposiciónEconómica!B:O,14,FALSE)*48+VLOOKUP(B40,ModeloProposiciónEconómica!B:P,15,FALSE))*EscenarioProposiciónEconómica!D40,2)</f>
        <v>0</v>
      </c>
      <c r="F40" s="17"/>
    </row>
    <row r="41" spans="1:9" ht="15.75" x14ac:dyDescent="0.3">
      <c r="A41" s="4" t="s">
        <v>26</v>
      </c>
      <c r="B41" s="76" t="s">
        <v>41</v>
      </c>
      <c r="C41" s="76"/>
      <c r="D41" s="18">
        <v>1</v>
      </c>
      <c r="E41" s="13">
        <f>ROUND((VLOOKUP(B41,ModeloProposiciónEconómica!B:O,14,FALSE)*48+VLOOKUP(B41,ModeloProposiciónEconómica!B:P,15,FALSE))*EscenarioProposiciónEconómica!D41,2)</f>
        <v>0</v>
      </c>
      <c r="F41" s="17"/>
    </row>
    <row r="42" spans="1:9" ht="15.75" x14ac:dyDescent="0.3">
      <c r="A42" s="4" t="s">
        <v>26</v>
      </c>
      <c r="B42" s="76" t="s">
        <v>42</v>
      </c>
      <c r="C42" s="76"/>
      <c r="D42" s="18">
        <v>1</v>
      </c>
      <c r="E42" s="13">
        <f>ROUND((VLOOKUP(B42,ModeloProposiciónEconómica!B:O,14,FALSE)*48+VLOOKUP(B42,ModeloProposiciónEconómica!B:P,15,FALSE))*EscenarioProposiciónEconómica!D42,2)</f>
        <v>0</v>
      </c>
      <c r="F42" s="17"/>
    </row>
    <row r="43" spans="1:9" ht="15.75" x14ac:dyDescent="0.3">
      <c r="A43" s="4" t="s">
        <v>26</v>
      </c>
      <c r="B43" s="76" t="s">
        <v>43</v>
      </c>
      <c r="C43" s="76"/>
      <c r="D43" s="18">
        <v>9504</v>
      </c>
      <c r="E43" s="13">
        <f>ROUND((VLOOKUP(B43,ModeloProposiciónEconómica!B:O,14,FALSE)*24+VLOOKUP(B43,ModeloProposiciónEconómica!B:P,15,FALSE))*EscenarioProposiciónEconómica!D43,2)</f>
        <v>0</v>
      </c>
      <c r="F43" s="17"/>
      <c r="G43" s="43"/>
      <c r="I43" s="57"/>
    </row>
    <row r="44" spans="1:9" ht="15.75" x14ac:dyDescent="0.3">
      <c r="A44" s="4" t="s">
        <v>26</v>
      </c>
      <c r="B44" s="76" t="s">
        <v>44</v>
      </c>
      <c r="C44" s="76"/>
      <c r="D44" s="18">
        <v>4512</v>
      </c>
      <c r="E44" s="13">
        <f>ROUND((VLOOKUP(B44,ModeloProposiciónEconómica!B:O,14,FALSE)*24+VLOOKUP(B44,ModeloProposiciónEconómica!B:P,15,FALSE))*EscenarioProposiciónEconómica!D44,2)</f>
        <v>0</v>
      </c>
      <c r="F44" s="17"/>
      <c r="G44" s="43"/>
      <c r="I44" s="57"/>
    </row>
    <row r="45" spans="1:9" ht="15.75" x14ac:dyDescent="0.3">
      <c r="A45" s="4" t="s">
        <v>26</v>
      </c>
      <c r="B45" s="76" t="s">
        <v>45</v>
      </c>
      <c r="C45" s="76"/>
      <c r="D45" s="18">
        <v>20976</v>
      </c>
      <c r="E45" s="13">
        <f>ROUND((VLOOKUP(B45,ModeloProposiciónEconómica!B:O,14,FALSE)*24+VLOOKUP(B45,ModeloProposiciónEconómica!B:P,15,FALSE))*EscenarioProposiciónEconómica!D45,2)</f>
        <v>0</v>
      </c>
      <c r="F45" s="17"/>
      <c r="G45" s="43"/>
      <c r="I45" s="57"/>
    </row>
    <row r="46" spans="1:9" ht="15.75" x14ac:dyDescent="0.3">
      <c r="A46" s="4" t="s">
        <v>26</v>
      </c>
      <c r="B46" s="76" t="s">
        <v>46</v>
      </c>
      <c r="C46" s="76"/>
      <c r="D46" s="18">
        <v>984</v>
      </c>
      <c r="E46" s="13">
        <f>ROUND((VLOOKUP(B46,ModeloProposiciónEconómica!B:O,14,FALSE)*24+VLOOKUP(B46,ModeloProposiciónEconómica!B:P,15,FALSE))*EscenarioProposiciónEconómica!D46,2)</f>
        <v>0</v>
      </c>
      <c r="F46" s="17"/>
      <c r="G46" s="43"/>
      <c r="I46" s="57"/>
    </row>
    <row r="47" spans="1:9" ht="15.75" x14ac:dyDescent="0.3">
      <c r="A47" s="4" t="s">
        <v>26</v>
      </c>
      <c r="B47" s="76" t="s">
        <v>47</v>
      </c>
      <c r="C47" s="76"/>
      <c r="D47" s="18">
        <v>3944</v>
      </c>
      <c r="E47" s="13">
        <f>ROUND((VLOOKUP(B47,ModeloProposiciónEconómica!B:O,14,FALSE)*24+VLOOKUP(B47,ModeloProposiciónEconómica!B:P,15,FALSE))*EscenarioProposiciónEconómica!D47,2)</f>
        <v>0</v>
      </c>
      <c r="F47" s="17"/>
      <c r="G47" s="43"/>
      <c r="I47" s="57"/>
    </row>
    <row r="48" spans="1:9" ht="15.75" x14ac:dyDescent="0.3">
      <c r="A48" s="4" t="s">
        <v>26</v>
      </c>
      <c r="B48" s="76" t="s">
        <v>48</v>
      </c>
      <c r="C48" s="76" t="s">
        <v>48</v>
      </c>
      <c r="D48" s="18">
        <v>896</v>
      </c>
      <c r="E48" s="13">
        <f>ROUND((VLOOKUP(B48,ModeloProposiciónEconómica!B:O,14,FALSE)*24+VLOOKUP(B48,ModeloProposiciónEconómica!B:P,15,FALSE))*EscenarioProposiciónEconómica!D48,2)</f>
        <v>0</v>
      </c>
      <c r="F48" s="17"/>
      <c r="G48" s="43"/>
      <c r="I48" s="57"/>
    </row>
    <row r="49" spans="1:9" ht="15.75" x14ac:dyDescent="0.3">
      <c r="A49" s="4" t="s">
        <v>26</v>
      </c>
      <c r="B49" s="76" t="s">
        <v>49</v>
      </c>
      <c r="C49" s="76" t="s">
        <v>49</v>
      </c>
      <c r="D49" s="18">
        <v>616</v>
      </c>
      <c r="E49" s="13">
        <f>ROUND((VLOOKUP(B49,ModeloProposiciónEconómica!B:O,14,FALSE)*18+VLOOKUP(B49,ModeloProposiciónEconómica!B:P,15,FALSE))*EscenarioProposiciónEconómica!D49,2)</f>
        <v>0</v>
      </c>
      <c r="F49" s="17"/>
      <c r="G49" s="43"/>
      <c r="H49" s="43"/>
      <c r="I49" s="57"/>
    </row>
    <row r="50" spans="1:9" ht="15.75" x14ac:dyDescent="0.3">
      <c r="A50" s="4" t="s">
        <v>26</v>
      </c>
      <c r="B50" s="76" t="s">
        <v>50</v>
      </c>
      <c r="C50" s="76" t="s">
        <v>50</v>
      </c>
      <c r="D50" s="18">
        <v>1160</v>
      </c>
      <c r="E50" s="13">
        <f>ROUND((VLOOKUP(B50,ModeloProposiciónEconómica!B:O,14,FALSE)*18+VLOOKUP(B50,ModeloProposiciónEconómica!B:P,15,FALSE))*EscenarioProposiciónEconómica!D50,2)</f>
        <v>0</v>
      </c>
      <c r="F50" s="17"/>
      <c r="G50" s="43"/>
      <c r="H50" s="43"/>
      <c r="I50" s="57"/>
    </row>
    <row r="51" spans="1:9" ht="15.75" x14ac:dyDescent="0.3">
      <c r="A51" s="4" t="s">
        <v>26</v>
      </c>
      <c r="B51" s="76" t="s">
        <v>51</v>
      </c>
      <c r="C51" s="76" t="s">
        <v>51</v>
      </c>
      <c r="D51" s="18">
        <v>2</v>
      </c>
      <c r="E51" s="13">
        <f>ROUND((VLOOKUP(B51,ModeloProposiciónEconómica!B:O,14,FALSE)*18+VLOOKUP(B51,ModeloProposiciónEconómica!B:P,15,FALSE))*EscenarioProposiciónEconómica!D51,2)</f>
        <v>0</v>
      </c>
      <c r="F51" s="17"/>
      <c r="G51" s="43"/>
      <c r="H51" s="43"/>
      <c r="I51" s="57"/>
    </row>
    <row r="52" spans="1:9" ht="15.75" x14ac:dyDescent="0.3">
      <c r="A52" s="4" t="s">
        <v>26</v>
      </c>
      <c r="B52" s="76" t="s">
        <v>52</v>
      </c>
      <c r="C52" s="76" t="s">
        <v>52</v>
      </c>
      <c r="D52" s="18">
        <v>108</v>
      </c>
      <c r="E52" s="13">
        <f>ROUND((VLOOKUP(B52,ModeloProposiciónEconómica!B:O,14,FALSE)*18+VLOOKUP(B52,ModeloProposiciónEconómica!B:P,15,FALSE))*EscenarioProposiciónEconómica!D52,2)</f>
        <v>0</v>
      </c>
      <c r="F52" s="17"/>
      <c r="G52" s="43"/>
      <c r="H52" s="43"/>
      <c r="I52" s="57"/>
    </row>
    <row r="53" spans="1:9" ht="15.75" x14ac:dyDescent="0.3">
      <c r="A53" s="4" t="s">
        <v>26</v>
      </c>
      <c r="B53" s="76" t="s">
        <v>53</v>
      </c>
      <c r="C53" s="76" t="s">
        <v>53</v>
      </c>
      <c r="D53" s="18">
        <v>580</v>
      </c>
      <c r="E53" s="13">
        <f>ROUND((VLOOKUP(B53,ModeloProposiciónEconómica!B:O,14,FALSE)*24+VLOOKUP(B53,ModeloProposiciónEconómica!B:P,15,FALSE))*EscenarioProposiciónEconómica!D53,2)</f>
        <v>0</v>
      </c>
      <c r="F53" s="17"/>
      <c r="G53" s="43"/>
      <c r="I53" s="57"/>
    </row>
    <row r="54" spans="1:9" ht="15.75" x14ac:dyDescent="0.3">
      <c r="A54" s="4" t="s">
        <v>26</v>
      </c>
      <c r="B54" s="76" t="s">
        <v>54</v>
      </c>
      <c r="C54" s="76" t="s">
        <v>54</v>
      </c>
      <c r="D54" s="18">
        <v>108</v>
      </c>
      <c r="E54" s="13">
        <f>ROUND((VLOOKUP(B54,ModeloProposiciónEconómica!B:O,14,FALSE)*24+VLOOKUP(B54,ModeloProposiciónEconómica!B:P,15,FALSE))*EscenarioProposiciónEconómica!D54,2)</f>
        <v>0</v>
      </c>
      <c r="F54" s="17"/>
      <c r="G54" s="43"/>
      <c r="I54" s="57"/>
    </row>
    <row r="55" spans="1:9" ht="15.75" x14ac:dyDescent="0.3">
      <c r="A55" s="4" t="s">
        <v>26</v>
      </c>
      <c r="B55" s="76" t="s">
        <v>55</v>
      </c>
      <c r="C55" s="76" t="s">
        <v>55</v>
      </c>
      <c r="D55" s="18">
        <v>256</v>
      </c>
      <c r="E55" s="13">
        <f>ROUND((VLOOKUP(B55,ModeloProposiciónEconómica!B:O,14,FALSE)*24+VLOOKUP(B55,ModeloProposiciónEconómica!B:P,15,FALSE))*EscenarioProposiciónEconómica!D55,2)</f>
        <v>0</v>
      </c>
      <c r="F55" s="17"/>
      <c r="G55" s="43"/>
      <c r="I55" s="57"/>
    </row>
    <row r="56" spans="1:9" ht="15.75" x14ac:dyDescent="0.3">
      <c r="A56" s="4" t="s">
        <v>26</v>
      </c>
      <c r="B56" s="76" t="s">
        <v>56</v>
      </c>
      <c r="C56" s="76" t="s">
        <v>56</v>
      </c>
      <c r="D56" s="18">
        <v>656</v>
      </c>
      <c r="E56" s="13">
        <f>ROUND((VLOOKUP(B56,ModeloProposiciónEconómica!B:O,14,FALSE)*24+VLOOKUP(B56,ModeloProposiciónEconómica!B:P,15,FALSE))*EscenarioProposiciónEconómica!D56,2)</f>
        <v>0</v>
      </c>
      <c r="F56" s="17"/>
      <c r="G56" s="43"/>
      <c r="I56" s="57"/>
    </row>
    <row r="57" spans="1:9" ht="15.75" x14ac:dyDescent="0.3">
      <c r="A57" s="4" t="s">
        <v>26</v>
      </c>
      <c r="B57" s="76" t="s">
        <v>57</v>
      </c>
      <c r="C57" s="76" t="s">
        <v>57</v>
      </c>
      <c r="D57" s="18">
        <v>836</v>
      </c>
      <c r="E57" s="13">
        <f>ROUND((VLOOKUP(B57,ModeloProposiciónEconómica!B:O,14,FALSE)*24+VLOOKUP(B57,ModeloProposiciónEconómica!B:P,15,FALSE))*EscenarioProposiciónEconómica!D57,2)</f>
        <v>0</v>
      </c>
      <c r="F57" s="17"/>
      <c r="G57" s="43"/>
      <c r="I57" s="57"/>
    </row>
    <row r="58" spans="1:9" ht="15.75" x14ac:dyDescent="0.3">
      <c r="A58" s="4" t="s">
        <v>26</v>
      </c>
      <c r="B58" s="76" t="s">
        <v>58</v>
      </c>
      <c r="C58" s="76" t="s">
        <v>58</v>
      </c>
      <c r="D58" s="18">
        <v>1024</v>
      </c>
      <c r="E58" s="13">
        <f>ROUND((VLOOKUP(B58,ModeloProposiciónEconómica!B:O,14,FALSE)*24+VLOOKUP(B58,ModeloProposiciónEconómica!B:P,15,FALSE))*EscenarioProposiciónEconómica!D58,2)</f>
        <v>0</v>
      </c>
      <c r="F58" s="17"/>
      <c r="G58" s="43"/>
      <c r="I58" s="57"/>
    </row>
    <row r="59" spans="1:9" ht="15.75" x14ac:dyDescent="0.3">
      <c r="A59" s="4" t="s">
        <v>26</v>
      </c>
      <c r="B59" s="76" t="s">
        <v>59</v>
      </c>
      <c r="C59" s="76" t="s">
        <v>59</v>
      </c>
      <c r="D59" s="42">
        <v>192</v>
      </c>
      <c r="E59" s="13">
        <f>ROUND((VLOOKUP(B59,ModeloProposiciónEconómica!B:O,14,FALSE)*48+VLOOKUP(B59,ModeloProposiciónEconómica!B:P,15,FALSE))*EscenarioProposiciónEconómica!D59,2)</f>
        <v>0</v>
      </c>
      <c r="F59" s="17"/>
    </row>
    <row r="60" spans="1:9" ht="15.75" x14ac:dyDescent="0.3">
      <c r="A60" s="4" t="s">
        <v>26</v>
      </c>
      <c r="B60" s="76" t="s">
        <v>60</v>
      </c>
      <c r="C60" s="76" t="s">
        <v>60</v>
      </c>
      <c r="D60" s="42">
        <v>48</v>
      </c>
      <c r="E60" s="13">
        <f>ROUND((VLOOKUP(B60,ModeloProposiciónEconómica!B:O,14,FALSE)*48+VLOOKUP(B60,ModeloProposiciónEconómica!B:P,15,FALSE))*EscenarioProposiciónEconómica!D60,2)</f>
        <v>0</v>
      </c>
      <c r="F60" s="17"/>
    </row>
    <row r="61" spans="1:9" ht="15.75" x14ac:dyDescent="0.3">
      <c r="A61" s="4" t="s">
        <v>26</v>
      </c>
      <c r="B61" s="76" t="s">
        <v>61</v>
      </c>
      <c r="C61" s="76" t="s">
        <v>61</v>
      </c>
      <c r="D61" s="42">
        <v>48</v>
      </c>
      <c r="E61" s="13">
        <f>ROUND((VLOOKUP(B61,ModeloProposiciónEconómica!B:O,14,FALSE)*48+VLOOKUP(B61,ModeloProposiciónEconómica!B:P,15,FALSE))*EscenarioProposiciónEconómica!D61,2)</f>
        <v>0</v>
      </c>
      <c r="F61" s="17"/>
    </row>
    <row r="62" spans="1:9" ht="15.75" x14ac:dyDescent="0.3">
      <c r="A62" s="4" t="s">
        <v>26</v>
      </c>
      <c r="B62" s="76" t="s">
        <v>62</v>
      </c>
      <c r="C62" s="76" t="s">
        <v>62</v>
      </c>
      <c r="D62" s="42">
        <v>48</v>
      </c>
      <c r="E62" s="13">
        <f>ROUND((VLOOKUP(B62,ModeloProposiciónEconómica!B:O,14,FALSE)*48+VLOOKUP(B62,ModeloProposiciónEconómica!B:P,15,FALSE))*EscenarioProposiciónEconómica!D62,2)</f>
        <v>0</v>
      </c>
      <c r="F62" s="17"/>
    </row>
    <row r="63" spans="1:9" ht="15.75" x14ac:dyDescent="0.3">
      <c r="A63" s="4" t="s">
        <v>26</v>
      </c>
      <c r="B63" s="76" t="s">
        <v>63</v>
      </c>
      <c r="C63" s="76" t="s">
        <v>63</v>
      </c>
      <c r="D63" s="42">
        <v>48</v>
      </c>
      <c r="E63" s="13">
        <f>ROUND((VLOOKUP(B63,ModeloProposiciónEconómica!B:O,14,FALSE)*48+VLOOKUP(B63,ModeloProposiciónEconómica!B:P,15,FALSE))*EscenarioProposiciónEconómica!D63,2)</f>
        <v>0</v>
      </c>
      <c r="F63" s="17"/>
    </row>
    <row r="64" spans="1:9" ht="15.75" x14ac:dyDescent="0.3">
      <c r="A64" s="4" t="s">
        <v>26</v>
      </c>
      <c r="B64" s="76" t="s">
        <v>64</v>
      </c>
      <c r="C64" s="76" t="s">
        <v>64</v>
      </c>
      <c r="D64" s="42">
        <v>144</v>
      </c>
      <c r="E64" s="13">
        <f>ROUND((VLOOKUP(B64,ModeloProposiciónEconómica!B:O,14,FALSE)*48+VLOOKUP(B64,ModeloProposiciónEconómica!B:P,15,FALSE))*EscenarioProposiciónEconómica!D64,2)</f>
        <v>0</v>
      </c>
      <c r="F64" s="17"/>
    </row>
    <row r="65" spans="1:6" ht="15.75" x14ac:dyDescent="0.3">
      <c r="A65" s="4" t="s">
        <v>26</v>
      </c>
      <c r="B65" s="76" t="s">
        <v>65</v>
      </c>
      <c r="C65" s="76" t="s">
        <v>65</v>
      </c>
      <c r="D65" s="42">
        <v>624</v>
      </c>
      <c r="E65" s="13">
        <f>ROUND((VLOOKUP(B65,ModeloProposiciónEconómica!B:O,14,FALSE)*48+VLOOKUP(B65,ModeloProposiciónEconómica!B:P,15,FALSE))*EscenarioProposiciónEconómica!D65,2)</f>
        <v>0</v>
      </c>
      <c r="F65" s="17"/>
    </row>
    <row r="66" spans="1:6" ht="15.75" x14ac:dyDescent="0.3">
      <c r="A66" s="4" t="s">
        <v>26</v>
      </c>
      <c r="B66" s="76" t="s">
        <v>66</v>
      </c>
      <c r="C66" s="76" t="s">
        <v>66</v>
      </c>
      <c r="D66" s="42">
        <v>816</v>
      </c>
      <c r="E66" s="13">
        <f>ROUND((VLOOKUP(B66,ModeloProposiciónEconómica!B:O,14,FALSE)*48+VLOOKUP(B66,ModeloProposiciónEconómica!B:P,15,FALSE))*EscenarioProposiciónEconómica!D66,2)</f>
        <v>0</v>
      </c>
      <c r="F66" s="17"/>
    </row>
    <row r="67" spans="1:6" ht="15.75" x14ac:dyDescent="0.3">
      <c r="A67" s="4" t="s">
        <v>26</v>
      </c>
      <c r="B67" s="76" t="s">
        <v>67</v>
      </c>
      <c r="C67" s="76" t="s">
        <v>67</v>
      </c>
      <c r="D67" s="42">
        <v>48</v>
      </c>
      <c r="E67" s="13">
        <f>ROUND((VLOOKUP(B67,ModeloProposiciónEconómica!B:O,14,FALSE)*48+VLOOKUP(B67,ModeloProposiciónEconómica!B:P,15,FALSE))*EscenarioProposiciónEconómica!D67,2)</f>
        <v>0</v>
      </c>
      <c r="F67" s="17"/>
    </row>
    <row r="68" spans="1:6" ht="15.75" x14ac:dyDescent="0.3">
      <c r="A68" s="4" t="s">
        <v>26</v>
      </c>
      <c r="B68" s="76" t="s">
        <v>68</v>
      </c>
      <c r="C68" s="76" t="s">
        <v>68</v>
      </c>
      <c r="D68" s="42">
        <v>5136</v>
      </c>
      <c r="E68" s="13">
        <f>ROUND((VLOOKUP(B68,ModeloProposiciónEconómica!B:O,14,FALSE)*48+VLOOKUP(B68,ModeloProposiciónEconómica!B:P,15,FALSE))*EscenarioProposiciónEconómica!D68,2)</f>
        <v>0</v>
      </c>
      <c r="F68" s="17"/>
    </row>
    <row r="69" spans="1:6" ht="15.75" x14ac:dyDescent="0.3">
      <c r="A69" s="4" t="s">
        <v>26</v>
      </c>
      <c r="B69" s="76" t="s">
        <v>69</v>
      </c>
      <c r="C69" s="76" t="s">
        <v>69</v>
      </c>
      <c r="D69" s="42">
        <v>48</v>
      </c>
      <c r="E69" s="13">
        <f>ROUND((VLOOKUP(B69,ModeloProposiciónEconómica!B:O,14,FALSE)*48+VLOOKUP(B69,ModeloProposiciónEconómica!B:P,15,FALSE))*EscenarioProposiciónEconómica!D69,2)</f>
        <v>0</v>
      </c>
      <c r="F69" s="17"/>
    </row>
    <row r="70" spans="1:6" ht="15.75" x14ac:dyDescent="0.3">
      <c r="A70" s="4" t="s">
        <v>26</v>
      </c>
      <c r="B70" s="76" t="s">
        <v>70</v>
      </c>
      <c r="C70" s="76" t="s">
        <v>70</v>
      </c>
      <c r="D70" s="42">
        <v>48</v>
      </c>
      <c r="E70" s="13">
        <f>ROUND((VLOOKUP(B70,ModeloProposiciónEconómica!B:O,14,FALSE)*48+VLOOKUP(B70,ModeloProposiciónEconómica!B:P,15,FALSE))*EscenarioProposiciónEconómica!D70,2)</f>
        <v>0</v>
      </c>
      <c r="F70" s="17"/>
    </row>
    <row r="71" spans="1:6" ht="15.75" x14ac:dyDescent="0.3">
      <c r="A71" s="4" t="s">
        <v>26</v>
      </c>
      <c r="B71" s="76" t="s">
        <v>71</v>
      </c>
      <c r="C71" s="76" t="s">
        <v>71</v>
      </c>
      <c r="D71" s="41">
        <v>47</v>
      </c>
      <c r="E71" s="13">
        <f>(VLOOKUP(B71,ModeloProposiciónEconómica!B:O,14,FALSE)*48+VLOOKUP(B71,ModeloProposiciónEconómica!B:P,15,FALSE))*EscenarioProposiciónEconómica!D71</f>
        <v>0</v>
      </c>
      <c r="F71" s="17"/>
    </row>
    <row r="72" spans="1:6" ht="15.75" x14ac:dyDescent="0.3">
      <c r="A72" s="4" t="s">
        <v>26</v>
      </c>
      <c r="B72" s="76" t="s">
        <v>72</v>
      </c>
      <c r="C72" s="76" t="s">
        <v>72</v>
      </c>
      <c r="D72" s="42">
        <v>48</v>
      </c>
      <c r="E72" s="13">
        <f>ROUND((VLOOKUP(B72,ModeloProposiciónEconómica!B:O,14,FALSE)*48+VLOOKUP(B72,ModeloProposiciónEconómica!B:P,15,FALSE))*EscenarioProposiciónEconómica!D72,2)</f>
        <v>0</v>
      </c>
      <c r="F72" s="17"/>
    </row>
    <row r="73" spans="1:6" ht="15.75" x14ac:dyDescent="0.3">
      <c r="A73" s="4" t="s">
        <v>26</v>
      </c>
      <c r="B73" s="76" t="s">
        <v>73</v>
      </c>
      <c r="C73" s="76" t="s">
        <v>73</v>
      </c>
      <c r="D73" s="42">
        <v>48</v>
      </c>
      <c r="E73" s="13">
        <f>ROUND((VLOOKUP(B73,ModeloProposiciónEconómica!B:O,14,FALSE)*48+VLOOKUP(B73,ModeloProposiciónEconómica!B:P,15,FALSE))*EscenarioProposiciónEconómica!D73,2)</f>
        <v>0</v>
      </c>
      <c r="F73" s="17"/>
    </row>
    <row r="74" spans="1:6" ht="15.75" x14ac:dyDescent="0.3">
      <c r="A74" s="4" t="s">
        <v>26</v>
      </c>
      <c r="B74" s="76" t="s">
        <v>74</v>
      </c>
      <c r="C74" s="76" t="s">
        <v>74</v>
      </c>
      <c r="D74" s="42">
        <v>1008</v>
      </c>
      <c r="E74" s="13">
        <f>ROUND((VLOOKUP(B74,ModeloProposiciónEconómica!B:O,14,FALSE)*48+VLOOKUP(B74,ModeloProposiciónEconómica!B:P,15,FALSE))*EscenarioProposiciónEconómica!D74,2)</f>
        <v>0</v>
      </c>
      <c r="F74" s="17"/>
    </row>
    <row r="75" spans="1:6" ht="15.75" x14ac:dyDescent="0.3">
      <c r="A75" s="4" t="s">
        <v>26</v>
      </c>
      <c r="B75" s="76" t="s">
        <v>75</v>
      </c>
      <c r="C75" s="76" t="s">
        <v>75</v>
      </c>
      <c r="D75" s="42">
        <v>144</v>
      </c>
      <c r="E75" s="13">
        <f>ROUND((VLOOKUP(B75,ModeloProposiciónEconómica!B:O,14,FALSE)*48+VLOOKUP(B75,ModeloProposiciónEconómica!B:P,15,FALSE))*EscenarioProposiciónEconómica!D75,2)</f>
        <v>0</v>
      </c>
      <c r="F75" s="17"/>
    </row>
    <row r="76" spans="1:6" ht="15.75" x14ac:dyDescent="0.3">
      <c r="A76" s="4" t="s">
        <v>26</v>
      </c>
      <c r="B76" s="76" t="s">
        <v>76</v>
      </c>
      <c r="C76" s="76" t="s">
        <v>76</v>
      </c>
      <c r="D76" s="42">
        <v>7296</v>
      </c>
      <c r="E76" s="13">
        <f>ROUND((VLOOKUP(B76,ModeloProposiciónEconómica!B:O,14,FALSE)*48+VLOOKUP(B76,ModeloProposiciónEconómica!B:P,15,FALSE))*EscenarioProposiciónEconómica!D76,2)</f>
        <v>0</v>
      </c>
      <c r="F76" s="17"/>
    </row>
    <row r="77" spans="1:6" ht="15.75" x14ac:dyDescent="0.3">
      <c r="A77" s="4" t="s">
        <v>26</v>
      </c>
      <c r="B77" s="76" t="s">
        <v>77</v>
      </c>
      <c r="C77" s="76" t="s">
        <v>77</v>
      </c>
      <c r="D77" s="42">
        <v>48</v>
      </c>
      <c r="E77" s="13">
        <f>ROUND((VLOOKUP(B77,ModeloProposiciónEconómica!B:O,14,FALSE)*48+VLOOKUP(B77,ModeloProposiciónEconómica!B:P,15,FALSE))*EscenarioProposiciónEconómica!D77,2)</f>
        <v>0</v>
      </c>
      <c r="F77" s="17"/>
    </row>
    <row r="78" spans="1:6" ht="15.75" x14ac:dyDescent="0.3">
      <c r="A78" s="4" t="s">
        <v>26</v>
      </c>
      <c r="B78" s="76" t="s">
        <v>78</v>
      </c>
      <c r="C78" s="76" t="s">
        <v>78</v>
      </c>
      <c r="D78" s="42">
        <v>96</v>
      </c>
      <c r="E78" s="13">
        <f>ROUND((VLOOKUP(B78,ModeloProposiciónEconómica!B:O,14,FALSE)*48+VLOOKUP(B78,ModeloProposiciónEconómica!B:P,15,FALSE))*EscenarioProposiciónEconómica!D78,2)</f>
        <v>0</v>
      </c>
      <c r="F78" s="17"/>
    </row>
    <row r="79" spans="1:6" ht="15.75" x14ac:dyDescent="0.3">
      <c r="A79" s="4" t="s">
        <v>26</v>
      </c>
      <c r="B79" s="76" t="s">
        <v>79</v>
      </c>
      <c r="C79" s="76" t="s">
        <v>79</v>
      </c>
      <c r="D79" s="42">
        <v>4224</v>
      </c>
      <c r="E79" s="13">
        <f>ROUND((VLOOKUP(B79,ModeloProposiciónEconómica!B:O,14,FALSE)*48+VLOOKUP(B79,ModeloProposiciónEconómica!B:P,15,FALSE))*EscenarioProposiciónEconómica!D79,2)</f>
        <v>0</v>
      </c>
      <c r="F79" s="17"/>
    </row>
    <row r="80" spans="1:6" ht="15.75" x14ac:dyDescent="0.3">
      <c r="A80" s="4" t="s">
        <v>26</v>
      </c>
      <c r="B80" s="76" t="s">
        <v>80</v>
      </c>
      <c r="C80" s="76" t="s">
        <v>80</v>
      </c>
      <c r="D80" s="42">
        <v>624</v>
      </c>
      <c r="E80" s="13">
        <f>ROUND((VLOOKUP(B80,ModeloProposiciónEconómica!B:O,14,FALSE)*48+VLOOKUP(B80,ModeloProposiciónEconómica!B:P,15,FALSE))*EscenarioProposiciónEconómica!D80,2)</f>
        <v>0</v>
      </c>
      <c r="F80" s="17"/>
    </row>
    <row r="81" spans="1:6" ht="15.75" x14ac:dyDescent="0.3">
      <c r="A81" s="4" t="s">
        <v>26</v>
      </c>
      <c r="B81" s="76" t="s">
        <v>81</v>
      </c>
      <c r="C81" s="76" t="s">
        <v>81</v>
      </c>
      <c r="D81" s="42">
        <v>144</v>
      </c>
      <c r="E81" s="13">
        <f>ROUND((VLOOKUP(B81,ModeloProposiciónEconómica!B:O,14,FALSE)*48+VLOOKUP(B81,ModeloProposiciónEconómica!B:P,15,FALSE))*EscenarioProposiciónEconómica!D81,2)</f>
        <v>0</v>
      </c>
      <c r="F81" s="17"/>
    </row>
    <row r="82" spans="1:6" ht="15.75" x14ac:dyDescent="0.3">
      <c r="A82" s="4" t="s">
        <v>26</v>
      </c>
      <c r="B82" s="76" t="s">
        <v>82</v>
      </c>
      <c r="C82" s="76" t="s">
        <v>82</v>
      </c>
      <c r="D82" s="42">
        <v>48</v>
      </c>
      <c r="E82" s="13">
        <f>ROUND((VLOOKUP(B82,ModeloProposiciónEconómica!B:O,14,FALSE)*48+VLOOKUP(B82,ModeloProposiciónEconómica!B:P,15,FALSE))*EscenarioProposiciónEconómica!D82,2)</f>
        <v>0</v>
      </c>
      <c r="F82" s="17"/>
    </row>
    <row r="83" spans="1:6" ht="15.75" x14ac:dyDescent="0.3">
      <c r="A83" s="4" t="s">
        <v>26</v>
      </c>
      <c r="B83" s="76" t="s">
        <v>83</v>
      </c>
      <c r="C83" s="76" t="s">
        <v>83</v>
      </c>
      <c r="D83" s="42">
        <v>144</v>
      </c>
      <c r="E83" s="13">
        <f>ROUND((VLOOKUP(B83,ModeloProposiciónEconómica!B:O,14,FALSE)*48+VLOOKUP(B83,ModeloProposiciónEconómica!B:P,15,FALSE))*EscenarioProposiciónEconómica!D83,2)</f>
        <v>0</v>
      </c>
      <c r="F83" s="17"/>
    </row>
    <row r="84" spans="1:6" ht="15.75" x14ac:dyDescent="0.3">
      <c r="A84" s="4" t="s">
        <v>26</v>
      </c>
      <c r="B84" s="76" t="s">
        <v>84</v>
      </c>
      <c r="C84" s="76" t="s">
        <v>84</v>
      </c>
      <c r="D84" s="42">
        <v>240</v>
      </c>
      <c r="E84" s="13">
        <f>ROUND((VLOOKUP(B84,ModeloProposiciónEconómica!B:O,14,FALSE)*48+VLOOKUP(B84,ModeloProposiciónEconómica!B:P,15,FALSE))*EscenarioProposiciónEconómica!D84,2)</f>
        <v>0</v>
      </c>
      <c r="F84" s="17"/>
    </row>
    <row r="85" spans="1:6" ht="15.75" x14ac:dyDescent="0.3">
      <c r="A85" s="3" t="s">
        <v>85</v>
      </c>
      <c r="B85" s="76" t="s">
        <v>86</v>
      </c>
      <c r="C85" s="76" t="s">
        <v>86</v>
      </c>
      <c r="D85" s="18">
        <v>7018932</v>
      </c>
      <c r="E85" s="13">
        <f>ROUND((VLOOKUP(B85,ModeloProposiciónEconómica!B:O,14,FALSE)*48+VLOOKUP(B85,ModeloProposiciónEconómica!B:P,15,FALSE))*EscenarioProposiciónEconómica!D85,2)</f>
        <v>0</v>
      </c>
      <c r="F85" s="17"/>
    </row>
    <row r="86" spans="1:6" ht="15.75" x14ac:dyDescent="0.3">
      <c r="A86" s="4" t="s">
        <v>87</v>
      </c>
      <c r="B86" s="76" t="s">
        <v>88</v>
      </c>
      <c r="C86" s="76" t="s">
        <v>88</v>
      </c>
      <c r="D86" s="16">
        <v>28856</v>
      </c>
      <c r="E86" s="13">
        <f>ROUND((VLOOKUP(B86,ModeloProposiciónEconómica!B:O,14,FALSE)*48+VLOOKUP(B86,ModeloProposiciónEconómica!B:P,15,FALSE))*EscenarioProposiciónEconómica!D86,2)</f>
        <v>0</v>
      </c>
      <c r="F86" s="17"/>
    </row>
    <row r="87" spans="1:6" ht="15.75" x14ac:dyDescent="0.3">
      <c r="A87" s="3" t="s">
        <v>89</v>
      </c>
      <c r="B87" s="76" t="s">
        <v>326</v>
      </c>
      <c r="C87" s="76" t="s">
        <v>326</v>
      </c>
      <c r="D87" s="16">
        <v>1208</v>
      </c>
      <c r="E87" s="13">
        <f>ROUND((VLOOKUP(B87,ModeloProposiciónEconómica!B:O,14,FALSE)*48+VLOOKUP(B87,ModeloProposiciónEconómica!B:P,15,FALSE))*EscenarioProposiciónEconómica!D87,2)</f>
        <v>0</v>
      </c>
      <c r="F87" s="17"/>
    </row>
    <row r="88" spans="1:6" ht="15.75" x14ac:dyDescent="0.3">
      <c r="A88" s="3" t="s">
        <v>89</v>
      </c>
      <c r="B88" s="76" t="s">
        <v>90</v>
      </c>
      <c r="C88" s="76" t="s">
        <v>90</v>
      </c>
      <c r="D88" s="16">
        <v>1</v>
      </c>
      <c r="E88" s="13">
        <f>ROUND((VLOOKUP(B88,ModeloProposiciónEconómica!B:O,14,FALSE)*48+VLOOKUP(B88,ModeloProposiciónEconómica!B:P,15,FALSE))*EscenarioProposiciónEconómica!D88,2)</f>
        <v>0</v>
      </c>
      <c r="F88" s="17"/>
    </row>
    <row r="89" spans="1:6" ht="15.75" x14ac:dyDescent="0.3">
      <c r="A89" s="3" t="s">
        <v>89</v>
      </c>
      <c r="B89" s="76" t="s">
        <v>373</v>
      </c>
      <c r="C89" s="76" t="s">
        <v>373</v>
      </c>
      <c r="D89" s="16">
        <v>1</v>
      </c>
      <c r="E89" s="13">
        <f>ROUND((VLOOKUP(B89,ModeloProposiciónEconómica!B:O,14,FALSE)*48+VLOOKUP(B89,ModeloProposiciónEconómica!B:P,15,FALSE))*EscenarioProposiciónEconómica!D89,2)</f>
        <v>0</v>
      </c>
      <c r="F89" s="17"/>
    </row>
    <row r="90" spans="1:6" ht="15.75" x14ac:dyDescent="0.3">
      <c r="A90" s="4" t="s">
        <v>91</v>
      </c>
      <c r="B90" s="76" t="s">
        <v>91</v>
      </c>
      <c r="C90" s="76" t="s">
        <v>91</v>
      </c>
      <c r="D90" s="16">
        <v>1</v>
      </c>
      <c r="E90" s="13">
        <f>ROUND((VLOOKUP(B90,ModeloProposiciónEconómica!B:O,14,FALSE)*48+VLOOKUP(B90,ModeloProposiciónEconómica!B:P,15,FALSE))*EscenarioProposiciónEconómica!D90,2)</f>
        <v>0</v>
      </c>
      <c r="F90" s="17"/>
    </row>
    <row r="91" spans="1:6" ht="15.75" x14ac:dyDescent="0.3">
      <c r="A91" s="3" t="s">
        <v>92</v>
      </c>
      <c r="B91" s="76" t="s">
        <v>92</v>
      </c>
      <c r="C91" s="76" t="s">
        <v>92</v>
      </c>
      <c r="D91" s="16">
        <v>1782</v>
      </c>
      <c r="E91" s="13">
        <f>ROUND((VLOOKUP(B91,ModeloProposiciónEconómica!B:O,14,FALSE)*48+VLOOKUP(B91,ModeloProposiciónEconómica!B:P,15,FALSE))*EscenarioProposiciónEconómica!D91,2)</f>
        <v>0</v>
      </c>
      <c r="F91" s="17"/>
    </row>
    <row r="92" spans="1:6" ht="15.75" x14ac:dyDescent="0.3">
      <c r="A92" s="3" t="s">
        <v>93</v>
      </c>
      <c r="B92" s="76" t="s">
        <v>94</v>
      </c>
      <c r="C92" s="76" t="s">
        <v>94</v>
      </c>
      <c r="D92" s="16">
        <v>27</v>
      </c>
      <c r="E92" s="13">
        <f>ROUND((VLOOKUP(B92,ModeloProposiciónEconómica!B:O,14,FALSE)*48+VLOOKUP(B92,ModeloProposiciónEconómica!B:P,15,FALSE))*EscenarioProposiciónEconómica!D92,2)</f>
        <v>0</v>
      </c>
      <c r="F92" s="17"/>
    </row>
    <row r="93" spans="1:6" ht="15.75" x14ac:dyDescent="0.3">
      <c r="A93" s="3" t="s">
        <v>95</v>
      </c>
      <c r="B93" s="76" t="s">
        <v>96</v>
      </c>
      <c r="C93" s="76" t="s">
        <v>96</v>
      </c>
      <c r="D93" s="16">
        <v>233</v>
      </c>
      <c r="E93" s="13">
        <f>ROUND((VLOOKUP(B93,ModeloProposiciónEconómica!B:O,14,FALSE)*48+VLOOKUP(B93,ModeloProposiciónEconómica!B:P,15,FALSE))*EscenarioProposiciónEconómica!D93,2)</f>
        <v>0</v>
      </c>
      <c r="F93" s="17"/>
    </row>
    <row r="94" spans="1:6" ht="15.75" x14ac:dyDescent="0.3">
      <c r="A94" s="3" t="s">
        <v>95</v>
      </c>
      <c r="B94" s="76" t="s">
        <v>97</v>
      </c>
      <c r="C94" s="76" t="s">
        <v>97</v>
      </c>
      <c r="D94" s="16">
        <v>201</v>
      </c>
      <c r="E94" s="13">
        <f>ROUND((VLOOKUP(B94,ModeloProposiciónEconómica!B:O,14,FALSE)*48+VLOOKUP(B94,ModeloProposiciónEconómica!B:P,15,FALSE))*EscenarioProposiciónEconómica!D94,2)</f>
        <v>0</v>
      </c>
      <c r="F94" s="17"/>
    </row>
    <row r="95" spans="1:6" ht="15.75" x14ac:dyDescent="0.3">
      <c r="A95" s="3" t="s">
        <v>98</v>
      </c>
      <c r="B95" s="76" t="s">
        <v>99</v>
      </c>
      <c r="C95" s="76" t="s">
        <v>99</v>
      </c>
      <c r="D95" s="16">
        <v>15</v>
      </c>
      <c r="E95" s="13">
        <f>ROUND((VLOOKUP(B95,ModeloProposiciónEconómica!B:O,14,FALSE)*48+VLOOKUP(B95,ModeloProposiciónEconómica!B:P,15,FALSE))*EscenarioProposiciónEconómica!D95,2)</f>
        <v>0</v>
      </c>
      <c r="F95" s="17"/>
    </row>
    <row r="96" spans="1:6" ht="15.75" x14ac:dyDescent="0.3">
      <c r="A96" s="3" t="s">
        <v>98</v>
      </c>
      <c r="B96" s="76" t="s">
        <v>327</v>
      </c>
      <c r="C96" s="76" t="s">
        <v>327</v>
      </c>
      <c r="D96" s="16">
        <v>15</v>
      </c>
      <c r="E96" s="13">
        <f>ROUND((VLOOKUP(B96,ModeloProposiciónEconómica!B:O,14,FALSE)*48+VLOOKUP(B96,ModeloProposiciónEconómica!B:P,15,FALSE))*EscenarioProposiciónEconómica!D96,2)</f>
        <v>0</v>
      </c>
      <c r="F96" s="17"/>
    </row>
    <row r="97" spans="1:6" ht="15.75" x14ac:dyDescent="0.3">
      <c r="A97" s="3" t="s">
        <v>101</v>
      </c>
      <c r="B97" s="76" t="s">
        <v>102</v>
      </c>
      <c r="C97" s="76" t="s">
        <v>102</v>
      </c>
      <c r="D97" s="16">
        <v>4128</v>
      </c>
      <c r="E97" s="13">
        <f>ROUND((VLOOKUP(B97,ModeloProposiciónEconómica!B:O,14,FALSE)*48+VLOOKUP(B97,ModeloProposiciónEconómica!B:P,15,FALSE))*EscenarioProposiciónEconómica!D97,2)</f>
        <v>0</v>
      </c>
      <c r="F97" s="17"/>
    </row>
    <row r="98" spans="1:6" ht="15.75" x14ac:dyDescent="0.3">
      <c r="A98" s="3" t="s">
        <v>101</v>
      </c>
      <c r="B98" s="76" t="s">
        <v>103</v>
      </c>
      <c r="C98" s="76" t="s">
        <v>103</v>
      </c>
      <c r="D98" s="16">
        <v>210</v>
      </c>
      <c r="E98" s="13">
        <f>ROUND((VLOOKUP(B98,ModeloProposiciónEconómica!B:O,14,FALSE)*48+VLOOKUP(B98,ModeloProposiciónEconómica!B:P,15,FALSE))*EscenarioProposiciónEconómica!D98,2)</f>
        <v>0</v>
      </c>
      <c r="F98" s="17"/>
    </row>
    <row r="99" spans="1:6" ht="15.75" x14ac:dyDescent="0.3">
      <c r="A99" s="3" t="s">
        <v>101</v>
      </c>
      <c r="B99" s="76" t="s">
        <v>104</v>
      </c>
      <c r="C99" s="76" t="s">
        <v>104</v>
      </c>
      <c r="D99" s="16">
        <v>67</v>
      </c>
      <c r="E99" s="13">
        <f>ROUND((VLOOKUP(B99,ModeloProposiciónEconómica!B:O,14,FALSE)*48+VLOOKUP(B99,ModeloProposiciónEconómica!B:P,15,FALSE))*EscenarioProposiciónEconómica!D99,2)</f>
        <v>0</v>
      </c>
      <c r="F99" s="17"/>
    </row>
    <row r="100" spans="1:6" ht="15.75" x14ac:dyDescent="0.3">
      <c r="A100" s="4" t="s">
        <v>105</v>
      </c>
      <c r="B100" s="76" t="s">
        <v>106</v>
      </c>
      <c r="C100" s="76" t="s">
        <v>106</v>
      </c>
      <c r="D100" s="16">
        <v>7</v>
      </c>
      <c r="E100" s="13">
        <f>ROUND((VLOOKUP(B100,ModeloProposiciónEconómica!B:O,14,FALSE)*48+VLOOKUP(B100,ModeloProposiciónEconómica!B:P,15,FALSE))*EscenarioProposiciónEconómica!D100,2)</f>
        <v>0</v>
      </c>
      <c r="F100" s="17"/>
    </row>
    <row r="101" spans="1:6" ht="15.75" x14ac:dyDescent="0.3">
      <c r="A101" s="3" t="s">
        <v>107</v>
      </c>
      <c r="B101" s="76" t="s">
        <v>108</v>
      </c>
      <c r="C101" s="76" t="s">
        <v>108</v>
      </c>
      <c r="D101" s="19">
        <v>221028</v>
      </c>
      <c r="E101" s="13">
        <f>ROUND((VLOOKUP(B101,ModeloProposiciónEconómica!B:O,14,FALSE)*48+VLOOKUP(B101,ModeloProposiciónEconómica!B:P,15,FALSE))*EscenarioProposiciónEconómica!D101,2)</f>
        <v>0</v>
      </c>
      <c r="F101" s="17"/>
    </row>
    <row r="102" spans="1:6" ht="15.75" x14ac:dyDescent="0.3">
      <c r="A102" s="3" t="s">
        <v>107</v>
      </c>
      <c r="B102" s="76" t="s">
        <v>109</v>
      </c>
      <c r="C102" s="76" t="s">
        <v>109</v>
      </c>
      <c r="D102" s="19">
        <v>600148</v>
      </c>
      <c r="E102" s="13">
        <f>ROUND((VLOOKUP(B102,ModeloProposiciónEconómica!B:O,14,FALSE)*48+VLOOKUP(B102,ModeloProposiciónEconómica!B:P,15,FALSE))*EscenarioProposiciónEconómica!D102,2)</f>
        <v>0</v>
      </c>
      <c r="F102" s="17"/>
    </row>
    <row r="103" spans="1:6" ht="15.75" x14ac:dyDescent="0.3">
      <c r="A103" s="3" t="s">
        <v>107</v>
      </c>
      <c r="B103" s="76" t="s">
        <v>110</v>
      </c>
      <c r="C103" s="76" t="s">
        <v>110</v>
      </c>
      <c r="D103" s="19">
        <v>455203</v>
      </c>
      <c r="E103" s="13">
        <f>ROUND((VLOOKUP(B103,ModeloProposiciónEconómica!B:O,14,FALSE)*48+VLOOKUP(B103,ModeloProposiciónEconómica!B:P,15,FALSE))*EscenarioProposiciónEconómica!D103,2)</f>
        <v>0</v>
      </c>
      <c r="F103" s="17"/>
    </row>
    <row r="104" spans="1:6" ht="15.75" x14ac:dyDescent="0.3">
      <c r="A104" s="3" t="s">
        <v>107</v>
      </c>
      <c r="B104" s="76" t="s">
        <v>111</v>
      </c>
      <c r="C104" s="76" t="s">
        <v>111</v>
      </c>
      <c r="D104" s="19">
        <v>3006780</v>
      </c>
      <c r="E104" s="13">
        <f>ROUND((VLOOKUP(B104,ModeloProposiciónEconómica!B:O,14,FALSE)*48+VLOOKUP(B104,ModeloProposiciónEconómica!B:P,15,FALSE))*EscenarioProposiciónEconómica!D104,2)</f>
        <v>0</v>
      </c>
      <c r="F104" s="17"/>
    </row>
    <row r="105" spans="1:6" ht="15.75" x14ac:dyDescent="0.3">
      <c r="A105" s="3" t="s">
        <v>107</v>
      </c>
      <c r="B105" s="76" t="s">
        <v>112</v>
      </c>
      <c r="C105" s="76" t="s">
        <v>112</v>
      </c>
      <c r="D105" s="19">
        <v>1</v>
      </c>
      <c r="E105" s="13">
        <f>ROUND((VLOOKUP(B105,ModeloProposiciónEconómica!B:O,14,FALSE)*48+VLOOKUP(B105,ModeloProposiciónEconómica!B:P,15,FALSE))*EscenarioProposiciónEconómica!D105,2)</f>
        <v>0</v>
      </c>
      <c r="F105" s="17"/>
    </row>
    <row r="106" spans="1:6" ht="15.75" x14ac:dyDescent="0.3">
      <c r="A106" s="3" t="s">
        <v>107</v>
      </c>
      <c r="B106" s="76" t="s">
        <v>113</v>
      </c>
      <c r="C106" s="76" t="s">
        <v>113</v>
      </c>
      <c r="D106" s="19">
        <v>1</v>
      </c>
      <c r="E106" s="13">
        <f>ROUND((VLOOKUP(B106,ModeloProposiciónEconómica!B:O,14,FALSE)*48+VLOOKUP(B106,ModeloProposiciónEconómica!B:P,15,FALSE))*EscenarioProposiciónEconómica!D106,2)</f>
        <v>0</v>
      </c>
      <c r="F106" s="17"/>
    </row>
    <row r="107" spans="1:6" ht="15.75" x14ac:dyDescent="0.3">
      <c r="A107" s="3" t="s">
        <v>114</v>
      </c>
      <c r="B107" s="76" t="s">
        <v>115</v>
      </c>
      <c r="C107" s="76" t="s">
        <v>115</v>
      </c>
      <c r="D107" s="19">
        <v>1</v>
      </c>
      <c r="E107" s="13">
        <f>ROUND((VLOOKUP(B107,ModeloProposiciónEconómica!B:O,14,FALSE)*48+VLOOKUP(B107,ModeloProposiciónEconómica!B:P,15,FALSE))*EscenarioProposiciónEconómica!D107,2)</f>
        <v>0</v>
      </c>
      <c r="F107" s="17"/>
    </row>
    <row r="108" spans="1:6" ht="15.75" x14ac:dyDescent="0.3">
      <c r="A108" s="3" t="s">
        <v>114</v>
      </c>
      <c r="B108" s="76" t="s">
        <v>116</v>
      </c>
      <c r="C108" s="76" t="s">
        <v>116</v>
      </c>
      <c r="D108" s="19">
        <v>1</v>
      </c>
      <c r="E108" s="13">
        <f>ROUND((VLOOKUP(B108,ModeloProposiciónEconómica!B:O,14,FALSE)*48+VLOOKUP(B108,ModeloProposiciónEconómica!B:P,15,FALSE))*EscenarioProposiciónEconómica!D108,2)</f>
        <v>0</v>
      </c>
      <c r="F108" s="17"/>
    </row>
    <row r="109" spans="1:6" ht="15.75" x14ac:dyDescent="0.3">
      <c r="A109" s="3" t="s">
        <v>114</v>
      </c>
      <c r="B109" s="76" t="s">
        <v>117</v>
      </c>
      <c r="C109" s="76" t="s">
        <v>117</v>
      </c>
      <c r="D109" s="19">
        <v>1</v>
      </c>
      <c r="E109" s="13">
        <f>ROUND((VLOOKUP(B109,ModeloProposiciónEconómica!B:O,14,FALSE)*48+VLOOKUP(B109,ModeloProposiciónEconómica!B:P,15,FALSE))*EscenarioProposiciónEconómica!D109,2)</f>
        <v>0</v>
      </c>
      <c r="F109" s="17"/>
    </row>
    <row r="110" spans="1:6" ht="15.75" x14ac:dyDescent="0.3">
      <c r="A110" s="3" t="s">
        <v>114</v>
      </c>
      <c r="B110" s="76" t="s">
        <v>118</v>
      </c>
      <c r="C110" s="76" t="s">
        <v>118</v>
      </c>
      <c r="D110" s="19">
        <v>1</v>
      </c>
      <c r="E110" s="13">
        <f>ROUND((VLOOKUP(B110,ModeloProposiciónEconómica!B:O,14,FALSE)*48+VLOOKUP(B110,ModeloProposiciónEconómica!B:P,15,FALSE))*EscenarioProposiciónEconómica!D110,2)</f>
        <v>0</v>
      </c>
      <c r="F110" s="17"/>
    </row>
    <row r="111" spans="1:6" ht="15.75" x14ac:dyDescent="0.3">
      <c r="A111" s="3" t="s">
        <v>114</v>
      </c>
      <c r="B111" s="76" t="s">
        <v>119</v>
      </c>
      <c r="C111" s="76" t="s">
        <v>119</v>
      </c>
      <c r="D111" s="19">
        <v>1</v>
      </c>
      <c r="E111" s="13">
        <f>ROUND((VLOOKUP(B111,ModeloProposiciónEconómica!B:O,14,FALSE)*48+VLOOKUP(B111,ModeloProposiciónEconómica!B:P,15,FALSE))*EscenarioProposiciónEconómica!D111,2)</f>
        <v>0</v>
      </c>
      <c r="F111" s="17"/>
    </row>
    <row r="112" spans="1:6" ht="15.75" x14ac:dyDescent="0.3">
      <c r="A112" s="3" t="s">
        <v>114</v>
      </c>
      <c r="B112" s="76" t="s">
        <v>396</v>
      </c>
      <c r="C112" s="76" t="s">
        <v>120</v>
      </c>
      <c r="D112" s="19">
        <v>1</v>
      </c>
      <c r="E112" s="13">
        <f>ROUND((VLOOKUP(B112,ModeloProposiciónEconómica!B:O,14,FALSE)*48+VLOOKUP(B112,ModeloProposiciónEconómica!B:P,15,FALSE))*EscenarioProposiciónEconómica!D112,2)</f>
        <v>0</v>
      </c>
      <c r="F112" s="17"/>
    </row>
    <row r="113" spans="1:6" ht="15.75" x14ac:dyDescent="0.3">
      <c r="A113" s="3" t="s">
        <v>121</v>
      </c>
      <c r="B113" s="76" t="s">
        <v>122</v>
      </c>
      <c r="C113" s="76" t="s">
        <v>122</v>
      </c>
      <c r="D113" s="19">
        <v>1</v>
      </c>
      <c r="E113" s="13">
        <f>ROUND((VLOOKUP(B113,ModeloProposiciónEconómica!B:O,14,FALSE)*48+VLOOKUP(B113,ModeloProposiciónEconómica!B:P,15,FALSE))*EscenarioProposiciónEconómica!D113,2)</f>
        <v>0</v>
      </c>
      <c r="F113" s="17"/>
    </row>
    <row r="114" spans="1:6" ht="15.75" x14ac:dyDescent="0.3">
      <c r="A114" s="3" t="s">
        <v>121</v>
      </c>
      <c r="B114" s="76" t="s">
        <v>116</v>
      </c>
      <c r="C114" s="76" t="s">
        <v>116</v>
      </c>
      <c r="D114" s="19">
        <v>1</v>
      </c>
      <c r="E114" s="13">
        <f>ROUND((VLOOKUP(B114,ModeloProposiciónEconómica!B:O,14,FALSE)*48+VLOOKUP(B114,ModeloProposiciónEconómica!B:P,15,FALSE))*EscenarioProposiciónEconómica!D114,2)</f>
        <v>0</v>
      </c>
      <c r="F114" s="17"/>
    </row>
    <row r="115" spans="1:6" ht="15.75" x14ac:dyDescent="0.3">
      <c r="A115" s="3" t="s">
        <v>121</v>
      </c>
      <c r="B115" s="76" t="s">
        <v>119</v>
      </c>
      <c r="C115" s="76" t="s">
        <v>119</v>
      </c>
      <c r="D115" s="19">
        <v>1</v>
      </c>
      <c r="E115" s="13">
        <f>ROUND((VLOOKUP(B115,ModeloProposiciónEconómica!B:O,14,FALSE)*48+VLOOKUP(B115,ModeloProposiciónEconómica!B:P,15,FALSE))*EscenarioProposiciónEconómica!D115,2)</f>
        <v>0</v>
      </c>
      <c r="F115" s="17"/>
    </row>
    <row r="116" spans="1:6" ht="15.75" x14ac:dyDescent="0.3">
      <c r="A116" s="3" t="s">
        <v>123</v>
      </c>
      <c r="B116" s="76" t="s">
        <v>124</v>
      </c>
      <c r="C116" s="76" t="s">
        <v>124</v>
      </c>
      <c r="D116" s="19">
        <v>1</v>
      </c>
      <c r="E116" s="13">
        <f>ROUND((VLOOKUP(B116,ModeloProposiciónEconómica!B:O,14,FALSE)*48+VLOOKUP(B116,ModeloProposiciónEconómica!B:P,15,FALSE))*EscenarioProposiciónEconómica!D116,2)</f>
        <v>0</v>
      </c>
      <c r="F116" s="17"/>
    </row>
    <row r="117" spans="1:6" ht="15.75" x14ac:dyDescent="0.3">
      <c r="A117" s="3" t="s">
        <v>123</v>
      </c>
      <c r="B117" s="76" t="s">
        <v>125</v>
      </c>
      <c r="C117" s="76" t="s">
        <v>125</v>
      </c>
      <c r="D117" s="19">
        <v>1</v>
      </c>
      <c r="E117" s="13">
        <f>ROUND((VLOOKUP(B117,ModeloProposiciónEconómica!B:O,14,FALSE)*48+VLOOKUP(B117,ModeloProposiciónEconómica!B:P,15,FALSE))*EscenarioProposiciónEconómica!D117,2)</f>
        <v>0</v>
      </c>
      <c r="F117" s="17"/>
    </row>
    <row r="118" spans="1:6" ht="15.75" x14ac:dyDescent="0.3">
      <c r="A118" s="3" t="s">
        <v>123</v>
      </c>
      <c r="B118" s="76" t="s">
        <v>126</v>
      </c>
      <c r="C118" s="76" t="s">
        <v>126</v>
      </c>
      <c r="D118" s="19">
        <v>1</v>
      </c>
      <c r="E118" s="13">
        <f>ROUND((VLOOKUP(B118,ModeloProposiciónEconómica!B:O,14,FALSE)*48+VLOOKUP(B118,ModeloProposiciónEconómica!B:P,15,FALSE))*EscenarioProposiciónEconómica!D118,2)</f>
        <v>0</v>
      </c>
      <c r="F118" s="17"/>
    </row>
    <row r="119" spans="1:6" ht="15.75" x14ac:dyDescent="0.3">
      <c r="A119" s="3" t="s">
        <v>123</v>
      </c>
      <c r="B119" s="76" t="s">
        <v>117</v>
      </c>
      <c r="C119" s="76" t="s">
        <v>117</v>
      </c>
      <c r="D119" s="19">
        <v>1</v>
      </c>
      <c r="E119" s="13">
        <f>ROUND((VLOOKUP(B119,ModeloProposiciónEconómica!B:O,14,FALSE)*48+VLOOKUP(B119,ModeloProposiciónEconómica!B:P,15,FALSE))*EscenarioProposiciónEconómica!D119,2)</f>
        <v>0</v>
      </c>
      <c r="F119" s="17"/>
    </row>
    <row r="120" spans="1:6" ht="15.75" x14ac:dyDescent="0.3">
      <c r="A120" s="3" t="s">
        <v>123</v>
      </c>
      <c r="B120" s="76" t="s">
        <v>118</v>
      </c>
      <c r="C120" s="76" t="s">
        <v>118</v>
      </c>
      <c r="D120" s="19">
        <v>1</v>
      </c>
      <c r="E120" s="13">
        <f>ROUND((VLOOKUP(B120,ModeloProposiciónEconómica!B:O,14,FALSE)*48+VLOOKUP(B120,ModeloProposiciónEconómica!B:P,15,FALSE))*EscenarioProposiciónEconómica!D120,2)</f>
        <v>0</v>
      </c>
      <c r="F120" s="17"/>
    </row>
    <row r="121" spans="1:6" ht="15.75" x14ac:dyDescent="0.3">
      <c r="A121" s="3" t="s">
        <v>123</v>
      </c>
      <c r="B121" s="76" t="s">
        <v>397</v>
      </c>
      <c r="C121" s="76" t="s">
        <v>120</v>
      </c>
      <c r="D121" s="19">
        <v>1</v>
      </c>
      <c r="E121" s="13">
        <f>ROUND((VLOOKUP(B121,ModeloProposiciónEconómica!B:O,14,FALSE)*48+VLOOKUP(B121,ModeloProposiciónEconómica!B:P,15,FALSE))*EscenarioProposiciónEconómica!D121,2)</f>
        <v>0</v>
      </c>
      <c r="F121" s="17"/>
    </row>
    <row r="122" spans="1:6" ht="15.75" x14ac:dyDescent="0.3">
      <c r="A122" s="3" t="s">
        <v>127</v>
      </c>
      <c r="B122" s="76" t="s">
        <v>128</v>
      </c>
      <c r="C122" s="76" t="s">
        <v>128</v>
      </c>
      <c r="D122" s="19">
        <v>1</v>
      </c>
      <c r="E122" s="13">
        <f>ROUND((VLOOKUP(B122,ModeloProposiciónEconómica!B:O,14,FALSE)*48+VLOOKUP(B122,ModeloProposiciónEconómica!B:P,15,FALSE))*EscenarioProposiciónEconómica!D122,2)</f>
        <v>0</v>
      </c>
      <c r="F122" s="17"/>
    </row>
    <row r="123" spans="1:6" ht="15.75" x14ac:dyDescent="0.3">
      <c r="A123" s="3" t="s">
        <v>366</v>
      </c>
      <c r="B123" s="76" t="s">
        <v>365</v>
      </c>
      <c r="C123" s="76" t="s">
        <v>365</v>
      </c>
      <c r="D123" s="19">
        <v>80</v>
      </c>
      <c r="E123" s="13">
        <f>ROUND((VLOOKUP(A123,ModeloProposiciónEconómica!B:O,14,FALSE)*48+VLOOKUP(A123,ModeloProposiciónEconómica!B:P,15,FALSE))*EscenarioProposiciónEconómica!D123,2)</f>
        <v>0</v>
      </c>
      <c r="F123" s="17"/>
    </row>
    <row r="124" spans="1:6" ht="15.75" x14ac:dyDescent="0.3">
      <c r="A124" s="3" t="s">
        <v>367</v>
      </c>
      <c r="B124" s="76" t="s">
        <v>365</v>
      </c>
      <c r="C124" s="76" t="s">
        <v>365</v>
      </c>
      <c r="D124" s="19">
        <v>80</v>
      </c>
      <c r="E124" s="13">
        <f>ROUND((VLOOKUP(A124,ModeloProposiciónEconómica!B:O,14,FALSE)*48+VLOOKUP(A124,ModeloProposiciónEconómica!B:P,15,FALSE))*EscenarioProposiciónEconómica!D124,2)</f>
        <v>0</v>
      </c>
      <c r="F124" s="17"/>
    </row>
    <row r="125" spans="1:6" ht="15.75" x14ac:dyDescent="0.3">
      <c r="A125" s="3" t="s">
        <v>368</v>
      </c>
      <c r="B125" s="76" t="s">
        <v>365</v>
      </c>
      <c r="C125" s="76" t="s">
        <v>365</v>
      </c>
      <c r="D125" s="19">
        <v>1200</v>
      </c>
      <c r="E125" s="13">
        <f>ROUND((VLOOKUP(A125,ModeloProposiciónEconómica!B:O,14,FALSE)*48+VLOOKUP(A125,ModeloProposiciónEconómica!B:P,15,FALSE))*EscenarioProposiciónEconómica!D125,2)</f>
        <v>0</v>
      </c>
      <c r="F125" s="17"/>
    </row>
    <row r="126" spans="1:6" ht="15.75" x14ac:dyDescent="0.3">
      <c r="A126" s="3" t="s">
        <v>369</v>
      </c>
      <c r="B126" s="76" t="s">
        <v>365</v>
      </c>
      <c r="C126" s="76" t="s">
        <v>365</v>
      </c>
      <c r="D126" s="19">
        <v>10</v>
      </c>
      <c r="E126" s="13">
        <f>ROUND((VLOOKUP(A126,ModeloProposiciónEconómica!B:O,14,FALSE)*48+VLOOKUP(A126,ModeloProposiciónEconómica!B:P,15,FALSE))*EscenarioProposiciónEconómica!D126,2)</f>
        <v>0</v>
      </c>
      <c r="F126" s="17"/>
    </row>
    <row r="127" spans="1:6" ht="15.75" x14ac:dyDescent="0.3">
      <c r="A127" s="3" t="s">
        <v>370</v>
      </c>
      <c r="B127" s="76" t="s">
        <v>365</v>
      </c>
      <c r="C127" s="76" t="s">
        <v>365</v>
      </c>
      <c r="D127" s="19">
        <v>16</v>
      </c>
      <c r="E127" s="13">
        <f>ROUND((VLOOKUP(A127,ModeloProposiciónEconómica!B:O,14,FALSE)*48+VLOOKUP(A127,ModeloProposiciónEconómica!B:P,15,FALSE))*EscenarioProposiciónEconómica!D127,2)</f>
        <v>0</v>
      </c>
      <c r="F127" s="17"/>
    </row>
    <row r="128" spans="1:6" ht="15.75" x14ac:dyDescent="0.3">
      <c r="A128" s="3" t="s">
        <v>371</v>
      </c>
      <c r="B128" s="76" t="s">
        <v>365</v>
      </c>
      <c r="C128" s="76" t="s">
        <v>365</v>
      </c>
      <c r="D128" s="19">
        <v>10</v>
      </c>
      <c r="E128" s="13">
        <f>ROUND((VLOOKUP(A128,ModeloProposiciónEconómica!B:O,14,FALSE)*48+VLOOKUP(A128,ModeloProposiciónEconómica!B:P,15,FALSE))*EscenarioProposiciónEconómica!D128,2)</f>
        <v>0</v>
      </c>
      <c r="F128" s="17"/>
    </row>
    <row r="129" spans="1:6" ht="15.75" x14ac:dyDescent="0.3">
      <c r="A129" s="3" t="s">
        <v>372</v>
      </c>
      <c r="B129" s="76" t="s">
        <v>365</v>
      </c>
      <c r="C129" s="76" t="s">
        <v>365</v>
      </c>
      <c r="D129" s="19">
        <v>10</v>
      </c>
      <c r="E129" s="13">
        <f>ROUND((VLOOKUP(A129,ModeloProposiciónEconómica!B:O,14,FALSE)*48+VLOOKUP(A129,ModeloProposiciónEconómica!B:P,15,FALSE))*EscenarioProposiciónEconómica!D129,2)</f>
        <v>0</v>
      </c>
      <c r="F129" s="17"/>
    </row>
    <row r="130" spans="1:6" ht="15.75" customHeight="1" x14ac:dyDescent="0.25">
      <c r="A130" s="73" t="s">
        <v>328</v>
      </c>
      <c r="B130" s="74"/>
      <c r="C130" s="74"/>
      <c r="D130" s="75"/>
      <c r="E130" s="20">
        <f>SUM(E3:E129)</f>
        <v>0</v>
      </c>
    </row>
    <row r="131" spans="1:6" x14ac:dyDescent="0.25">
      <c r="E131" s="17"/>
    </row>
    <row r="132" spans="1:6" ht="23.25" x14ac:dyDescent="0.35">
      <c r="A132" s="35" t="s">
        <v>362</v>
      </c>
      <c r="B132" s="35"/>
      <c r="C132" s="34">
        <f>E130</f>
        <v>0</v>
      </c>
      <c r="D132" s="35" t="s">
        <v>361</v>
      </c>
      <c r="E132" s="40">
        <f>C132*0.21</f>
        <v>0</v>
      </c>
    </row>
    <row r="133" spans="1:6" ht="23.25" x14ac:dyDescent="0.35">
      <c r="A133" s="35" t="s">
        <v>363</v>
      </c>
      <c r="B133" s="35"/>
      <c r="C133" s="34">
        <v>56816794.380000003</v>
      </c>
      <c r="D133" s="35" t="s">
        <v>364</v>
      </c>
      <c r="E133" s="40">
        <f>C132+E132</f>
        <v>0</v>
      </c>
    </row>
    <row r="135" spans="1:6" x14ac:dyDescent="0.25">
      <c r="C135" s="59"/>
    </row>
  </sheetData>
  <sheetProtection algorithmName="SHA-512" hashValue="nF+hyRM+LqWjypBS0g1+vsI1ArmhuOxOc2hiWNwa+c34k/1BKcqHAcEmAOJTJEPy9GtXx5ifq7GwhEWTji8yHw==" saltValue="pDz/RtXikJ+jNZ7116wfcw==" spinCount="100000" sheet="1" objects="1" scenarios="1"/>
  <mergeCells count="119">
    <mergeCell ref="B4:C4"/>
    <mergeCell ref="B5:C5"/>
    <mergeCell ref="B6:C6"/>
    <mergeCell ref="E1:E2"/>
    <mergeCell ref="A1:A2"/>
    <mergeCell ref="D1:D2"/>
    <mergeCell ref="B3:C3"/>
    <mergeCell ref="B1:C2"/>
    <mergeCell ref="B25:C25"/>
    <mergeCell ref="B26:C26"/>
    <mergeCell ref="B27:C27"/>
    <mergeCell ref="B28:C28"/>
    <mergeCell ref="B29:C29"/>
    <mergeCell ref="B22:C22"/>
    <mergeCell ref="B23:C23"/>
    <mergeCell ref="B20:C20"/>
    <mergeCell ref="B21:C21"/>
    <mergeCell ref="B24:C24"/>
    <mergeCell ref="B35:C35"/>
    <mergeCell ref="B36:C36"/>
    <mergeCell ref="B37:C37"/>
    <mergeCell ref="B38:C38"/>
    <mergeCell ref="B39:C39"/>
    <mergeCell ref="B30:C30"/>
    <mergeCell ref="B31:C31"/>
    <mergeCell ref="B32:C32"/>
    <mergeCell ref="B33:C33"/>
    <mergeCell ref="B34:C34"/>
    <mergeCell ref="B45:C45"/>
    <mergeCell ref="B46:C46"/>
    <mergeCell ref="B47:C47"/>
    <mergeCell ref="B48:C48"/>
    <mergeCell ref="B49:C49"/>
    <mergeCell ref="B40:C40"/>
    <mergeCell ref="B41:C41"/>
    <mergeCell ref="B42:C42"/>
    <mergeCell ref="B43:C43"/>
    <mergeCell ref="B44:C44"/>
    <mergeCell ref="B55:C55"/>
    <mergeCell ref="B56:C56"/>
    <mergeCell ref="B57:C57"/>
    <mergeCell ref="B58:C58"/>
    <mergeCell ref="B59:C59"/>
    <mergeCell ref="B50:C50"/>
    <mergeCell ref="B51:C51"/>
    <mergeCell ref="B52:C52"/>
    <mergeCell ref="B53:C53"/>
    <mergeCell ref="B54:C54"/>
    <mergeCell ref="B65:C65"/>
    <mergeCell ref="B66:C66"/>
    <mergeCell ref="B67:C67"/>
    <mergeCell ref="B68:C68"/>
    <mergeCell ref="B69:C69"/>
    <mergeCell ref="B60:C60"/>
    <mergeCell ref="B61:C61"/>
    <mergeCell ref="B62:C62"/>
    <mergeCell ref="B63:C63"/>
    <mergeCell ref="B64:C64"/>
    <mergeCell ref="B75:C75"/>
    <mergeCell ref="B76:C76"/>
    <mergeCell ref="B77:C77"/>
    <mergeCell ref="B78:C78"/>
    <mergeCell ref="B79:C79"/>
    <mergeCell ref="B70:C70"/>
    <mergeCell ref="B71:C71"/>
    <mergeCell ref="B72:C72"/>
    <mergeCell ref="B73:C73"/>
    <mergeCell ref="B74:C74"/>
    <mergeCell ref="B85:C85"/>
    <mergeCell ref="B86:C86"/>
    <mergeCell ref="B87:C87"/>
    <mergeCell ref="B88:C88"/>
    <mergeCell ref="B89:C89"/>
    <mergeCell ref="B80:C80"/>
    <mergeCell ref="B81:C81"/>
    <mergeCell ref="B82:C82"/>
    <mergeCell ref="B83:C83"/>
    <mergeCell ref="B84:C84"/>
    <mergeCell ref="B95:C95"/>
    <mergeCell ref="B96:C96"/>
    <mergeCell ref="B97:C97"/>
    <mergeCell ref="B98:C98"/>
    <mergeCell ref="B99:C99"/>
    <mergeCell ref="B90:C90"/>
    <mergeCell ref="B91:C91"/>
    <mergeCell ref="B92:C92"/>
    <mergeCell ref="B93:C93"/>
    <mergeCell ref="B94:C94"/>
    <mergeCell ref="B105:C105"/>
    <mergeCell ref="B106:C106"/>
    <mergeCell ref="B107:C107"/>
    <mergeCell ref="B108:C108"/>
    <mergeCell ref="B109:C109"/>
    <mergeCell ref="B100:C100"/>
    <mergeCell ref="B101:C101"/>
    <mergeCell ref="B102:C102"/>
    <mergeCell ref="B103:C103"/>
    <mergeCell ref="B104:C104"/>
    <mergeCell ref="B115:C115"/>
    <mergeCell ref="B116:C116"/>
    <mergeCell ref="B117:C117"/>
    <mergeCell ref="B118:C118"/>
    <mergeCell ref="B119:C119"/>
    <mergeCell ref="B110:C110"/>
    <mergeCell ref="B111:C111"/>
    <mergeCell ref="B112:C112"/>
    <mergeCell ref="B113:C113"/>
    <mergeCell ref="B114:C114"/>
    <mergeCell ref="A130:D130"/>
    <mergeCell ref="B125:C125"/>
    <mergeCell ref="B126:C126"/>
    <mergeCell ref="B127:C127"/>
    <mergeCell ref="B128:C128"/>
    <mergeCell ref="B129:C129"/>
    <mergeCell ref="B120:C120"/>
    <mergeCell ref="B121:C121"/>
    <mergeCell ref="B122:C122"/>
    <mergeCell ref="B123:C123"/>
    <mergeCell ref="B124:C124"/>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9AD57D7-5C33-475A-892E-7365A747E4F4}">
          <x14:formula1>
            <xm:f>ModeloProposiciónEconómica!$B$291:$B$296</xm:f>
          </x14:formula1>
          <xm:sqref>C7:C13</xm:sqref>
        </x14:dataValidation>
        <x14:dataValidation type="list" allowBlank="1" showInputMessage="1" showErrorMessage="1" xr:uid="{CDC7E38E-9B5E-4A00-B177-7ECA27FC5FB3}">
          <x14:formula1>
            <xm:f>ModeloProposiciónEconómica!$B$191:$B$271</xm:f>
          </x14:formula1>
          <xm:sqref>C14:C18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Titulo</vt:lpstr>
      <vt:lpstr>Instrucciones</vt:lpstr>
      <vt:lpstr>ModeloProposiciónEconómica</vt:lpstr>
      <vt:lpstr>Zonas internacionales y roaming</vt:lpstr>
      <vt:lpstr>EscenarioProposiciónEconómica</vt:lpstr>
      <vt:lpstr>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Soledad Pascual Calderón</dc:creator>
  <cp:lastModifiedBy>JOSE LUIS GOMEZ BOCANEGRA</cp:lastModifiedBy>
  <dcterms:created xsi:type="dcterms:W3CDTF">2023-02-24T13:05:24Z</dcterms:created>
  <dcterms:modified xsi:type="dcterms:W3CDTF">2023-07-06T15:33:55Z</dcterms:modified>
</cp:coreProperties>
</file>