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1 ADMINISTRACIÓN PRL\1 LICITACIONES\02 Concursos Medicina del Trabajo\Concurso SPA Medicina del Trabajo_2024\Division por lotes\"/>
    </mc:Choice>
  </mc:AlternateContent>
  <bookViews>
    <workbookView xWindow="480" yWindow="90" windowWidth="19320" windowHeight="8970"/>
  </bookViews>
  <sheets>
    <sheet name="Oferta AM CR030-24-048" sheetId="1" r:id="rId1"/>
  </sheets>
  <definedNames>
    <definedName name="_xlnm.Print_Area" localSheetId="0">'Oferta AM CR030-24-048'!$A$1:$N$41</definedName>
  </definedNames>
  <calcPr calcId="162913"/>
</workbook>
</file>

<file path=xl/calcChain.xml><?xml version="1.0" encoding="utf-8"?>
<calcChain xmlns="http://schemas.openxmlformats.org/spreadsheetml/2006/main">
  <c r="E5" i="1" l="1"/>
  <c r="C30" i="1" l="1"/>
  <c r="C31" i="1"/>
  <c r="C32" i="1"/>
  <c r="C33" i="1"/>
  <c r="C34" i="1"/>
  <c r="C35" i="1"/>
  <c r="C36" i="1"/>
  <c r="C29" i="1"/>
  <c r="F36" i="1"/>
  <c r="F35" i="1"/>
  <c r="F34" i="1"/>
  <c r="F33" i="1"/>
  <c r="F32" i="1"/>
  <c r="F31" i="1"/>
  <c r="F30" i="1"/>
  <c r="F29" i="1"/>
  <c r="F22" i="1"/>
  <c r="F23" i="1"/>
  <c r="F24" i="1"/>
  <c r="F25" i="1"/>
  <c r="F26" i="1"/>
  <c r="F27" i="1"/>
  <c r="F28" i="1"/>
  <c r="F21" i="1"/>
  <c r="C22" i="1"/>
  <c r="C23" i="1"/>
  <c r="C24" i="1"/>
  <c r="C25" i="1"/>
  <c r="C26" i="1"/>
  <c r="C27" i="1"/>
  <c r="C28" i="1"/>
  <c r="C21" i="1"/>
  <c r="L19" i="1" l="1"/>
  <c r="J13" i="1" l="1"/>
  <c r="J14" i="1" l="1"/>
  <c r="J15" i="1"/>
  <c r="J17" i="1" l="1"/>
  <c r="M17" i="1" s="1"/>
  <c r="L9" i="1"/>
  <c r="N13" i="1" l="1"/>
  <c r="N14" i="1"/>
  <c r="N15" i="1"/>
</calcChain>
</file>

<file path=xl/sharedStrings.xml><?xml version="1.0" encoding="utf-8"?>
<sst xmlns="http://schemas.openxmlformats.org/spreadsheetml/2006/main" count="63" uniqueCount="48">
  <si>
    <t>código</t>
  </si>
  <si>
    <t>A</t>
  </si>
  <si>
    <t>B</t>
  </si>
  <si>
    <t>C</t>
  </si>
  <si>
    <t>Concepto</t>
  </si>
  <si>
    <t>OFERTA TÉCNICA</t>
  </si>
  <si>
    <t>D</t>
  </si>
  <si>
    <t>E</t>
  </si>
  <si>
    <t>F</t>
  </si>
  <si>
    <t>G</t>
  </si>
  <si>
    <t>Pec.01 = (1 – (B-A)/A) x N</t>
  </si>
  <si>
    <t>Pec.02 = (1 – (B-A)/A) x N</t>
  </si>
  <si>
    <t>P: es la puntuación que corresponderá a la oferta que se valora.</t>
  </si>
  <si>
    <t>B: es la oferta del licitador que se valora.</t>
  </si>
  <si>
    <t>N: son los puntos o porcentaje máximo para el criterio que se puntúa.</t>
  </si>
  <si>
    <t>A: es la oferta más baja presentada.</t>
  </si>
  <si>
    <t>Almería</t>
  </si>
  <si>
    <t>Cádiz</t>
  </si>
  <si>
    <t>Cordoba</t>
  </si>
  <si>
    <t>Granada</t>
  </si>
  <si>
    <t>Huelva</t>
  </si>
  <si>
    <t>Jaén</t>
  </si>
  <si>
    <t>Málaga</t>
  </si>
  <si>
    <t>Sevilla</t>
  </si>
  <si>
    <t>Importe Unitario</t>
  </si>
  <si>
    <t xml:space="preserve">Oferta formativa en teleformación o aula virtual                                                                   </t>
  </si>
  <si>
    <t>Donde</t>
  </si>
  <si>
    <t>0,75 puntos por cada ud.asistencial por provincia y municipio hasta un máximo de 3 puntos por provincia</t>
  </si>
  <si>
    <t xml:space="preserve">Disponibilidad de un sistema de atención telefónica a los trabajadores para la resolución de consultas y dudas médicas relacionadas con el objeto del acuerdo marco                                                      </t>
  </si>
  <si>
    <t>Importe Unitario Máximo</t>
  </si>
  <si>
    <t>unidades</t>
  </si>
  <si>
    <t>total</t>
  </si>
  <si>
    <t>El reparato de puntuación se calcula de forma proporcional a los importes de cada concepto</t>
  </si>
  <si>
    <t>1 punto por cada unidad/centro móvil adicional disponible. Hasta un máximo de 4 puntos.</t>
  </si>
  <si>
    <t>SI =2 puntos. /// NO = 0 puntos.</t>
  </si>
  <si>
    <t>C: es la oferta más alta presentada.</t>
  </si>
  <si>
    <t>PG. = (B*N)/(C-A)</t>
  </si>
  <si>
    <t>DIRECCIÓN:</t>
  </si>
  <si>
    <t>CIF:</t>
  </si>
  <si>
    <t>LICITADOR:</t>
  </si>
  <si>
    <t>OFERTA ECONÓMICA</t>
  </si>
  <si>
    <t>Jornada de Centro Movil de Reconocimientos en centros de trabajo de VEIASA  (75%)</t>
  </si>
  <si>
    <t>Examen de Salud individual (20%)</t>
  </si>
  <si>
    <t>Vigilancia de la salud colectiva (5%)</t>
  </si>
  <si>
    <t>LOTE:</t>
  </si>
  <si>
    <t xml:space="preserve">Unidades asistenciales acreditadas, por encima del requisito mínimo definido en el apartado 3.- Habilitación profesional o empresarial - punto 2-apartado A del presente Cuadro Resumen, acreditadas en centros fijos de reconocimientos, ubicadas en municipios diferentes                        </t>
  </si>
  <si>
    <t xml:space="preserve">Centros móviles asistenciales acreditados en la Comunidad Autónoma de Andalucía que se disponga, cuyo ámbito de actuación permita cubrir la realización de los exámenes de salud en la provincia del lote ofertado,  por encima del requisito mínimo definido en el apartado 3.- Habilitación profesional o empresarial - punto 2- apartado B del presente Cuadro Resumen. </t>
  </si>
  <si>
    <t>NOTA: Rellenar todas las celdas de color amarillo. Solamente se aceptarán dos decimales, el resto se truncarán.
              Presentar un archivo independiente por cada LOTE al que se desee licitar. 
              Una vez cumplimentado el documento para cada lote, debe imprimir y presentar en formato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</si>
</sst>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0.00\ &quot;€&quot;_-;\-* #,##0.00\ &quot;€&quot;_-;_-* &quot;-&quot;??\ &quot;€&quot;_-;_-@_-"/>
    <numFmt numFmtId="164" formatCode="0\ &quot;Examenes&quot;"/>
    <numFmt numFmtId="165" formatCode="#,##0.00\ &quot;€&quot;"/>
    <numFmt numFmtId="166" formatCode="0\ &quot;Puntos&quot;"/>
    <numFmt numFmtId="167" formatCode="0\ &quot;Unidades asistenciales&quot;"/>
    <numFmt numFmtId="168" formatCode="0\ &quot;ud&quot;"/>
    <numFmt numFmtId="169" formatCode="&quot;Lote&quot;\ 0"/>
  </numFmts>
  <fonts count="9">
    <font>
      <sz val="11"/>
      <color theme="1"/>
      <name val="NewsGotT"/>
      <family val="2"/>
    </font>
    <font>
      <sz val="11"/>
      <color theme="1"/>
      <name val="NewsGotT"/>
      <family val="2"/>
    </font>
    <font>
      <sz val="12"/>
      <color theme="1"/>
      <name val="Source Sans Pro"/>
      <family val="2"/>
    </font>
    <font>
      <b/>
      <sz val="12"/>
      <color theme="1"/>
      <name val="Source Sans Pro"/>
      <family val="2"/>
    </font>
    <font>
      <sz val="12"/>
      <color theme="3"/>
      <name val="Source Sans Pro"/>
      <family val="2"/>
    </font>
    <font>
      <sz val="12"/>
      <color theme="0" tint="-0.34998626667073579"/>
      <name val="Source Sans Pro"/>
      <family val="2"/>
    </font>
    <font>
      <b/>
      <sz val="12"/>
      <color theme="0"/>
      <name val="Source Sans Pro"/>
      <family val="2"/>
    </font>
    <font>
      <b/>
      <sz val="12"/>
      <color rgb="FFC00000"/>
      <name val="Source Sans Pro"/>
      <family val="2"/>
    </font>
    <font>
      <sz val="12"/>
      <color rgb="FFC00000"/>
      <name val="Source Sans Pro"/>
      <family val="2"/>
    </font>
  </fonts>
  <fills count="7">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3" tint="0.59999389629810485"/>
        <bgColor indexed="64"/>
      </patternFill>
    </fill>
    <fill>
      <gradientFill>
        <stop position="0">
          <color theme="1"/>
        </stop>
        <stop position="1">
          <color rgb="FFC00000"/>
        </stop>
      </gradient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double">
        <color indexed="64"/>
      </top>
      <bottom style="double">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5">
    <xf numFmtId="0" fontId="0" fillId="0" borderId="0" xfId="0"/>
    <xf numFmtId="0" fontId="2" fillId="0" borderId="0" xfId="0" applyFont="1" applyAlignment="1">
      <alignment vertical="center"/>
    </xf>
    <xf numFmtId="164" fontId="2" fillId="0" borderId="0" xfId="0" applyNumberFormat="1" applyFont="1" applyAlignment="1">
      <alignment vertical="center"/>
    </xf>
    <xf numFmtId="0" fontId="4" fillId="0" borderId="0" xfId="0" applyFont="1" applyAlignment="1">
      <alignment vertical="center"/>
    </xf>
    <xf numFmtId="0" fontId="5" fillId="0" borderId="0" xfId="0" applyFont="1" applyAlignment="1">
      <alignment vertical="center"/>
    </xf>
    <xf numFmtId="169" fontId="3" fillId="0" borderId="1" xfId="0" applyNumberFormat="1" applyFont="1" applyBorder="1" applyAlignment="1" applyProtection="1">
      <alignment horizontal="center" vertical="center"/>
      <protection locked="0"/>
    </xf>
    <xf numFmtId="166" fontId="3" fillId="4" borderId="1" xfId="0" applyNumberFormat="1" applyFont="1" applyFill="1" applyBorder="1" applyAlignment="1">
      <alignment horizontal="center" vertical="center"/>
    </xf>
    <xf numFmtId="165" fontId="4" fillId="0" borderId="0" xfId="0" applyNumberFormat="1" applyFont="1" applyAlignment="1">
      <alignment vertical="center"/>
    </xf>
    <xf numFmtId="165" fontId="2" fillId="0" borderId="0" xfId="0" applyNumberFormat="1" applyFont="1" applyAlignment="1">
      <alignment vertical="center"/>
    </xf>
    <xf numFmtId="166" fontId="2" fillId="0" borderId="0" xfId="0" applyNumberFormat="1" applyFont="1" applyAlignment="1">
      <alignment vertical="center"/>
    </xf>
    <xf numFmtId="0" fontId="7"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165" fontId="2" fillId="0" borderId="0" xfId="0" applyNumberFormat="1" applyFont="1" applyAlignment="1">
      <alignment horizontal="center" vertical="center"/>
    </xf>
    <xf numFmtId="165" fontId="4" fillId="0" borderId="0" xfId="0" applyNumberFormat="1" applyFont="1" applyAlignment="1">
      <alignment vertical="center" wrapText="1"/>
    </xf>
    <xf numFmtId="165" fontId="8" fillId="0" borderId="3" xfId="0" applyNumberFormat="1" applyFont="1" applyBorder="1" applyAlignment="1">
      <alignment horizontal="center" vertical="center" shrinkToFit="1"/>
    </xf>
    <xf numFmtId="165" fontId="2" fillId="0" borderId="1" xfId="0" applyNumberFormat="1" applyFont="1" applyBorder="1" applyAlignment="1" applyProtection="1">
      <alignment horizontal="center" vertical="center" shrinkToFit="1"/>
      <protection locked="0"/>
    </xf>
    <xf numFmtId="165" fontId="2" fillId="0" borderId="0" xfId="1" applyNumberFormat="1" applyFont="1" applyAlignment="1">
      <alignment horizontal="center" vertical="center"/>
    </xf>
    <xf numFmtId="168" fontId="2" fillId="0" borderId="1" xfId="1" applyNumberFormat="1" applyFont="1" applyBorder="1" applyAlignment="1">
      <alignment horizontal="center" vertical="center"/>
    </xf>
    <xf numFmtId="165" fontId="2" fillId="0" borderId="1" xfId="1" applyNumberFormat="1" applyFont="1" applyBorder="1" applyAlignment="1">
      <alignment horizontal="center" vertical="center"/>
    </xf>
    <xf numFmtId="166" fontId="2" fillId="0" borderId="1" xfId="0" applyNumberFormat="1" applyFont="1" applyBorder="1" applyAlignment="1">
      <alignment horizontal="center" vertical="center"/>
    </xf>
    <xf numFmtId="0" fontId="4" fillId="0" borderId="1" xfId="0" applyFont="1" applyBorder="1" applyAlignment="1">
      <alignment vertical="center"/>
    </xf>
    <xf numFmtId="9" fontId="2" fillId="0" borderId="0" xfId="2" applyFont="1" applyAlignment="1">
      <alignment vertical="center"/>
    </xf>
    <xf numFmtId="166" fontId="2" fillId="0" borderId="0" xfId="0" applyNumberFormat="1" applyFont="1" applyAlignment="1">
      <alignment horizontal="center" vertical="center"/>
    </xf>
    <xf numFmtId="165" fontId="3" fillId="0" borderId="0" xfId="1" applyNumberFormat="1" applyFont="1" applyAlignment="1">
      <alignment horizontal="center" vertical="center"/>
    </xf>
    <xf numFmtId="165" fontId="3" fillId="0" borderId="1" xfId="1" applyNumberFormat="1" applyFont="1" applyBorder="1" applyAlignment="1">
      <alignment horizontal="center" vertical="center"/>
    </xf>
    <xf numFmtId="165" fontId="4" fillId="0" borderId="0" xfId="0" applyNumberFormat="1" applyFont="1" applyAlignment="1">
      <alignment horizontal="center" vertical="center"/>
    </xf>
    <xf numFmtId="0" fontId="3" fillId="6" borderId="4" xfId="0" applyFont="1" applyFill="1" applyBorder="1" applyAlignment="1">
      <alignment horizontal="center" vertical="center"/>
    </xf>
    <xf numFmtId="0" fontId="4" fillId="0" borderId="4" xfId="0" applyFont="1" applyBorder="1" applyAlignment="1">
      <alignment horizontal="center" vertical="center" wrapText="1"/>
    </xf>
    <xf numFmtId="167" fontId="3" fillId="0" borderId="4" xfId="0" applyNumberFormat="1" applyFont="1" applyBorder="1" applyAlignment="1" applyProtection="1">
      <alignment horizontal="center" vertical="center" shrinkToFit="1"/>
      <protection locked="0"/>
    </xf>
    <xf numFmtId="0" fontId="2" fillId="0" borderId="4" xfId="0" applyFont="1" applyBorder="1" applyAlignment="1">
      <alignment vertical="center"/>
    </xf>
    <xf numFmtId="0" fontId="3" fillId="6" borderId="5" xfId="0" applyFont="1" applyFill="1" applyBorder="1" applyAlignment="1">
      <alignment horizontal="center" vertical="center"/>
    </xf>
    <xf numFmtId="0" fontId="4" fillId="0" borderId="5" xfId="0" applyFont="1" applyBorder="1" applyAlignment="1">
      <alignment horizontal="center" vertical="center" wrapText="1"/>
    </xf>
    <xf numFmtId="167" fontId="3" fillId="0" borderId="5" xfId="0" applyNumberFormat="1" applyFont="1" applyBorder="1" applyAlignment="1" applyProtection="1">
      <alignment horizontal="center" vertical="center" shrinkToFit="1"/>
      <protection locked="0"/>
    </xf>
    <xf numFmtId="0" fontId="2" fillId="0" borderId="5" xfId="0" applyFont="1" applyBorder="1" applyAlignment="1">
      <alignment vertical="center"/>
    </xf>
    <xf numFmtId="0" fontId="2" fillId="0" borderId="6" xfId="0" applyFont="1" applyBorder="1" applyAlignment="1">
      <alignment vertical="center"/>
    </xf>
    <xf numFmtId="0" fontId="3" fillId="6" borderId="7" xfId="0" applyFont="1" applyFill="1" applyBorder="1" applyAlignment="1">
      <alignment horizontal="center" vertical="center"/>
    </xf>
    <xf numFmtId="0" fontId="4" fillId="0" borderId="7" xfId="0" applyFont="1" applyBorder="1" applyAlignment="1">
      <alignment horizontal="center" vertical="center" wrapText="1"/>
    </xf>
    <xf numFmtId="167" fontId="3" fillId="0" borderId="7" xfId="0" applyNumberFormat="1" applyFont="1" applyBorder="1" applyAlignment="1" applyProtection="1">
      <alignment horizontal="center" vertical="center" shrinkToFit="1"/>
      <protection locked="0"/>
    </xf>
    <xf numFmtId="167" fontId="3" fillId="0" borderId="9" xfId="0" applyNumberFormat="1" applyFont="1" applyBorder="1" applyAlignment="1" applyProtection="1">
      <alignment horizontal="center" vertical="center" shrinkToFit="1"/>
      <protection locked="0"/>
    </xf>
    <xf numFmtId="0" fontId="2" fillId="0" borderId="0" xfId="0" applyFont="1" applyBorder="1" applyAlignment="1">
      <alignment vertical="center"/>
    </xf>
    <xf numFmtId="167" fontId="3" fillId="0" borderId="6" xfId="0" applyNumberFormat="1" applyFont="1" applyBorder="1" applyAlignment="1" applyProtection="1">
      <alignment horizontal="center" vertical="center" shrinkToFit="1"/>
      <protection locked="0"/>
    </xf>
    <xf numFmtId="0" fontId="3" fillId="0" borderId="8" xfId="0" applyNumberFormat="1" applyFont="1" applyBorder="1" applyAlignment="1" applyProtection="1">
      <alignment horizontal="center" vertical="center" shrinkToFit="1"/>
      <protection locked="0"/>
    </xf>
    <xf numFmtId="0" fontId="3" fillId="2" borderId="6" xfId="0" applyFont="1" applyFill="1" applyBorder="1" applyAlignment="1">
      <alignment horizontal="left" vertical="center"/>
    </xf>
    <xf numFmtId="0" fontId="2" fillId="0" borderId="17"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3" fillId="0" borderId="12" xfId="0" applyNumberFormat="1" applyFont="1" applyBorder="1" applyAlignment="1">
      <alignment horizontal="center" vertical="center"/>
    </xf>
    <xf numFmtId="0" fontId="3" fillId="0" borderId="21" xfId="0" applyNumberFormat="1" applyFont="1" applyBorder="1" applyAlignment="1">
      <alignment horizontal="center" vertic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2" fillId="0" borderId="12"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6" fillId="5" borderId="23" xfId="0" applyFont="1" applyFill="1" applyBorder="1" applyAlignment="1">
      <alignment horizontal="left" vertical="center"/>
    </xf>
    <xf numFmtId="0" fontId="6" fillId="5" borderId="3" xfId="0" applyFont="1" applyFill="1" applyBorder="1" applyAlignment="1">
      <alignment horizontal="left" vertical="center"/>
    </xf>
    <xf numFmtId="0" fontId="2" fillId="0" borderId="0" xfId="0" applyFont="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0" xfId="0" applyFont="1" applyBorder="1" applyAlignment="1">
      <alignment horizontal="justify"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166" fontId="2" fillId="0" borderId="4" xfId="0" applyNumberFormat="1" applyFont="1" applyBorder="1" applyAlignment="1">
      <alignment horizontal="center" vertical="center"/>
    </xf>
    <xf numFmtId="166" fontId="2" fillId="0" borderId="5" xfId="0" applyNumberFormat="1" applyFont="1" applyBorder="1" applyAlignment="1">
      <alignment horizontal="center" vertical="center"/>
    </xf>
    <xf numFmtId="166" fontId="2" fillId="0" borderId="6" xfId="0" applyNumberFormat="1" applyFont="1" applyBorder="1" applyAlignment="1">
      <alignment horizontal="center" vertical="center"/>
    </xf>
    <xf numFmtId="0" fontId="3" fillId="3" borderId="9" xfId="0" applyFont="1" applyFill="1" applyBorder="1" applyAlignment="1">
      <alignment horizontal="center" vertical="center"/>
    </xf>
    <xf numFmtId="0" fontId="3" fillId="3"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4" borderId="1"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2" fillId="0" borderId="10" xfId="0" applyFont="1" applyBorder="1" applyAlignment="1">
      <alignment horizontal="left" vertical="center"/>
    </xf>
    <xf numFmtId="0" fontId="2" fillId="0" borderId="15"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left" vertical="center" wrapText="1"/>
    </xf>
    <xf numFmtId="0" fontId="2" fillId="0" borderId="15" xfId="0" applyFont="1" applyBorder="1" applyAlignment="1">
      <alignment horizontal="left" vertical="center" wrapText="1"/>
    </xf>
    <xf numFmtId="0" fontId="2" fillId="0" borderId="11" xfId="0" applyFont="1" applyBorder="1" applyAlignment="1">
      <alignment horizontal="left" vertical="center" wrapText="1"/>
    </xf>
    <xf numFmtId="0" fontId="6" fillId="5" borderId="2" xfId="0" applyFont="1" applyFill="1" applyBorder="1" applyAlignment="1">
      <alignment horizontal="left" vertical="center" wrapText="1"/>
    </xf>
  </cellXfs>
  <cellStyles count="3">
    <cellStyle name="Moneda" xfId="1" builtinId="4"/>
    <cellStyle name="Normal" xfId="0" builtinId="0"/>
    <cellStyle name="Porcentaje" xfId="2" builtinId="5"/>
  </cellStyles>
  <dxfs count="12">
    <dxf>
      <font>
        <color auto="1"/>
      </font>
      <fill>
        <patternFill>
          <bgColor rgb="FFFFC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0" tint="-4.9989318521683403E-2"/>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vertical/>
        <horizontal/>
      </border>
    </dxf>
    <dxf>
      <fill>
        <patternFill>
          <bgColor theme="0" tint="-4.9989318521683403E-2"/>
        </patternFill>
      </fill>
      <border>
        <left style="thin">
          <color auto="1"/>
        </left>
        <right style="thin">
          <color auto="1"/>
        </right>
        <top style="thin">
          <color auto="1"/>
        </top>
        <bottom style="thin">
          <color auto="1"/>
        </bottom>
      </border>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border>
        <left style="thin">
          <color auto="1"/>
        </left>
        <right style="thin">
          <color auto="1"/>
        </right>
        <top style="thin">
          <color auto="1"/>
        </top>
        <bottom style="thin">
          <color auto="1"/>
        </bottom>
        <vertical/>
        <horizontal/>
      </border>
    </dxf>
    <dxf>
      <fill>
        <patternFill>
          <bgColor rgb="FFFFC000"/>
        </patternFill>
      </fill>
    </dxf>
  </dxfs>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6"/>
  <sheetViews>
    <sheetView showGridLines="0" tabSelected="1" view="pageBreakPreview" zoomScale="90" zoomScaleNormal="100" zoomScaleSheetLayoutView="90" workbookViewId="0">
      <pane ySplit="8" topLeftCell="A9" activePane="bottomLeft" state="frozen"/>
      <selection pane="bottomLeft" activeCell="D2" sqref="D2:G2"/>
    </sheetView>
  </sheetViews>
  <sheetFormatPr baseColWidth="10" defaultColWidth="11.625" defaultRowHeight="15.75"/>
  <cols>
    <col min="1" max="1" width="2.625" style="1" customWidth="1"/>
    <col min="2" max="2" width="6.25" style="1" bestFit="1" customWidth="1"/>
    <col min="3" max="3" width="6.25" style="1" customWidth="1"/>
    <col min="4" max="4" width="62.25" style="1" customWidth="1"/>
    <col min="5" max="5" width="17.125" style="1" customWidth="1"/>
    <col min="6" max="6" width="17" style="1" customWidth="1"/>
    <col min="7" max="7" width="26.25" style="1" customWidth="1"/>
    <col min="8" max="8" width="1.75" style="1" customWidth="1"/>
    <col min="9" max="9" width="8.125" style="1" hidden="1" customWidth="1"/>
    <col min="10" max="10" width="12.25" style="1" hidden="1" customWidth="1"/>
    <col min="11" max="11" width="1.75" style="1" hidden="1" customWidth="1"/>
    <col min="12" max="12" width="12.25" style="1" hidden="1" customWidth="1"/>
    <col min="13" max="13" width="42.75" style="3" hidden="1" customWidth="1"/>
    <col min="14" max="14" width="10.375" style="1" hidden="1" customWidth="1"/>
    <col min="15" max="15" width="44.75" style="1" hidden="1" customWidth="1"/>
    <col min="16" max="17" width="11.625" style="4"/>
    <col min="18" max="16384" width="11.625" style="1"/>
  </cols>
  <sheetData>
    <row r="1" spans="2:14">
      <c r="E1" s="2"/>
      <c r="F1" s="2"/>
    </row>
    <row r="2" spans="2:14">
      <c r="B2" s="52" t="s">
        <v>39</v>
      </c>
      <c r="C2" s="52"/>
      <c r="D2" s="54"/>
      <c r="E2" s="55"/>
      <c r="F2" s="55"/>
      <c r="G2" s="56"/>
    </row>
    <row r="3" spans="2:14">
      <c r="B3" s="53" t="s">
        <v>38</v>
      </c>
      <c r="C3" s="53"/>
      <c r="D3" s="57"/>
      <c r="E3" s="58"/>
      <c r="F3" s="58"/>
      <c r="G3" s="59"/>
    </row>
    <row r="4" spans="2:14">
      <c r="B4" s="42" t="s">
        <v>37</v>
      </c>
      <c r="C4" s="42"/>
      <c r="D4" s="43"/>
      <c r="E4" s="44"/>
      <c r="F4" s="44"/>
      <c r="G4" s="45"/>
    </row>
    <row r="5" spans="2:14">
      <c r="B5" s="42" t="s">
        <v>44</v>
      </c>
      <c r="C5" s="42"/>
      <c r="D5" s="5"/>
      <c r="E5" s="46" t="str">
        <f>IFERROR("Provincia de "&amp;VLOOKUP(D5,P21:Q28,2,0),"")</f>
        <v/>
      </c>
      <c r="F5" s="47"/>
      <c r="G5" s="47"/>
    </row>
    <row r="6" spans="2:14">
      <c r="E6" s="2"/>
      <c r="F6" s="2"/>
    </row>
    <row r="7" spans="2:14" ht="62.25" customHeight="1">
      <c r="B7" s="104" t="s">
        <v>47</v>
      </c>
      <c r="C7" s="60"/>
      <c r="D7" s="60"/>
      <c r="E7" s="60"/>
      <c r="F7" s="60"/>
      <c r="G7" s="61"/>
    </row>
    <row r="8" spans="2:14">
      <c r="E8" s="2"/>
      <c r="F8" s="2"/>
    </row>
    <row r="9" spans="2:14">
      <c r="B9" s="93" t="s">
        <v>40</v>
      </c>
      <c r="C9" s="93"/>
      <c r="D9" s="93"/>
      <c r="E9" s="93"/>
      <c r="F9" s="93"/>
      <c r="G9" s="93"/>
      <c r="L9" s="6">
        <f>SUM(L13:L15)</f>
        <v>60</v>
      </c>
      <c r="M9" s="7"/>
      <c r="N9" s="8"/>
    </row>
    <row r="10" spans="2:14" ht="7.5" customHeight="1">
      <c r="L10" s="9"/>
    </row>
    <row r="11" spans="2:14" ht="31.5">
      <c r="B11" s="79" t="s">
        <v>0</v>
      </c>
      <c r="C11" s="80"/>
      <c r="D11" s="79" t="s">
        <v>4</v>
      </c>
      <c r="E11" s="80"/>
      <c r="F11" s="10" t="s">
        <v>29</v>
      </c>
      <c r="G11" s="11" t="s">
        <v>24</v>
      </c>
      <c r="H11" s="12"/>
      <c r="I11" s="12" t="s">
        <v>30</v>
      </c>
      <c r="J11" s="12" t="s">
        <v>31</v>
      </c>
      <c r="K11" s="12"/>
      <c r="L11" s="9"/>
      <c r="M11" s="13" t="s">
        <v>32</v>
      </c>
    </row>
    <row r="12" spans="2:14" ht="4.9000000000000004" customHeight="1">
      <c r="L12" s="9"/>
    </row>
    <row r="13" spans="2:14">
      <c r="B13" s="96" t="s">
        <v>1</v>
      </c>
      <c r="C13" s="97"/>
      <c r="D13" s="81" t="s">
        <v>41</v>
      </c>
      <c r="E13" s="82"/>
      <c r="F13" s="14">
        <v>900</v>
      </c>
      <c r="G13" s="15"/>
      <c r="H13" s="16"/>
      <c r="I13" s="17">
        <v>62</v>
      </c>
      <c r="J13" s="18">
        <f>I13*G13</f>
        <v>0</v>
      </c>
      <c r="K13" s="16"/>
      <c r="L13" s="19">
        <v>40</v>
      </c>
      <c r="M13" s="20" t="s">
        <v>10</v>
      </c>
      <c r="N13" s="21" t="e">
        <f>J13/J17</f>
        <v>#DIV/0!</v>
      </c>
    </row>
    <row r="14" spans="2:14">
      <c r="B14" s="96" t="s">
        <v>2</v>
      </c>
      <c r="C14" s="97"/>
      <c r="D14" s="81" t="s">
        <v>42</v>
      </c>
      <c r="E14" s="82"/>
      <c r="F14" s="14">
        <v>45</v>
      </c>
      <c r="G14" s="15"/>
      <c r="H14" s="16"/>
      <c r="I14" s="17">
        <v>548</v>
      </c>
      <c r="J14" s="18">
        <f>I14*G14</f>
        <v>0</v>
      </c>
      <c r="K14" s="16"/>
      <c r="L14" s="19">
        <v>16</v>
      </c>
      <c r="M14" s="20" t="s">
        <v>10</v>
      </c>
      <c r="N14" s="21" t="e">
        <f>J14/J17</f>
        <v>#DIV/0!</v>
      </c>
    </row>
    <row r="15" spans="2:14">
      <c r="B15" s="96" t="s">
        <v>3</v>
      </c>
      <c r="C15" s="97"/>
      <c r="D15" s="83" t="s">
        <v>43</v>
      </c>
      <c r="E15" s="84"/>
      <c r="F15" s="14">
        <v>894.38</v>
      </c>
      <c r="G15" s="15"/>
      <c r="H15" s="16"/>
      <c r="I15" s="17">
        <v>1</v>
      </c>
      <c r="J15" s="18">
        <f>I15*G15</f>
        <v>0</v>
      </c>
      <c r="K15" s="16"/>
      <c r="L15" s="19">
        <v>4</v>
      </c>
      <c r="M15" s="20" t="s">
        <v>11</v>
      </c>
      <c r="N15" s="21" t="e">
        <f>J15/J17</f>
        <v>#DIV/0!</v>
      </c>
    </row>
    <row r="16" spans="2:14">
      <c r="H16" s="16"/>
      <c r="I16" s="16"/>
      <c r="J16" s="16"/>
      <c r="K16" s="16"/>
      <c r="L16" s="22"/>
    </row>
    <row r="17" spans="2:17" hidden="1">
      <c r="H17" s="23"/>
      <c r="I17" s="23"/>
      <c r="J17" s="24">
        <f>SUM(J13:J15)</f>
        <v>0</v>
      </c>
      <c r="K17" s="23"/>
      <c r="L17" s="24">
        <v>88227.6</v>
      </c>
      <c r="M17" s="25">
        <f>L17-J17</f>
        <v>88227.6</v>
      </c>
    </row>
    <row r="18" spans="2:17" hidden="1">
      <c r="L18" s="22"/>
    </row>
    <row r="19" spans="2:17">
      <c r="B19" s="93" t="s">
        <v>5</v>
      </c>
      <c r="C19" s="93"/>
      <c r="D19" s="93"/>
      <c r="E19" s="93"/>
      <c r="F19" s="93"/>
      <c r="G19" s="93"/>
      <c r="L19" s="6">
        <f>SUM(L21:L38)</f>
        <v>33</v>
      </c>
      <c r="O19" s="1" t="s">
        <v>26</v>
      </c>
    </row>
    <row r="20" spans="2:17" ht="9" customHeight="1">
      <c r="L20" s="22"/>
    </row>
    <row r="21" spans="2:17" ht="14.25" customHeight="1">
      <c r="B21" s="94" t="s">
        <v>6</v>
      </c>
      <c r="C21" s="26" t="str">
        <f>IF(P21=$D$5,"D."&amp;P21,"")</f>
        <v/>
      </c>
      <c r="D21" s="65" t="s">
        <v>45</v>
      </c>
      <c r="E21" s="66"/>
      <c r="F21" s="27" t="str">
        <f>IF(P21=$D$5,Q21,"")</f>
        <v/>
      </c>
      <c r="G21" s="28"/>
      <c r="L21" s="74">
        <v>24</v>
      </c>
      <c r="M21" s="71" t="s">
        <v>27</v>
      </c>
      <c r="O21" s="29" t="s">
        <v>12</v>
      </c>
      <c r="P21" s="4">
        <v>1</v>
      </c>
      <c r="Q21" s="4" t="s">
        <v>16</v>
      </c>
    </row>
    <row r="22" spans="2:17">
      <c r="B22" s="78"/>
      <c r="C22" s="30" t="str">
        <f t="shared" ref="C22:C28" si="0">IF(P22=$D$5,"D."&amp;P22,"")</f>
        <v/>
      </c>
      <c r="D22" s="67"/>
      <c r="E22" s="68"/>
      <c r="F22" s="31" t="str">
        <f t="shared" ref="F22:F36" si="1">IF(P22=$D$5,Q22,"")</f>
        <v/>
      </c>
      <c r="G22" s="32"/>
      <c r="L22" s="75"/>
      <c r="M22" s="72"/>
      <c r="O22" s="33" t="s">
        <v>15</v>
      </c>
      <c r="P22" s="4">
        <v>2</v>
      </c>
      <c r="Q22" s="4" t="s">
        <v>17</v>
      </c>
    </row>
    <row r="23" spans="2:17">
      <c r="B23" s="78"/>
      <c r="C23" s="30" t="str">
        <f t="shared" si="0"/>
        <v/>
      </c>
      <c r="D23" s="67"/>
      <c r="E23" s="68"/>
      <c r="F23" s="31" t="str">
        <f t="shared" si="1"/>
        <v/>
      </c>
      <c r="G23" s="32"/>
      <c r="L23" s="75"/>
      <c r="M23" s="72"/>
      <c r="O23" s="33" t="s">
        <v>13</v>
      </c>
      <c r="P23" s="4">
        <v>3</v>
      </c>
      <c r="Q23" s="4" t="s">
        <v>18</v>
      </c>
    </row>
    <row r="24" spans="2:17">
      <c r="B24" s="78"/>
      <c r="C24" s="30" t="str">
        <f t="shared" si="0"/>
        <v/>
      </c>
      <c r="D24" s="67"/>
      <c r="E24" s="68"/>
      <c r="F24" s="31" t="str">
        <f t="shared" si="1"/>
        <v/>
      </c>
      <c r="G24" s="32"/>
      <c r="L24" s="75"/>
      <c r="M24" s="72"/>
      <c r="O24" s="33" t="s">
        <v>35</v>
      </c>
      <c r="P24" s="4">
        <v>4</v>
      </c>
      <c r="Q24" s="4" t="s">
        <v>19</v>
      </c>
    </row>
    <row r="25" spans="2:17">
      <c r="B25" s="78"/>
      <c r="C25" s="30" t="str">
        <f t="shared" si="0"/>
        <v/>
      </c>
      <c r="D25" s="67"/>
      <c r="E25" s="68"/>
      <c r="F25" s="31" t="str">
        <f t="shared" si="1"/>
        <v/>
      </c>
      <c r="G25" s="32"/>
      <c r="L25" s="75"/>
      <c r="M25" s="72"/>
      <c r="O25" s="34" t="s">
        <v>14</v>
      </c>
      <c r="P25" s="4">
        <v>5</v>
      </c>
      <c r="Q25" s="4" t="s">
        <v>20</v>
      </c>
    </row>
    <row r="26" spans="2:17">
      <c r="B26" s="78"/>
      <c r="C26" s="30" t="str">
        <f t="shared" si="0"/>
        <v/>
      </c>
      <c r="D26" s="67"/>
      <c r="E26" s="68"/>
      <c r="F26" s="31" t="str">
        <f t="shared" si="1"/>
        <v/>
      </c>
      <c r="G26" s="32"/>
      <c r="L26" s="75"/>
      <c r="M26" s="72"/>
      <c r="P26" s="4">
        <v>6</v>
      </c>
      <c r="Q26" s="4" t="s">
        <v>21</v>
      </c>
    </row>
    <row r="27" spans="2:17">
      <c r="B27" s="78"/>
      <c r="C27" s="30" t="str">
        <f t="shared" si="0"/>
        <v/>
      </c>
      <c r="D27" s="67"/>
      <c r="E27" s="68"/>
      <c r="F27" s="31" t="str">
        <f t="shared" si="1"/>
        <v/>
      </c>
      <c r="G27" s="32"/>
      <c r="L27" s="75"/>
      <c r="M27" s="72"/>
      <c r="P27" s="4">
        <v>7</v>
      </c>
      <c r="Q27" s="4" t="s">
        <v>22</v>
      </c>
    </row>
    <row r="28" spans="2:17" ht="16.5" thickBot="1">
      <c r="B28" s="95"/>
      <c r="C28" s="35" t="str">
        <f t="shared" si="0"/>
        <v/>
      </c>
      <c r="D28" s="69"/>
      <c r="E28" s="70"/>
      <c r="F28" s="36" t="str">
        <f t="shared" si="1"/>
        <v/>
      </c>
      <c r="G28" s="37"/>
      <c r="L28" s="76"/>
      <c r="M28" s="73"/>
      <c r="P28" s="4">
        <v>8</v>
      </c>
      <c r="Q28" s="4" t="s">
        <v>23</v>
      </c>
    </row>
    <row r="29" spans="2:17" ht="15" customHeight="1" thickTop="1">
      <c r="B29" s="77" t="s">
        <v>7</v>
      </c>
      <c r="C29" s="26" t="str">
        <f>IF(P29=$D$5,"E."&amp;P29,"")</f>
        <v/>
      </c>
      <c r="D29" s="85" t="s">
        <v>46</v>
      </c>
      <c r="E29" s="86"/>
      <c r="F29" s="27" t="str">
        <f>IF(P29=$D$5,Q29,"")</f>
        <v/>
      </c>
      <c r="G29" s="38"/>
      <c r="L29" s="74">
        <v>4</v>
      </c>
      <c r="M29" s="71" t="s">
        <v>33</v>
      </c>
      <c r="O29" s="39"/>
      <c r="P29" s="4">
        <v>1</v>
      </c>
      <c r="Q29" s="4" t="s">
        <v>16</v>
      </c>
    </row>
    <row r="30" spans="2:17" ht="13.9" customHeight="1">
      <c r="B30" s="78"/>
      <c r="C30" s="30" t="str">
        <f t="shared" ref="C30:C36" si="2">IF(P30=$D$5,"E."&amp;P30,"")</f>
        <v/>
      </c>
      <c r="D30" s="87"/>
      <c r="E30" s="88"/>
      <c r="F30" s="31" t="str">
        <f t="shared" si="1"/>
        <v/>
      </c>
      <c r="G30" s="32"/>
      <c r="L30" s="75"/>
      <c r="M30" s="72"/>
      <c r="O30" s="39"/>
      <c r="P30" s="4">
        <v>2</v>
      </c>
      <c r="Q30" s="4" t="s">
        <v>17</v>
      </c>
    </row>
    <row r="31" spans="2:17" ht="13.9" customHeight="1">
      <c r="B31" s="78"/>
      <c r="C31" s="30" t="str">
        <f t="shared" si="2"/>
        <v/>
      </c>
      <c r="D31" s="87"/>
      <c r="E31" s="88"/>
      <c r="F31" s="31" t="str">
        <f t="shared" si="1"/>
        <v/>
      </c>
      <c r="G31" s="32"/>
      <c r="L31" s="75"/>
      <c r="M31" s="72"/>
      <c r="O31" s="39"/>
      <c r="P31" s="4">
        <v>3</v>
      </c>
      <c r="Q31" s="4" t="s">
        <v>18</v>
      </c>
    </row>
    <row r="32" spans="2:17" ht="13.9" customHeight="1">
      <c r="B32" s="78"/>
      <c r="C32" s="30" t="str">
        <f t="shared" si="2"/>
        <v/>
      </c>
      <c r="D32" s="87"/>
      <c r="E32" s="88"/>
      <c r="F32" s="31" t="str">
        <f t="shared" si="1"/>
        <v/>
      </c>
      <c r="G32" s="32"/>
      <c r="L32" s="75"/>
      <c r="M32" s="72"/>
      <c r="O32" s="39"/>
      <c r="P32" s="4">
        <v>4</v>
      </c>
      <c r="Q32" s="4" t="s">
        <v>19</v>
      </c>
    </row>
    <row r="33" spans="2:17" ht="13.9" customHeight="1">
      <c r="B33" s="78"/>
      <c r="C33" s="30" t="str">
        <f t="shared" si="2"/>
        <v/>
      </c>
      <c r="D33" s="87"/>
      <c r="E33" s="88"/>
      <c r="F33" s="31" t="str">
        <f t="shared" si="1"/>
        <v/>
      </c>
      <c r="G33" s="32"/>
      <c r="L33" s="75"/>
      <c r="M33" s="72"/>
      <c r="O33" s="39"/>
      <c r="P33" s="4">
        <v>5</v>
      </c>
      <c r="Q33" s="4" t="s">
        <v>20</v>
      </c>
    </row>
    <row r="34" spans="2:17" ht="13.9" customHeight="1">
      <c r="B34" s="78"/>
      <c r="C34" s="30" t="str">
        <f t="shared" si="2"/>
        <v/>
      </c>
      <c r="D34" s="87"/>
      <c r="E34" s="88"/>
      <c r="F34" s="31" t="str">
        <f t="shared" si="1"/>
        <v/>
      </c>
      <c r="G34" s="32"/>
      <c r="L34" s="75"/>
      <c r="M34" s="72"/>
      <c r="O34" s="39"/>
      <c r="P34" s="4">
        <v>6</v>
      </c>
      <c r="Q34" s="4" t="s">
        <v>21</v>
      </c>
    </row>
    <row r="35" spans="2:17" ht="13.9" customHeight="1">
      <c r="B35" s="78"/>
      <c r="C35" s="30" t="str">
        <f t="shared" si="2"/>
        <v/>
      </c>
      <c r="D35" s="87"/>
      <c r="E35" s="88"/>
      <c r="F35" s="31" t="str">
        <f t="shared" si="1"/>
        <v/>
      </c>
      <c r="G35" s="32"/>
      <c r="L35" s="75"/>
      <c r="M35" s="72"/>
      <c r="O35" s="39"/>
      <c r="P35" s="4">
        <v>7</v>
      </c>
      <c r="Q35" s="4" t="s">
        <v>22</v>
      </c>
    </row>
    <row r="36" spans="2:17" ht="13.9" customHeight="1" thickBot="1">
      <c r="B36" s="78"/>
      <c r="C36" s="35" t="str">
        <f t="shared" si="2"/>
        <v/>
      </c>
      <c r="D36" s="89"/>
      <c r="E36" s="90"/>
      <c r="F36" s="36" t="str">
        <f t="shared" si="1"/>
        <v/>
      </c>
      <c r="G36" s="40"/>
      <c r="L36" s="76"/>
      <c r="M36" s="73"/>
      <c r="O36" s="39"/>
      <c r="P36" s="4">
        <v>8</v>
      </c>
      <c r="Q36" s="4" t="s">
        <v>23</v>
      </c>
    </row>
    <row r="37" spans="2:17" ht="34.5" customHeight="1" thickTop="1" thickBot="1">
      <c r="B37" s="91" t="s">
        <v>8</v>
      </c>
      <c r="C37" s="92"/>
      <c r="D37" s="98" t="s">
        <v>25</v>
      </c>
      <c r="E37" s="99"/>
      <c r="F37" s="100"/>
      <c r="G37" s="41"/>
      <c r="L37" s="19">
        <v>3</v>
      </c>
      <c r="M37" s="20" t="s">
        <v>36</v>
      </c>
    </row>
    <row r="38" spans="2:17" ht="48.75" customHeight="1" thickTop="1" thickBot="1">
      <c r="B38" s="91" t="s">
        <v>9</v>
      </c>
      <c r="C38" s="92"/>
      <c r="D38" s="101" t="s">
        <v>28</v>
      </c>
      <c r="E38" s="102"/>
      <c r="F38" s="103"/>
      <c r="G38" s="41"/>
      <c r="L38" s="19">
        <v>2</v>
      </c>
      <c r="M38" s="20" t="s">
        <v>34</v>
      </c>
    </row>
    <row r="39" spans="2:17" ht="16.5" thickTop="1"/>
    <row r="40" spans="2:17">
      <c r="L40" s="62" t="s">
        <v>26</v>
      </c>
      <c r="M40" s="62"/>
    </row>
    <row r="42" spans="2:17">
      <c r="L42" s="63" t="s">
        <v>12</v>
      </c>
      <c r="M42" s="64"/>
    </row>
    <row r="43" spans="2:17">
      <c r="L43" s="48" t="s">
        <v>15</v>
      </c>
      <c r="M43" s="49"/>
    </row>
    <row r="44" spans="2:17">
      <c r="L44" s="48" t="s">
        <v>13</v>
      </c>
      <c r="M44" s="49"/>
    </row>
    <row r="45" spans="2:17">
      <c r="L45" s="48" t="s">
        <v>35</v>
      </c>
      <c r="M45" s="49"/>
    </row>
    <row r="46" spans="2:17">
      <c r="L46" s="50" t="s">
        <v>14</v>
      </c>
      <c r="M46" s="51"/>
    </row>
  </sheetData>
  <sheetProtection algorithmName="SHA-512" hashValue="BvTXdL0FTqqF9a3elhaaQBI5sR8S2KGvIV/12d157Qx6cBT28qHzjkv2WhSPQ1Ssi4iww++bFtTp+bxb2eKWbg==" saltValue="C5TUPazk0V733fs4oX7cMw==" spinCount="100000" sheet="1" selectLockedCells="1"/>
  <mergeCells count="37">
    <mergeCell ref="B37:C37"/>
    <mergeCell ref="B38:C38"/>
    <mergeCell ref="B9:G9"/>
    <mergeCell ref="B19:G19"/>
    <mergeCell ref="B21:B28"/>
    <mergeCell ref="B14:C14"/>
    <mergeCell ref="B15:C15"/>
    <mergeCell ref="B13:C13"/>
    <mergeCell ref="B11:C11"/>
    <mergeCell ref="D37:F37"/>
    <mergeCell ref="D38:F38"/>
    <mergeCell ref="D13:E13"/>
    <mergeCell ref="D14:E14"/>
    <mergeCell ref="D15:E15"/>
    <mergeCell ref="D29:E36"/>
    <mergeCell ref="L21:L28"/>
    <mergeCell ref="B2:C2"/>
    <mergeCell ref="B3:C3"/>
    <mergeCell ref="B5:C5"/>
    <mergeCell ref="D2:G2"/>
    <mergeCell ref="D3:G3"/>
    <mergeCell ref="B4:C4"/>
    <mergeCell ref="D4:G4"/>
    <mergeCell ref="E5:G5"/>
    <mergeCell ref="L45:M45"/>
    <mergeCell ref="L46:M46"/>
    <mergeCell ref="B7:G7"/>
    <mergeCell ref="L40:M40"/>
    <mergeCell ref="L42:M42"/>
    <mergeCell ref="L43:M43"/>
    <mergeCell ref="L44:M44"/>
    <mergeCell ref="D21:E28"/>
    <mergeCell ref="M21:M28"/>
    <mergeCell ref="L29:L36"/>
    <mergeCell ref="M29:M36"/>
    <mergeCell ref="B29:B36"/>
    <mergeCell ref="D11:E11"/>
  </mergeCells>
  <conditionalFormatting sqref="G13:G15">
    <cfRule type="cellIs" dxfId="11" priority="22" operator="equal">
      <formula>""</formula>
    </cfRule>
  </conditionalFormatting>
  <conditionalFormatting sqref="G21:G36">
    <cfRule type="expression" dxfId="10" priority="3">
      <formula>$F21&lt;&gt;""</formula>
    </cfRule>
    <cfRule type="expression" dxfId="9" priority="21">
      <formula>AND($F21&lt;&gt;"",$G21="")</formula>
    </cfRule>
  </conditionalFormatting>
  <conditionalFormatting sqref="G38">
    <cfRule type="cellIs" dxfId="8" priority="11" operator="equal">
      <formula>""</formula>
    </cfRule>
  </conditionalFormatting>
  <conditionalFormatting sqref="D2">
    <cfRule type="cellIs" dxfId="7" priority="10" operator="equal">
      <formula>""</formula>
    </cfRule>
  </conditionalFormatting>
  <conditionalFormatting sqref="D3:D5">
    <cfRule type="cellIs" dxfId="6" priority="9" operator="equal">
      <formula>""</formula>
    </cfRule>
  </conditionalFormatting>
  <conditionalFormatting sqref="C21:C28">
    <cfRule type="cellIs" dxfId="5" priority="7" operator="notEqual">
      <formula>""</formula>
    </cfRule>
  </conditionalFormatting>
  <conditionalFormatting sqref="F26">
    <cfRule type="cellIs" dxfId="4" priority="6" operator="notEqual">
      <formula>""</formula>
    </cfRule>
  </conditionalFormatting>
  <conditionalFormatting sqref="C29:C36">
    <cfRule type="cellIs" dxfId="3" priority="5" operator="notEqual">
      <formula>""</formula>
    </cfRule>
  </conditionalFormatting>
  <conditionalFormatting sqref="F34">
    <cfRule type="cellIs" dxfId="2" priority="4" operator="notEqual">
      <formula>""</formula>
    </cfRule>
  </conditionalFormatting>
  <conditionalFormatting sqref="F21:F36">
    <cfRule type="cellIs" dxfId="1" priority="2" operator="notEqual">
      <formula>""</formula>
    </cfRule>
  </conditionalFormatting>
  <conditionalFormatting sqref="G37">
    <cfRule type="cellIs" dxfId="0" priority="1" operator="equal">
      <formula>""</formula>
    </cfRule>
  </conditionalFormatting>
  <dataValidations count="6">
    <dataValidation type="list" allowBlank="1" showInputMessage="1" showErrorMessage="1" sqref="G37">
      <formula1>"0,1,2,3,4,5,6,7,8,9,10,11,12,13,14,15,16,17,18,19,20"</formula1>
    </dataValidation>
    <dataValidation type="list" allowBlank="1" showInputMessage="1" showErrorMessage="1" sqref="G21:G28">
      <formula1>"0,1,2,3,4"</formula1>
    </dataValidation>
    <dataValidation type="list" allowBlank="1" showInputMessage="1" showErrorMessage="1" sqref="G38">
      <formula1>"SI,NO"</formula1>
    </dataValidation>
    <dataValidation type="decimal" allowBlank="1" showInputMessage="1" showErrorMessage="1" errorTitle="DATO NO VÁLIDO" error="El importe unitario debe estar comprendido entre 0 y el &quot;Importe Unitario Máximo&quot;" sqref="G13:G15">
      <formula1>0.001</formula1>
      <formula2>F13</formula2>
    </dataValidation>
    <dataValidation type="list" allowBlank="1" showInputMessage="1" showErrorMessage="1" sqref="D5">
      <formula1>"1,2,3,4,5,6,7,8"</formula1>
    </dataValidation>
    <dataValidation type="list" allowBlank="1" showInputMessage="1" showErrorMessage="1" sqref="G32 G29 G30 G31 G33 G34 G35 G36">
      <formula1>"0,1,2,3"</formula1>
    </dataValidation>
  </dataValidations>
  <printOptions horizontalCentered="1"/>
  <pageMargins left="0.31496062992125984" right="0.31496062992125984" top="0.74803149606299213" bottom="0.35433070866141736" header="0.31496062992125984" footer="0.31496062992125984"/>
  <pageSetup paperSize="9" scale="64" orientation="portrait" horizontalDpi="1200" verticalDpi="1200" r:id="rId1"/>
  <headerFooter>
    <oddHeader xml:space="preserve">&amp;L&amp;G&amp;R&amp;"NewsGotT,Negrita"&amp;K006600CR030-24-048     &amp;"NewsGotT,Normal"
 Acuerdo Marco Medicina del Trabajo con un SPA     </oddHeader>
    <oddFooter>&amp;R&amp;10&amp;K006600página &amp;P de &amp;N</oddFooter>
  </headerFooter>
  <colBreaks count="1" manualBreakCount="1">
    <brk id="8" max="43"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AM CR030-24-048</vt:lpstr>
      <vt:lpstr>'Oferta AM CR030-24-048'!Área_de_impresión</vt:lpstr>
    </vt:vector>
  </TitlesOfParts>
  <Company>VEIASA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Carmona Cano, Javier</dc:creator>
  <cp:lastModifiedBy>Campos Pavón, Ana</cp:lastModifiedBy>
  <cp:lastPrinted>2024-08-05T12:29:18Z</cp:lastPrinted>
  <dcterms:created xsi:type="dcterms:W3CDTF">2021-05-10T08:44:30Z</dcterms:created>
  <dcterms:modified xsi:type="dcterms:W3CDTF">2024-08-05T12:30:01Z</dcterms:modified>
</cp:coreProperties>
</file>