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10 SEGUIMIENTO OBRAS\2025\19. Pliego_impulsion y reparacion balsa\Excel para licitación\"/>
    </mc:Choice>
  </mc:AlternateContent>
  <xr:revisionPtr revIDLastSave="0" documentId="13_ncr:1_{51829328-BE06-42E1-98A3-7A0EB5242255}" xr6:coauthVersionLast="47" xr6:coauthVersionMax="47" xr10:uidLastSave="{00000000-0000-0000-0000-000000000000}"/>
  <bookViews>
    <workbookView xWindow="-120" yWindow="-120" windowWidth="29040" windowHeight="15840" activeTab="1" xr2:uid="{E3A964EA-91AF-46A1-93D1-3AE28DA3DDD5}"/>
  </bookViews>
  <sheets>
    <sheet name="Ppt valorado" sheetId="4" r:id="rId1"/>
    <sheet name="Ppt ciego" sheetId="3" r:id="rId2"/>
  </sheets>
  <definedNames>
    <definedName name="_xlnm.Print_Area" localSheetId="1">'Ppt ciego'!$C$8:$G$48</definedName>
    <definedName name="_xlnm.Print_Area" localSheetId="0">'Ppt valorado'!$C$8:$G$48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4" l="1"/>
  <c r="G47" i="4" s="1"/>
  <c r="F46" i="4"/>
  <c r="G44" i="4"/>
  <c r="D72" i="4" s="1"/>
  <c r="G43" i="4"/>
  <c r="G40" i="4"/>
  <c r="G41" i="4" s="1"/>
  <c r="D71" i="4" s="1"/>
  <c r="G37" i="4"/>
  <c r="G36" i="4"/>
  <c r="G35" i="4"/>
  <c r="G34" i="4"/>
  <c r="G38" i="4" s="1"/>
  <c r="D70" i="4" s="1"/>
  <c r="G33" i="4"/>
  <c r="G30" i="4"/>
  <c r="G29" i="4"/>
  <c r="G28" i="4"/>
  <c r="G31" i="4" s="1"/>
  <c r="D69" i="4" s="1"/>
  <c r="G25" i="4"/>
  <c r="G24" i="4"/>
  <c r="G26" i="4" s="1"/>
  <c r="D68" i="4" s="1"/>
  <c r="G23" i="4"/>
  <c r="G22" i="4"/>
  <c r="G19" i="4"/>
  <c r="G18" i="4"/>
  <c r="G17" i="4"/>
  <c r="G16" i="4"/>
  <c r="G15" i="4"/>
  <c r="G20" i="4" s="1"/>
  <c r="D67" i="4" s="1"/>
  <c r="G12" i="4"/>
  <c r="G11" i="4"/>
  <c r="G10" i="4"/>
  <c r="G13" i="4" s="1"/>
  <c r="G25" i="3"/>
  <c r="G43" i="3"/>
  <c r="G37" i="3"/>
  <c r="G36" i="3"/>
  <c r="G35" i="3"/>
  <c r="G33" i="3"/>
  <c r="G29" i="3"/>
  <c r="G28" i="3"/>
  <c r="G24" i="3"/>
  <c r="G23" i="3"/>
  <c r="G22" i="3"/>
  <c r="G15" i="3"/>
  <c r="G18" i="3"/>
  <c r="G17" i="3"/>
  <c r="G16" i="3"/>
  <c r="G12" i="3"/>
  <c r="G11" i="3"/>
  <c r="G10" i="3"/>
  <c r="G46" i="3"/>
  <c r="G47" i="3" s="1"/>
  <c r="G34" i="3"/>
  <c r="G30" i="3"/>
  <c r="G19" i="3"/>
  <c r="G49" i="4" l="1"/>
  <c r="D66" i="4"/>
  <c r="D73" i="4"/>
  <c r="D73" i="3"/>
  <c r="G13" i="3"/>
  <c r="G20" i="3"/>
  <c r="D67" i="3" s="1"/>
  <c r="G31" i="3"/>
  <c r="D69" i="3" s="1"/>
  <c r="G26" i="3"/>
  <c r="D68" i="3" s="1"/>
  <c r="G38" i="3"/>
  <c r="D70" i="3" s="1"/>
  <c r="G51" i="4" l="1"/>
  <c r="G50" i="4"/>
  <c r="G53" i="4" s="1"/>
  <c r="G55" i="4"/>
  <c r="D75" i="4"/>
  <c r="D66" i="3"/>
  <c r="D77" i="4" l="1"/>
  <c r="D76" i="4"/>
  <c r="D79" i="4" s="1"/>
  <c r="D81" i="4"/>
  <c r="E69" i="4"/>
  <c r="E72" i="4"/>
  <c r="E68" i="4"/>
  <c r="E71" i="4"/>
  <c r="E70" i="4"/>
  <c r="E67" i="4"/>
  <c r="E66" i="4"/>
  <c r="E73" i="4"/>
  <c r="G56" i="4"/>
  <c r="G58" i="4" s="1"/>
  <c r="G40" i="3"/>
  <c r="G41" i="3" s="1"/>
  <c r="G44" i="3"/>
  <c r="D72" i="3" s="1"/>
  <c r="D82" i="4" l="1"/>
  <c r="D84" i="4" s="1"/>
  <c r="F73" i="4"/>
  <c r="G49" i="3"/>
  <c r="G50" i="3" s="1"/>
  <c r="D71" i="3"/>
  <c r="D75" i="3" l="1"/>
  <c r="G51" i="3"/>
  <c r="G53" i="3" l="1"/>
  <c r="G55" i="3" s="1"/>
  <c r="G56" i="3" s="1"/>
  <c r="G58" i="3" s="1"/>
  <c r="E66" i="3"/>
  <c r="E67" i="3"/>
  <c r="E69" i="3"/>
  <c r="E70" i="3"/>
  <c r="E68" i="3"/>
  <c r="E72" i="3"/>
  <c r="E73" i="3"/>
  <c r="E71" i="3"/>
  <c r="D77" i="3"/>
  <c r="D76" i="3"/>
  <c r="D79" i="3" l="1"/>
  <c r="D81" i="3" s="1"/>
  <c r="F73" i="3"/>
  <c r="D82" i="3" l="1"/>
  <c r="D84" i="3" s="1"/>
</calcChain>
</file>

<file path=xl/sharedStrings.xml><?xml version="1.0" encoding="utf-8"?>
<sst xmlns="http://schemas.openxmlformats.org/spreadsheetml/2006/main" count="310" uniqueCount="97">
  <si>
    <t>Medic.</t>
  </si>
  <si>
    <t>Precio Unit</t>
  </si>
  <si>
    <t>Presupuesto</t>
  </si>
  <si>
    <t>m -Retirada de escollera perimetral, para zanja de anclaje de geosinseticos</t>
  </si>
  <si>
    <t>Excavacion localizada en cualquier clase de terreno incluido la roca, en taludes 2:1, incluso carga y transporte hasta 1 km. Para eliminación de berma y camino de acceso existente, así como regularización de las partes en peor estado</t>
  </si>
  <si>
    <t>Formacion de relleno localizado en capas de 30 cm, incluso, selección de material, cribado si es necesario, extendido, riego y compactado</t>
  </si>
  <si>
    <t>Refino de superficies con medios mecanicos y manuales, para garantizar el correcto apoyo de los geosinteticos,</t>
  </si>
  <si>
    <t>Tapado de zanja de coronación para anclaje de geosintéticos.</t>
  </si>
  <si>
    <t>Recolocacion de escollera perimetral, para zanja de anclaje de geosintéticos</t>
  </si>
  <si>
    <t>Adaptacion de toma de fondo a nueva cota de fondo de embalse y nuevo paquete de geosinteticos, incluso obra civil necesaria totalmente terminada.</t>
  </si>
  <si>
    <t>Adaptacion de aliviadero actual al nuevo paquete de geosinteticos, incluso obra civil necesaria totalmente terminada.</t>
  </si>
  <si>
    <t>Adaptacion de tuberia de llenado al nuevo paquete de geosinteticos, incluso obra civil necesaria totalmente terminada.</t>
  </si>
  <si>
    <t>Control de calidad de geosintéticos</t>
  </si>
  <si>
    <t>Corte y destensado de PEAD existente en zona de bermas,retirada provisional en zona de desagüe, para reparación y comprobación de refino de fondo de embalse, reparaciones puntuales con recolocación de áridos, y recolocación de lámina vieja en funciones de protección</t>
  </si>
  <si>
    <t>CAPITULO I. TRABAJOS PREVIOS</t>
  </si>
  <si>
    <t>Und.</t>
  </si>
  <si>
    <t>m</t>
  </si>
  <si>
    <t>m2</t>
  </si>
  <si>
    <t>PA</t>
  </si>
  <si>
    <t>1.1</t>
  </si>
  <si>
    <t>1.2</t>
  </si>
  <si>
    <t>1.3</t>
  </si>
  <si>
    <t>Subtotal</t>
  </si>
  <si>
    <t>CAPITULO II. MOVIMIENTO DE TIERRAS</t>
  </si>
  <si>
    <t>2.1</t>
  </si>
  <si>
    <t>2.2</t>
  </si>
  <si>
    <t>m3</t>
  </si>
  <si>
    <t>m - Apertura  de zanja de coronacion para anclaje de geosintetico</t>
  </si>
  <si>
    <t>CAPITULO III. SUMINISTRO E  INSTALACION DE GEOSINTÉTICAS</t>
  </si>
  <si>
    <t xml:space="preserve">Recolocacion de geosinteticos retirados previamente,  como capa de proteccion extra en taludes de embalse
</t>
  </si>
  <si>
    <t>2.3</t>
  </si>
  <si>
    <t>2.4</t>
  </si>
  <si>
    <t>2.5</t>
  </si>
  <si>
    <t>3.1</t>
  </si>
  <si>
    <t>3.2</t>
  </si>
  <si>
    <t xml:space="preserve"> Suministro e instalacion de nuevo geotextil propileno 800gr/m2 y CBR (Resistencia al punzonamiento) &gt; 10.250N, sin tolerancia
negativa,</t>
  </si>
  <si>
    <r>
      <t xml:space="preserve">Suministro e instalación de geomembrana de </t>
    </r>
    <r>
      <rPr>
        <b/>
        <sz val="11"/>
        <color theme="1"/>
        <rFont val="Aptos Narrow"/>
        <family val="2"/>
        <scheme val="minor"/>
      </rPr>
      <t xml:space="preserve">P.E.A.D. de 2 mm </t>
    </r>
    <r>
      <rPr>
        <sz val="11"/>
        <color theme="1"/>
        <rFont val="Aptos Narrow"/>
        <family val="2"/>
        <scheme val="minor"/>
      </rPr>
      <t>de espesor con una cara texturizada y taco de 8mm,, ejecutada con máquina de soldadura automática de doble canal, con registro continuo de soldaduras, que indique como mínimo valores de velocidad, presión, temperatura y ubicación de la soldadura, los refuerzos de soldadura se realizarán con máquina por extrusión manual con aporte de cordón PEAD, y deberá aportar los mismos registros que la maquinaria automática, para permitir una trazabilidad completa de las soldaduras y de los refuerzos manuales en caso de ser necesarios, totalmente terminada y probada.</t>
    </r>
  </si>
  <si>
    <t>3.3</t>
  </si>
  <si>
    <t>3.4</t>
  </si>
  <si>
    <t>4.1</t>
  </si>
  <si>
    <t>Ud</t>
  </si>
  <si>
    <t>Seguridad y salud a lo largo de toda la obra, incluyendo protecciones individuales, protecciones colectivas, instalaciones de seguridad e higiene, medidas preventivas y elementos de primeros auxilios, señalización, formación de seguridad de seguridad y salud y comite de seguridad y salud.</t>
  </si>
  <si>
    <t>CAPITULO VII. SEGURIDAD Y SALUD</t>
  </si>
  <si>
    <t>Ud.</t>
  </si>
  <si>
    <t>7.1</t>
  </si>
  <si>
    <t>PRESUPUESTO DE EJECUCION MATERIAL</t>
  </si>
  <si>
    <t>13,00    % Gastos Generales</t>
  </si>
  <si>
    <t xml:space="preserve">6,00    % Beneficio Industrial </t>
  </si>
  <si>
    <t>SUMA</t>
  </si>
  <si>
    <t>PRESUPUESTO BASE DE LICITACION SIN IVA</t>
  </si>
  <si>
    <t>21,00   % IVA</t>
  </si>
  <si>
    <t xml:space="preserve">PRESUPUESTO BASE DE LICITACION </t>
  </si>
  <si>
    <t>CAPITULO</t>
  </si>
  <si>
    <t>RESUMEN</t>
  </si>
  <si>
    <t>IMPORTE</t>
  </si>
  <si>
    <t>%</t>
  </si>
  <si>
    <t>01</t>
  </si>
  <si>
    <t>02</t>
  </si>
  <si>
    <t>03</t>
  </si>
  <si>
    <t>04</t>
  </si>
  <si>
    <t>05</t>
  </si>
  <si>
    <t>06</t>
  </si>
  <si>
    <t>07</t>
  </si>
  <si>
    <t>TRABAJOS PREVIOS</t>
  </si>
  <si>
    <t>MOVIMIENTOS DE TIERRAS</t>
  </si>
  <si>
    <t>SUMINISTRO E INSTALACION DE GEOSINTETICOS</t>
  </si>
  <si>
    <t>TRABAJOS VARIOS</t>
  </si>
  <si>
    <t>VALLADO</t>
  </si>
  <si>
    <t>SEGURIDAD Y SALUD</t>
  </si>
  <si>
    <t>8.1</t>
  </si>
  <si>
    <t>Gestión de los residuos de construcción y demolición,incluyendo la clasificación de los residuos a generar codificados conforme a la Lista Europea de Residuos (Orden MAM/304/2002 del Ministerio de Medio Ambiente de 8 de febrero), Segregación "in situ", operaciones de valorización "in situ" y de reutilización con trslado a planta de reciclado, y traslado a vertedero los residuos no valorables o reutilizables. Incluyendo la elaboración de un plan de gestión de los residuos de construcción y demolición.</t>
  </si>
  <si>
    <t>GESTION DE RESIDUOS</t>
  </si>
  <si>
    <t>08</t>
  </si>
  <si>
    <t>Suma</t>
  </si>
  <si>
    <t>RESUMEN DE PRESUPUESTO</t>
  </si>
  <si>
    <t>REPARACIÓN DE LA BALSA Nº2 DENOMINADA ZAHAREÑA</t>
  </si>
  <si>
    <t>Suministro e instalacion de vallado de simple torsion de acero galvanizado de 2 m de altura, incluso p.p. de excavacion y cimentacion con hormigon en masa HM25, postes, puntas, toranpuntas, tornilleria y alambre galvanizado, totalmente termianda. Balsa nº 2 "Zahareña"</t>
  </si>
  <si>
    <t>Suministro e instalacion de vallado de simple torsion de acero galvanizado de 2 m de altura, incluso p.p. de excavacion y cimentacion con hormigon en masa HM25, postes, puntas, toranpuntas, tornilleria y alambre galvanizado, totalmente termianda. Balsa nº 1 "Borreguiles"</t>
  </si>
  <si>
    <t>Puerta de acceso peatonal similar al vallado de simple torsion. 2 Unidades por balsa.</t>
  </si>
  <si>
    <t>Puerta de acceso VEHICULAR similar al vallado de simple torsion. ! Unidad por balsa</t>
  </si>
  <si>
    <t>Cartelería. Cartel de señalización vertical en chapa o lamas de aluminio, con retrorreflectancia nivel 1 (E.G.), incluso accesorios, tornillería y elementos de anclaje a malla metálica. Medidas 75 x 75 cm</t>
  </si>
  <si>
    <t>5.1</t>
  </si>
  <si>
    <t>5.2</t>
  </si>
  <si>
    <t>5.3</t>
  </si>
  <si>
    <t>6.1</t>
  </si>
  <si>
    <t>CAPITULO IV. TRABAJOS VARIOS</t>
  </si>
  <si>
    <t>4.2</t>
  </si>
  <si>
    <t>4.3</t>
  </si>
  <si>
    <t>CAPITULO V. VALLADO</t>
  </si>
  <si>
    <t>5.4</t>
  </si>
  <si>
    <t>5.5</t>
  </si>
  <si>
    <t>CAPITULO VI. GESTION DE RESIDUOS</t>
  </si>
  <si>
    <t>MEDICIONES Y PRESUPUESTO</t>
  </si>
  <si>
    <t>REPARACIÓN DE LA BALSA Nº 2 DENOMINADA “ZAHAREÑA</t>
  </si>
  <si>
    <t>CAPITULO VIII. ESTUDIOS</t>
  </si>
  <si>
    <t>Proyecto de Ejecucion elaborado por técnico compentente</t>
  </si>
  <si>
    <t>ESTUDIOS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</si>
</sst>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8">
    <xf numFmtId="0" fontId="0" fillId="0" borderId="0" xfId="0"/>
    <xf numFmtId="4" fontId="0" fillId="0" borderId="1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0" fillId="0" borderId="12" xfId="0" applyNumberFormat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vertical="center"/>
    </xf>
    <xf numFmtId="4" fontId="3" fillId="0" borderId="0" xfId="0" applyNumberFormat="1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0" xfId="1" applyFont="1"/>
    <xf numFmtId="44" fontId="0" fillId="0" borderId="0" xfId="1" applyFont="1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0" fillId="0" borderId="3" xfId="1" applyFont="1" applyBorder="1" applyAlignment="1">
      <alignment vertical="center"/>
    </xf>
    <xf numFmtId="44" fontId="0" fillId="0" borderId="5" xfId="1" applyFont="1" applyBorder="1" applyAlignment="1">
      <alignment vertical="center"/>
    </xf>
    <xf numFmtId="44" fontId="1" fillId="0" borderId="0" xfId="1" applyFont="1" applyBorder="1" applyAlignment="1">
      <alignment vertical="center"/>
    </xf>
    <xf numFmtId="44" fontId="0" fillId="0" borderId="13" xfId="1" applyFont="1" applyBorder="1" applyAlignment="1">
      <alignment vertical="center"/>
    </xf>
    <xf numFmtId="44" fontId="0" fillId="0" borderId="9" xfId="1" applyFont="1" applyBorder="1" applyAlignment="1">
      <alignment horizontal="center"/>
    </xf>
    <xf numFmtId="44" fontId="2" fillId="0" borderId="1" xfId="1" applyFont="1" applyBorder="1" applyAlignment="1">
      <alignment vertical="center"/>
    </xf>
    <xf numFmtId="44" fontId="0" fillId="0" borderId="0" xfId="1" applyFont="1" applyAlignment="1">
      <alignment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4" fontId="0" fillId="0" borderId="16" xfId="1" applyFont="1" applyBorder="1" applyAlignment="1">
      <alignment horizontal="center"/>
    </xf>
    <xf numFmtId="44" fontId="0" fillId="0" borderId="17" xfId="1" applyFont="1" applyBorder="1" applyAlignment="1">
      <alignment horizontal="center"/>
    </xf>
    <xf numFmtId="0" fontId="0" fillId="0" borderId="0" xfId="0" applyAlignment="1">
      <alignment vertical="center"/>
    </xf>
    <xf numFmtId="44" fontId="0" fillId="0" borderId="0" xfId="1" applyFont="1" applyBorder="1"/>
    <xf numFmtId="0" fontId="0" fillId="0" borderId="8" xfId="0" applyBorder="1" applyAlignment="1">
      <alignment vertical="center"/>
    </xf>
    <xf numFmtId="0" fontId="1" fillId="0" borderId="0" xfId="0" applyFont="1" applyAlignment="1">
      <alignment horizontal="right"/>
    </xf>
    <xf numFmtId="44" fontId="3" fillId="0" borderId="0" xfId="1" applyFont="1" applyBorder="1" applyAlignment="1">
      <alignment vertical="center"/>
    </xf>
    <xf numFmtId="0" fontId="0" fillId="0" borderId="0" xfId="0" applyAlignment="1">
      <alignment horizontal="right"/>
    </xf>
    <xf numFmtId="44" fontId="1" fillId="0" borderId="0" xfId="1" applyFont="1"/>
    <xf numFmtId="44" fontId="0" fillId="0" borderId="0" xfId="1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0" fillId="0" borderId="18" xfId="0" applyBorder="1"/>
    <xf numFmtId="44" fontId="0" fillId="0" borderId="0" xfId="0" applyNumberFormat="1"/>
    <xf numFmtId="44" fontId="1" fillId="0" borderId="0" xfId="0" applyNumberFormat="1" applyFont="1"/>
    <xf numFmtId="10" fontId="0" fillId="0" borderId="0" xfId="2" applyNumberFormat="1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0" fontId="0" fillId="0" borderId="11" xfId="0" quotePrefix="1" applyBorder="1" applyAlignment="1">
      <alignment vertical="center" wrapText="1"/>
    </xf>
    <xf numFmtId="4" fontId="0" fillId="0" borderId="12" xfId="0" applyNumberFormat="1" applyBorder="1" applyAlignment="1">
      <alignment vertical="center" wrapText="1"/>
    </xf>
    <xf numFmtId="44" fontId="0" fillId="0" borderId="12" xfId="1" applyFont="1" applyBorder="1" applyAlignment="1">
      <alignment vertical="center" wrapText="1"/>
    </xf>
    <xf numFmtId="44" fontId="0" fillId="0" borderId="13" xfId="1" applyFont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44" fontId="0" fillId="0" borderId="6" xfId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4" fontId="0" fillId="0" borderId="3" xfId="1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4" fontId="0" fillId="0" borderId="4" xfId="0" applyNumberFormat="1" applyBorder="1" applyAlignment="1">
      <alignment vertical="center" wrapText="1"/>
    </xf>
    <xf numFmtId="44" fontId="0" fillId="0" borderId="7" xfId="1" applyFont="1" applyBorder="1" applyAlignment="1">
      <alignment vertical="center" wrapText="1"/>
    </xf>
    <xf numFmtId="44" fontId="0" fillId="0" borderId="5" xfId="1" applyFont="1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4" fontId="4" fillId="0" borderId="1" xfId="1" applyFont="1" applyBorder="1" applyAlignment="1">
      <alignment horizontal="left" vertical="center" wrapText="1"/>
    </xf>
    <xf numFmtId="44" fontId="4" fillId="0" borderId="12" xfId="1" applyFont="1" applyBorder="1" applyAlignment="1">
      <alignment horizontal="left" vertical="center" wrapText="1"/>
    </xf>
    <xf numFmtId="44" fontId="4" fillId="0" borderId="13" xfId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" fontId="0" fillId="0" borderId="4" xfId="0" applyNumberFormat="1" applyBorder="1" applyAlignment="1">
      <alignment horizontal="left" vertical="center" wrapText="1"/>
    </xf>
    <xf numFmtId="0" fontId="0" fillId="0" borderId="12" xfId="0" applyBorder="1" applyAlignment="1">
      <alignment vertical="top" wrapText="1"/>
    </xf>
    <xf numFmtId="44" fontId="4" fillId="0" borderId="4" xfId="1" applyFont="1" applyBorder="1" applyAlignment="1">
      <alignment horizontal="left" vertical="center" wrapText="1"/>
    </xf>
    <xf numFmtId="44" fontId="2" fillId="0" borderId="12" xfId="1" applyFont="1" applyBorder="1" applyAlignment="1">
      <alignment vertical="center"/>
    </xf>
    <xf numFmtId="44" fontId="2" fillId="0" borderId="4" xfId="1" applyFont="1" applyBorder="1" applyAlignment="1">
      <alignment vertical="center"/>
    </xf>
    <xf numFmtId="0" fontId="0" fillId="0" borderId="9" xfId="0" applyBorder="1" applyAlignment="1">
      <alignment vertical="center" wrapText="1"/>
    </xf>
    <xf numFmtId="4" fontId="0" fillId="0" borderId="9" xfId="0" applyNumberFormat="1" applyBorder="1" applyAlignment="1">
      <alignment vertical="center"/>
    </xf>
    <xf numFmtId="44" fontId="0" fillId="0" borderId="9" xfId="1" applyFont="1" applyBorder="1" applyAlignment="1">
      <alignment vertical="center"/>
    </xf>
    <xf numFmtId="44" fontId="0" fillId="0" borderId="10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10" fontId="0" fillId="0" borderId="0" xfId="1" applyNumberFormat="1" applyFont="1" applyBorder="1"/>
    <xf numFmtId="0" fontId="0" fillId="0" borderId="0" xfId="0" quotePrefix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7128-6032-4372-9012-D022938509CC}">
  <sheetPr>
    <pageSetUpPr fitToPage="1"/>
  </sheetPr>
  <dimension ref="A5:I88"/>
  <sheetViews>
    <sheetView zoomScaleNormal="100" workbookViewId="0">
      <selection activeCell="C17" sqref="C17"/>
    </sheetView>
  </sheetViews>
  <sheetFormatPr baseColWidth="10" defaultRowHeight="15" x14ac:dyDescent="0.25"/>
  <cols>
    <col min="2" max="2" width="6.7109375" style="31" customWidth="1"/>
    <col min="3" max="3" width="70" customWidth="1"/>
    <col min="4" max="4" width="15.28515625" bestFit="1" customWidth="1"/>
    <col min="5" max="5" width="8" customWidth="1"/>
    <col min="6" max="6" width="16.140625" style="17" customWidth="1"/>
    <col min="7" max="7" width="18.140625" style="17" customWidth="1"/>
    <col min="8" max="8" width="18" customWidth="1"/>
    <col min="9" max="9" width="12" bestFit="1" customWidth="1"/>
  </cols>
  <sheetData>
    <row r="5" spans="2:8" ht="21" x14ac:dyDescent="0.25">
      <c r="B5" s="80" t="s">
        <v>92</v>
      </c>
    </row>
    <row r="6" spans="2:8" ht="21" x14ac:dyDescent="0.25">
      <c r="B6" s="80"/>
    </row>
    <row r="7" spans="2:8" x14ac:dyDescent="0.25">
      <c r="B7" s="81" t="s">
        <v>93</v>
      </c>
    </row>
    <row r="8" spans="2:8" ht="15.75" thickBot="1" x14ac:dyDescent="0.3">
      <c r="D8" s="4"/>
      <c r="E8" s="4"/>
      <c r="F8" s="18"/>
      <c r="G8" s="18"/>
      <c r="H8" s="4"/>
    </row>
    <row r="9" spans="2:8" ht="18" customHeight="1" thickBot="1" x14ac:dyDescent="0.3">
      <c r="B9" s="46" t="s">
        <v>14</v>
      </c>
      <c r="C9" s="14"/>
      <c r="D9" s="15" t="s">
        <v>0</v>
      </c>
      <c r="E9" s="16" t="s">
        <v>15</v>
      </c>
      <c r="F9" s="24" t="s">
        <v>1</v>
      </c>
      <c r="G9" s="19" t="s">
        <v>2</v>
      </c>
      <c r="H9" s="4"/>
    </row>
    <row r="10" spans="2:8" s="53" customFormat="1" ht="31.5" customHeight="1" x14ac:dyDescent="0.25">
      <c r="B10" s="48" t="s">
        <v>19</v>
      </c>
      <c r="C10" s="8" t="s">
        <v>3</v>
      </c>
      <c r="D10" s="49">
        <v>499</v>
      </c>
      <c r="E10" s="49" t="s">
        <v>16</v>
      </c>
      <c r="F10" s="50">
        <v>10.504201680672269</v>
      </c>
      <c r="G10" s="51">
        <f>D10*F10</f>
        <v>5241.5966386554619</v>
      </c>
      <c r="H10" s="52"/>
    </row>
    <row r="11" spans="2:8" s="53" customFormat="1" ht="33" customHeight="1" x14ac:dyDescent="0.25">
      <c r="B11" s="55" t="s">
        <v>20</v>
      </c>
      <c r="C11" s="7" t="s">
        <v>27</v>
      </c>
      <c r="D11" s="56">
        <v>499</v>
      </c>
      <c r="E11" s="56" t="s">
        <v>16</v>
      </c>
      <c r="F11" s="54">
        <v>10.504201680672269</v>
      </c>
      <c r="G11" s="57">
        <f>D11*F11</f>
        <v>5241.5966386554619</v>
      </c>
      <c r="H11" s="52"/>
    </row>
    <row r="12" spans="2:8" s="53" customFormat="1" ht="66" customHeight="1" thickBot="1" x14ac:dyDescent="0.3">
      <c r="B12" s="58" t="s">
        <v>21</v>
      </c>
      <c r="C12" s="9" t="s">
        <v>13</v>
      </c>
      <c r="D12" s="59">
        <v>18053.310000000001</v>
      </c>
      <c r="E12" s="59" t="s">
        <v>18</v>
      </c>
      <c r="F12" s="60">
        <v>0.88235294117647067</v>
      </c>
      <c r="G12" s="61">
        <f>D12*F12</f>
        <v>15929.391176470592</v>
      </c>
      <c r="H12" s="52"/>
    </row>
    <row r="13" spans="2:8" ht="30" customHeight="1" thickBot="1" x14ac:dyDescent="0.3">
      <c r="B13" s="84" t="s">
        <v>22</v>
      </c>
      <c r="C13" s="84"/>
      <c r="D13" s="84"/>
      <c r="E13" s="84"/>
      <c r="F13" s="84"/>
      <c r="G13" s="22">
        <f>SUM(G10:G12)</f>
        <v>26412.584453781514</v>
      </c>
      <c r="H13" s="5"/>
    </row>
    <row r="14" spans="2:8" ht="18" customHeight="1" thickBot="1" x14ac:dyDescent="0.3">
      <c r="B14" s="46" t="s">
        <v>23</v>
      </c>
      <c r="C14" s="14"/>
      <c r="D14" s="27" t="s">
        <v>0</v>
      </c>
      <c r="E14" s="28" t="s">
        <v>15</v>
      </c>
      <c r="F14" s="29" t="s">
        <v>1</v>
      </c>
      <c r="G14" s="30" t="s">
        <v>2</v>
      </c>
      <c r="H14" s="5"/>
    </row>
    <row r="15" spans="2:8" s="53" customFormat="1" ht="58.5" customHeight="1" x14ac:dyDescent="0.25">
      <c r="B15" s="63" t="s">
        <v>24</v>
      </c>
      <c r="C15" s="10" t="s">
        <v>4</v>
      </c>
      <c r="D15" s="49">
        <v>7350</v>
      </c>
      <c r="E15" s="49" t="s">
        <v>26</v>
      </c>
      <c r="F15" s="50">
        <v>15.126050420168069</v>
      </c>
      <c r="G15" s="51">
        <f>D15*F15</f>
        <v>111176.4705882353</v>
      </c>
      <c r="H15" s="52"/>
    </row>
    <row r="16" spans="2:8" s="53" customFormat="1" ht="51" customHeight="1" x14ac:dyDescent="0.25">
      <c r="B16" s="55" t="s">
        <v>25</v>
      </c>
      <c r="C16" s="7" t="s">
        <v>5</v>
      </c>
      <c r="D16" s="56">
        <v>7350</v>
      </c>
      <c r="E16" s="56" t="s">
        <v>26</v>
      </c>
      <c r="F16" s="64">
        <v>6.8907563025210079</v>
      </c>
      <c r="G16" s="57">
        <f>D16*F16</f>
        <v>50647.058823529405</v>
      </c>
      <c r="H16" s="52"/>
    </row>
    <row r="17" spans="2:8" s="53" customFormat="1" ht="51" customHeight="1" x14ac:dyDescent="0.25">
      <c r="B17" s="55" t="s">
        <v>30</v>
      </c>
      <c r="C17" s="7" t="s">
        <v>6</v>
      </c>
      <c r="D17" s="56">
        <v>18053.310000000001</v>
      </c>
      <c r="E17" s="56" t="s">
        <v>17</v>
      </c>
      <c r="F17" s="64">
        <v>2.9411764705882355</v>
      </c>
      <c r="G17" s="57">
        <f>D17*F17</f>
        <v>53097.970588235301</v>
      </c>
      <c r="H17" s="52"/>
    </row>
    <row r="18" spans="2:8" s="53" customFormat="1" ht="51" customHeight="1" x14ac:dyDescent="0.25">
      <c r="B18" s="55" t="s">
        <v>31</v>
      </c>
      <c r="C18" s="7" t="s">
        <v>7</v>
      </c>
      <c r="D18" s="56">
        <v>499</v>
      </c>
      <c r="E18" s="56" t="s">
        <v>16</v>
      </c>
      <c r="F18" s="64">
        <v>9.2436974789915975</v>
      </c>
      <c r="G18" s="57">
        <f>D18*F18</f>
        <v>4612.6050420168076</v>
      </c>
      <c r="H18" s="52"/>
    </row>
    <row r="19" spans="2:8" s="53" customFormat="1" ht="51" customHeight="1" thickBot="1" x14ac:dyDescent="0.3">
      <c r="B19" s="58" t="s">
        <v>32</v>
      </c>
      <c r="C19" s="9" t="s">
        <v>8</v>
      </c>
      <c r="D19" s="59">
        <v>499</v>
      </c>
      <c r="E19" s="59" t="s">
        <v>16</v>
      </c>
      <c r="F19" s="62">
        <v>34.45378151260504</v>
      </c>
      <c r="G19" s="61">
        <f>D19*F19</f>
        <v>17192.436974789915</v>
      </c>
      <c r="H19" s="52"/>
    </row>
    <row r="20" spans="2:8" ht="30" customHeight="1" thickBot="1" x14ac:dyDescent="0.3">
      <c r="B20" s="84" t="s">
        <v>22</v>
      </c>
      <c r="C20" s="84"/>
      <c r="D20" s="84"/>
      <c r="E20" s="84"/>
      <c r="F20" s="84"/>
      <c r="G20" s="22">
        <f>SUM(G15:G19)</f>
        <v>236726.54201680672</v>
      </c>
      <c r="H20" s="5"/>
    </row>
    <row r="21" spans="2:8" ht="18" customHeight="1" thickBot="1" x14ac:dyDescent="0.3">
      <c r="B21" s="46" t="s">
        <v>28</v>
      </c>
      <c r="C21" s="14"/>
      <c r="D21" s="27" t="s">
        <v>0</v>
      </c>
      <c r="E21" s="28" t="s">
        <v>15</v>
      </c>
      <c r="F21" s="29" t="s">
        <v>1</v>
      </c>
      <c r="G21" s="30" t="s">
        <v>2</v>
      </c>
      <c r="H21" s="5"/>
    </row>
    <row r="22" spans="2:8" s="53" customFormat="1" ht="37.5" customHeight="1" x14ac:dyDescent="0.25">
      <c r="B22" s="63" t="s">
        <v>33</v>
      </c>
      <c r="C22" s="72" t="s">
        <v>29</v>
      </c>
      <c r="D22" s="10">
        <v>18053.310000000001</v>
      </c>
      <c r="E22" s="10" t="s">
        <v>17</v>
      </c>
      <c r="F22" s="67">
        <v>1.0504201680672269</v>
      </c>
      <c r="G22" s="68">
        <f>D22*F22</f>
        <v>18963.560924369751</v>
      </c>
      <c r="H22" s="52"/>
    </row>
    <row r="23" spans="2:8" s="53" customFormat="1" ht="45" customHeight="1" x14ac:dyDescent="0.25">
      <c r="B23" s="55" t="s">
        <v>34</v>
      </c>
      <c r="C23" s="7" t="s">
        <v>35</v>
      </c>
      <c r="D23" s="65">
        <v>18053.310000000001</v>
      </c>
      <c r="E23" s="69" t="s">
        <v>17</v>
      </c>
      <c r="F23" s="66">
        <v>3.2773109243697478</v>
      </c>
      <c r="G23" s="57">
        <f>D23*F23</f>
        <v>59166.310084033619</v>
      </c>
      <c r="H23" s="52"/>
    </row>
    <row r="24" spans="2:8" s="53" customFormat="1" ht="151.5" customHeight="1" x14ac:dyDescent="0.25">
      <c r="B24" s="55" t="s">
        <v>37</v>
      </c>
      <c r="C24" s="7" t="s">
        <v>36</v>
      </c>
      <c r="D24" s="65">
        <v>18053.310000000001</v>
      </c>
      <c r="E24" s="56" t="s">
        <v>17</v>
      </c>
      <c r="F24" s="66">
        <v>5.7983193277310932</v>
      </c>
      <c r="G24" s="57">
        <f>D24*F24</f>
        <v>104678.85630252103</v>
      </c>
      <c r="H24" s="52"/>
    </row>
    <row r="25" spans="2:8" s="53" customFormat="1" ht="39" customHeight="1" thickBot="1" x14ac:dyDescent="0.3">
      <c r="B25" s="58" t="s">
        <v>38</v>
      </c>
      <c r="C25" s="9" t="s">
        <v>12</v>
      </c>
      <c r="D25" s="70">
        <v>1</v>
      </c>
      <c r="E25" s="71" t="s">
        <v>18</v>
      </c>
      <c r="F25" s="73">
        <v>31932.773109243699</v>
      </c>
      <c r="G25" s="61">
        <f>D25*F25</f>
        <v>31932.773109243699</v>
      </c>
      <c r="H25" s="52"/>
    </row>
    <row r="26" spans="2:8" ht="30" customHeight="1" thickBot="1" x14ac:dyDescent="0.3">
      <c r="B26" s="84" t="s">
        <v>22</v>
      </c>
      <c r="C26" s="84"/>
      <c r="D26" s="84"/>
      <c r="E26" s="84"/>
      <c r="F26" s="84"/>
      <c r="G26" s="22">
        <f>SUM(G22:G25)</f>
        <v>214741.50042016807</v>
      </c>
      <c r="H26" s="22"/>
    </row>
    <row r="27" spans="2:8" ht="18" customHeight="1" thickBot="1" x14ac:dyDescent="0.3">
      <c r="B27" s="46" t="s">
        <v>85</v>
      </c>
      <c r="C27" s="14"/>
      <c r="D27" s="27" t="s">
        <v>0</v>
      </c>
      <c r="E27" s="28" t="s">
        <v>15</v>
      </c>
      <c r="F27" s="29" t="s">
        <v>1</v>
      </c>
      <c r="G27" s="30" t="s">
        <v>2</v>
      </c>
      <c r="H27" s="5"/>
    </row>
    <row r="28" spans="2:8" ht="40.5" customHeight="1" x14ac:dyDescent="0.25">
      <c r="B28" s="11" t="s">
        <v>39</v>
      </c>
      <c r="C28" s="8" t="s">
        <v>9</v>
      </c>
      <c r="D28" s="3">
        <v>1</v>
      </c>
      <c r="E28" s="3" t="s">
        <v>18</v>
      </c>
      <c r="F28" s="74">
        <v>7983.1932773109247</v>
      </c>
      <c r="G28" s="23">
        <f>D28*F28</f>
        <v>7983.1932773109247</v>
      </c>
      <c r="H28" s="5"/>
    </row>
    <row r="29" spans="2:8" ht="38.25" customHeight="1" x14ac:dyDescent="0.25">
      <c r="B29" s="12" t="s">
        <v>86</v>
      </c>
      <c r="C29" s="7" t="s">
        <v>10</v>
      </c>
      <c r="D29" s="1">
        <v>1</v>
      </c>
      <c r="E29" s="1" t="s">
        <v>18</v>
      </c>
      <c r="F29" s="25">
        <v>4873.9495798319331</v>
      </c>
      <c r="G29" s="20">
        <f>D29*F29</f>
        <v>4873.9495798319331</v>
      </c>
      <c r="H29" s="5"/>
    </row>
    <row r="30" spans="2:8" ht="35.25" customHeight="1" thickBot="1" x14ac:dyDescent="0.3">
      <c r="B30" s="13" t="s">
        <v>87</v>
      </c>
      <c r="C30" s="9" t="s">
        <v>11</v>
      </c>
      <c r="D30" s="2">
        <v>1</v>
      </c>
      <c r="E30" s="2" t="s">
        <v>18</v>
      </c>
      <c r="F30" s="75">
        <v>1512.6050420168067</v>
      </c>
      <c r="G30" s="21">
        <f>D30*F30</f>
        <v>1512.6050420168067</v>
      </c>
      <c r="H30" s="5"/>
    </row>
    <row r="31" spans="2:8" ht="30" customHeight="1" thickBot="1" x14ac:dyDescent="0.3">
      <c r="B31" s="84" t="s">
        <v>22</v>
      </c>
      <c r="C31" s="84"/>
      <c r="D31" s="84"/>
      <c r="E31" s="84"/>
      <c r="F31" s="84"/>
      <c r="G31" s="22">
        <f>SUM(G28:G30)</f>
        <v>14369.747899159665</v>
      </c>
      <c r="H31" s="5"/>
    </row>
    <row r="32" spans="2:8" ht="18" customHeight="1" thickBot="1" x14ac:dyDescent="0.3">
      <c r="B32" s="46" t="s">
        <v>88</v>
      </c>
      <c r="C32" s="14"/>
      <c r="D32" s="27" t="s">
        <v>0</v>
      </c>
      <c r="E32" s="28" t="s">
        <v>15</v>
      </c>
      <c r="F32" s="29" t="s">
        <v>1</v>
      </c>
      <c r="G32" s="30" t="s">
        <v>2</v>
      </c>
      <c r="H32" s="5"/>
    </row>
    <row r="33" spans="2:8" ht="70.5" customHeight="1" x14ac:dyDescent="0.25">
      <c r="B33" s="11" t="s">
        <v>81</v>
      </c>
      <c r="C33" s="8" t="s">
        <v>76</v>
      </c>
      <c r="D33" s="3">
        <v>510</v>
      </c>
      <c r="E33" s="3" t="s">
        <v>16</v>
      </c>
      <c r="F33" s="74">
        <v>28.571428571428573</v>
      </c>
      <c r="G33" s="23">
        <f>D33*F33</f>
        <v>14571.428571428572</v>
      </c>
      <c r="H33" s="5"/>
    </row>
    <row r="34" spans="2:8" ht="70.5" customHeight="1" x14ac:dyDescent="0.25">
      <c r="B34" s="12" t="s">
        <v>82</v>
      </c>
      <c r="C34" s="7" t="s">
        <v>77</v>
      </c>
      <c r="D34" s="1">
        <v>480</v>
      </c>
      <c r="E34" s="1" t="s">
        <v>16</v>
      </c>
      <c r="F34" s="25">
        <v>28.57</v>
      </c>
      <c r="G34" s="20">
        <f>D34*F34</f>
        <v>13713.6</v>
      </c>
      <c r="H34" s="5"/>
    </row>
    <row r="35" spans="2:8" ht="34.5" customHeight="1" x14ac:dyDescent="0.25">
      <c r="B35" s="12" t="s">
        <v>83</v>
      </c>
      <c r="C35" s="7" t="s">
        <v>78</v>
      </c>
      <c r="D35" s="1">
        <v>4</v>
      </c>
      <c r="E35" s="1" t="s">
        <v>40</v>
      </c>
      <c r="F35" s="25">
        <v>462.18487394957987</v>
      </c>
      <c r="G35" s="20">
        <f t="shared" ref="G35:G37" si="0">D35*F35</f>
        <v>1848.7394957983195</v>
      </c>
      <c r="H35" s="5"/>
    </row>
    <row r="36" spans="2:8" ht="48.75" customHeight="1" x14ac:dyDescent="0.25">
      <c r="B36" s="12" t="s">
        <v>89</v>
      </c>
      <c r="C36" s="7" t="s">
        <v>80</v>
      </c>
      <c r="D36" s="1">
        <v>16</v>
      </c>
      <c r="E36" s="1" t="s">
        <v>40</v>
      </c>
      <c r="F36" s="25">
        <v>84.033613445378151</v>
      </c>
      <c r="G36" s="20">
        <f t="shared" si="0"/>
        <v>1344.5378151260504</v>
      </c>
      <c r="H36" s="5"/>
    </row>
    <row r="37" spans="2:8" ht="38.25" customHeight="1" thickBot="1" x14ac:dyDescent="0.3">
      <c r="B37" s="13" t="s">
        <v>90</v>
      </c>
      <c r="C37" s="9" t="s">
        <v>79</v>
      </c>
      <c r="D37" s="2">
        <v>2</v>
      </c>
      <c r="E37" s="2" t="s">
        <v>40</v>
      </c>
      <c r="F37" s="75">
        <v>756.30252100840335</v>
      </c>
      <c r="G37" s="21">
        <f t="shared" si="0"/>
        <v>1512.6050420168067</v>
      </c>
      <c r="H37" s="5"/>
    </row>
    <row r="38" spans="2:8" ht="30" customHeight="1" thickBot="1" x14ac:dyDescent="0.3">
      <c r="B38" s="84" t="s">
        <v>22</v>
      </c>
      <c r="C38" s="84"/>
      <c r="D38" s="84"/>
      <c r="E38" s="84"/>
      <c r="F38" s="84"/>
      <c r="G38" s="22">
        <f>SUM(G33:G37)</f>
        <v>32990.910924369746</v>
      </c>
    </row>
    <row r="39" spans="2:8" ht="18" customHeight="1" thickBot="1" x14ac:dyDescent="0.3">
      <c r="B39" s="46" t="s">
        <v>91</v>
      </c>
      <c r="C39" s="14"/>
      <c r="D39" s="27" t="s">
        <v>0</v>
      </c>
      <c r="E39" s="28" t="s">
        <v>15</v>
      </c>
      <c r="F39" s="29" t="s">
        <v>1</v>
      </c>
      <c r="G39" s="30" t="s">
        <v>2</v>
      </c>
    </row>
    <row r="40" spans="2:8" ht="120.75" thickBot="1" x14ac:dyDescent="0.3">
      <c r="B40" s="33" t="s">
        <v>84</v>
      </c>
      <c r="C40" s="76" t="s">
        <v>70</v>
      </c>
      <c r="D40" s="77">
        <v>1</v>
      </c>
      <c r="E40" s="77" t="s">
        <v>43</v>
      </c>
      <c r="F40" s="78">
        <v>5252.41</v>
      </c>
      <c r="G40" s="79">
        <f>D40*F40</f>
        <v>5252.41</v>
      </c>
    </row>
    <row r="41" spans="2:8" ht="30" customHeight="1" thickBot="1" x14ac:dyDescent="0.3">
      <c r="B41" s="84" t="s">
        <v>22</v>
      </c>
      <c r="C41" s="84"/>
      <c r="D41" s="84"/>
      <c r="E41" s="84"/>
      <c r="F41" s="84"/>
      <c r="G41" s="22">
        <f>SUM(G40)</f>
        <v>5252.41</v>
      </c>
    </row>
    <row r="42" spans="2:8" ht="18" customHeight="1" thickBot="1" x14ac:dyDescent="0.3">
      <c r="B42" s="46" t="s">
        <v>42</v>
      </c>
      <c r="C42" s="14"/>
      <c r="D42" s="27" t="s">
        <v>0</v>
      </c>
      <c r="E42" s="28" t="s">
        <v>15</v>
      </c>
      <c r="F42" s="29" t="s">
        <v>1</v>
      </c>
      <c r="G42" s="30" t="s">
        <v>2</v>
      </c>
    </row>
    <row r="43" spans="2:8" ht="63" customHeight="1" thickBot="1" x14ac:dyDescent="0.3">
      <c r="B43" s="33" t="s">
        <v>44</v>
      </c>
      <c r="C43" s="76" t="s">
        <v>41</v>
      </c>
      <c r="D43" s="77">
        <v>1</v>
      </c>
      <c r="E43" s="77" t="s">
        <v>43</v>
      </c>
      <c r="F43" s="78">
        <v>13131.03</v>
      </c>
      <c r="G43" s="79">
        <f>D43*F43</f>
        <v>13131.03</v>
      </c>
    </row>
    <row r="44" spans="2:8" ht="30" customHeight="1" thickBot="1" x14ac:dyDescent="0.3">
      <c r="B44" s="84" t="s">
        <v>22</v>
      </c>
      <c r="C44" s="84"/>
      <c r="D44" s="84"/>
      <c r="E44" s="84"/>
      <c r="F44" s="84"/>
      <c r="G44" s="22">
        <f>SUM(G43)</f>
        <v>13131.03</v>
      </c>
    </row>
    <row r="45" spans="2:8" ht="30" customHeight="1" thickBot="1" x14ac:dyDescent="0.3">
      <c r="B45" s="46" t="s">
        <v>94</v>
      </c>
      <c r="C45" s="14"/>
      <c r="D45" s="27" t="s">
        <v>0</v>
      </c>
      <c r="E45" s="28" t="s">
        <v>15</v>
      </c>
      <c r="F45" s="29" t="s">
        <v>1</v>
      </c>
      <c r="G45" s="30" t="s">
        <v>2</v>
      </c>
    </row>
    <row r="46" spans="2:8" ht="30" customHeight="1" thickBot="1" x14ac:dyDescent="0.3">
      <c r="B46" s="33" t="s">
        <v>69</v>
      </c>
      <c r="C46" s="76" t="s">
        <v>95</v>
      </c>
      <c r="D46" s="77">
        <v>1</v>
      </c>
      <c r="E46" s="77" t="s">
        <v>43</v>
      </c>
      <c r="F46" s="78">
        <f>32617.48</f>
        <v>32617.48</v>
      </c>
      <c r="G46" s="79">
        <f>D46*F46</f>
        <v>32617.48</v>
      </c>
    </row>
    <row r="47" spans="2:8" ht="30" customHeight="1" x14ac:dyDescent="0.25">
      <c r="B47" s="84" t="s">
        <v>22</v>
      </c>
      <c r="C47" s="84"/>
      <c r="D47" s="84"/>
      <c r="E47" s="84"/>
      <c r="F47" s="84"/>
      <c r="G47" s="22">
        <f>SUM(G46)</f>
        <v>32617.48</v>
      </c>
    </row>
    <row r="48" spans="2:8" ht="22.5" customHeight="1" x14ac:dyDescent="0.25">
      <c r="F48" s="35"/>
      <c r="G48" s="35"/>
      <c r="H48" s="6"/>
    </row>
    <row r="49" spans="1:9" x14ac:dyDescent="0.25">
      <c r="C49" s="85" t="s">
        <v>45</v>
      </c>
      <c r="D49" s="85"/>
      <c r="E49" s="85"/>
      <c r="F49" s="85"/>
      <c r="G49" s="37">
        <f>G13+G20+G26+G31+G38+G41+G44+G47</f>
        <v>576242.20571428572</v>
      </c>
      <c r="I49" s="41"/>
    </row>
    <row r="50" spans="1:9" x14ac:dyDescent="0.25">
      <c r="C50" s="86" t="s">
        <v>46</v>
      </c>
      <c r="D50" s="86"/>
      <c r="E50" s="86"/>
      <c r="F50" s="86"/>
      <c r="G50" s="17">
        <f>G49*0.13</f>
        <v>74911.486742857145</v>
      </c>
    </row>
    <row r="51" spans="1:9" x14ac:dyDescent="0.25">
      <c r="C51" s="86" t="s">
        <v>47</v>
      </c>
      <c r="D51" s="86"/>
      <c r="E51" s="86"/>
      <c r="F51" s="86"/>
      <c r="G51" s="17">
        <f>G49*0.06</f>
        <v>34574.532342857143</v>
      </c>
    </row>
    <row r="53" spans="1:9" x14ac:dyDescent="0.25">
      <c r="C53" s="85" t="s">
        <v>48</v>
      </c>
      <c r="D53" s="85"/>
      <c r="E53" s="85"/>
      <c r="F53" s="85"/>
      <c r="G53" s="17">
        <f>G50+G51</f>
        <v>109486.01908571429</v>
      </c>
    </row>
    <row r="54" spans="1:9" x14ac:dyDescent="0.25">
      <c r="F54" s="26"/>
    </row>
    <row r="55" spans="1:9" x14ac:dyDescent="0.25">
      <c r="C55" s="85" t="s">
        <v>49</v>
      </c>
      <c r="D55" s="85"/>
      <c r="E55" s="85"/>
      <c r="F55" s="85"/>
      <c r="G55" s="17">
        <f>G49+G53</f>
        <v>685728.22479999997</v>
      </c>
    </row>
    <row r="56" spans="1:9" x14ac:dyDescent="0.25">
      <c r="C56" s="86" t="s">
        <v>50</v>
      </c>
      <c r="D56" s="86"/>
      <c r="E56" s="86"/>
      <c r="F56" s="86"/>
      <c r="G56" s="17">
        <f>G55*0.21</f>
        <v>144002.92720799998</v>
      </c>
    </row>
    <row r="57" spans="1:9" x14ac:dyDescent="0.25">
      <c r="C57" s="86"/>
      <c r="D57" s="86"/>
      <c r="E57" s="86"/>
      <c r="F57" s="86"/>
    </row>
    <row r="58" spans="1:9" x14ac:dyDescent="0.25">
      <c r="C58" s="85" t="s">
        <v>51</v>
      </c>
      <c r="D58" s="85"/>
      <c r="E58" s="85"/>
      <c r="F58" s="85"/>
      <c r="G58" s="37">
        <f>G55+G56</f>
        <v>829731.15200799995</v>
      </c>
    </row>
    <row r="62" spans="1:9" ht="18.75" x14ac:dyDescent="0.3">
      <c r="A62" s="45" t="s">
        <v>74</v>
      </c>
    </row>
    <row r="63" spans="1:9" ht="15.75" x14ac:dyDescent="0.25">
      <c r="A63" s="44" t="s">
        <v>75</v>
      </c>
    </row>
    <row r="64" spans="1:9" x14ac:dyDescent="0.25">
      <c r="A64" s="87" t="s">
        <v>52</v>
      </c>
      <c r="B64" s="87"/>
      <c r="C64" s="14" t="s">
        <v>53</v>
      </c>
      <c r="D64" s="14" t="s">
        <v>54</v>
      </c>
      <c r="E64" s="14" t="s">
        <v>55</v>
      </c>
    </row>
    <row r="65" spans="1:7" x14ac:dyDescent="0.25">
      <c r="A65" s="39"/>
      <c r="B65" s="47"/>
      <c r="C65" s="40"/>
      <c r="D65" s="40"/>
      <c r="E65" s="40"/>
    </row>
    <row r="66" spans="1:7" x14ac:dyDescent="0.25">
      <c r="A66" s="83" t="s">
        <v>56</v>
      </c>
      <c r="B66" s="83"/>
      <c r="C66" t="s">
        <v>63</v>
      </c>
      <c r="D66" s="41">
        <f>G13</f>
        <v>26412.584453781514</v>
      </c>
      <c r="E66" s="43">
        <f>D66/$D$75</f>
        <v>4.5835907526144463E-2</v>
      </c>
    </row>
    <row r="67" spans="1:7" x14ac:dyDescent="0.25">
      <c r="A67" s="83" t="s">
        <v>57</v>
      </c>
      <c r="B67" s="83"/>
      <c r="C67" t="s">
        <v>64</v>
      </c>
      <c r="D67" s="41">
        <f>G20</f>
        <v>236726.54201680672</v>
      </c>
      <c r="E67" s="43">
        <f t="shared" ref="E67:E73" si="1">D67/$D$75</f>
        <v>0.41081083556413645</v>
      </c>
      <c r="F67" s="32"/>
      <c r="G67" s="32"/>
    </row>
    <row r="68" spans="1:7" x14ac:dyDescent="0.25">
      <c r="A68" s="83" t="s">
        <v>58</v>
      </c>
      <c r="B68" s="83"/>
      <c r="C68" t="s">
        <v>65</v>
      </c>
      <c r="D68" s="41">
        <f>G26</f>
        <v>214741.50042016807</v>
      </c>
      <c r="E68" s="43">
        <f t="shared" si="1"/>
        <v>0.37265840351624974</v>
      </c>
      <c r="F68" s="32"/>
      <c r="G68" s="32"/>
    </row>
    <row r="69" spans="1:7" x14ac:dyDescent="0.25">
      <c r="A69" s="83" t="s">
        <v>59</v>
      </c>
      <c r="B69" s="83"/>
      <c r="C69" t="s">
        <v>66</v>
      </c>
      <c r="D69" s="41">
        <f>G31</f>
        <v>14369.747899159665</v>
      </c>
      <c r="E69" s="43">
        <f t="shared" si="1"/>
        <v>2.4936993084960737E-2</v>
      </c>
      <c r="F69" s="32"/>
      <c r="G69" s="32"/>
    </row>
    <row r="70" spans="1:7" x14ac:dyDescent="0.25">
      <c r="A70" s="83" t="s">
        <v>60</v>
      </c>
      <c r="B70" s="83"/>
      <c r="C70" t="s">
        <v>67</v>
      </c>
      <c r="D70" s="41">
        <f>G38</f>
        <v>32990.910924369746</v>
      </c>
      <c r="E70" s="43">
        <f t="shared" si="1"/>
        <v>5.7251812861356784E-2</v>
      </c>
      <c r="F70" s="32"/>
      <c r="G70" s="32"/>
    </row>
    <row r="71" spans="1:7" x14ac:dyDescent="0.25">
      <c r="A71" s="83" t="s">
        <v>61</v>
      </c>
      <c r="B71" s="83"/>
      <c r="C71" t="s">
        <v>71</v>
      </c>
      <c r="D71" s="41">
        <f>G41</f>
        <v>5252.41</v>
      </c>
      <c r="E71" s="43">
        <f t="shared" si="1"/>
        <v>9.1149345672959375E-3</v>
      </c>
      <c r="F71" s="32"/>
      <c r="G71" s="32"/>
    </row>
    <row r="72" spans="1:7" x14ac:dyDescent="0.25">
      <c r="A72" s="83" t="s">
        <v>62</v>
      </c>
      <c r="B72" s="83"/>
      <c r="C72" t="s">
        <v>68</v>
      </c>
      <c r="D72" s="41">
        <f>G44</f>
        <v>13131.03</v>
      </c>
      <c r="E72" s="43">
        <f t="shared" si="1"/>
        <v>2.2787345095146797E-2</v>
      </c>
      <c r="F72" s="32"/>
      <c r="G72" s="38"/>
    </row>
    <row r="73" spans="1:7" x14ac:dyDescent="0.25">
      <c r="A73" s="83" t="s">
        <v>72</v>
      </c>
      <c r="B73" s="83"/>
      <c r="C73" t="s">
        <v>96</v>
      </c>
      <c r="D73" s="41">
        <f>G46</f>
        <v>32617.48</v>
      </c>
      <c r="E73" s="43">
        <f t="shared" si="1"/>
        <v>5.6603767784709096E-2</v>
      </c>
      <c r="F73" s="82">
        <f>SUM(E66:E73)</f>
        <v>1</v>
      </c>
      <c r="G73" s="38"/>
    </row>
    <row r="74" spans="1:7" x14ac:dyDescent="0.25">
      <c r="D74" s="40"/>
      <c r="F74" s="32"/>
      <c r="G74" s="32"/>
    </row>
    <row r="75" spans="1:7" x14ac:dyDescent="0.25">
      <c r="C75" s="34" t="s">
        <v>45</v>
      </c>
      <c r="D75" s="42">
        <f>SUM(D66:D73)</f>
        <v>576242.20571428572</v>
      </c>
    </row>
    <row r="76" spans="1:7" x14ac:dyDescent="0.25">
      <c r="C76" s="36" t="s">
        <v>46</v>
      </c>
      <c r="D76" s="41">
        <f>D75*0.13</f>
        <v>74911.486742857145</v>
      </c>
    </row>
    <row r="77" spans="1:7" x14ac:dyDescent="0.25">
      <c r="C77" s="36" t="s">
        <v>47</v>
      </c>
      <c r="D77" s="41">
        <f>D75*0.06</f>
        <v>34574.532342857143</v>
      </c>
    </row>
    <row r="78" spans="1:7" x14ac:dyDescent="0.25">
      <c r="C78" s="36"/>
      <c r="D78" s="40"/>
    </row>
    <row r="79" spans="1:7" x14ac:dyDescent="0.25">
      <c r="C79" s="36" t="s">
        <v>73</v>
      </c>
      <c r="D79" s="41">
        <f>D76+D77</f>
        <v>109486.01908571429</v>
      </c>
    </row>
    <row r="80" spans="1:7" x14ac:dyDescent="0.25">
      <c r="C80" s="36"/>
      <c r="D80" s="40"/>
    </row>
    <row r="81" spans="3:8" x14ac:dyDescent="0.25">
      <c r="C81" s="34" t="s">
        <v>49</v>
      </c>
      <c r="D81" s="41">
        <f>D75+D79</f>
        <v>685728.22479999997</v>
      </c>
      <c r="H81" s="41"/>
    </row>
    <row r="82" spans="3:8" x14ac:dyDescent="0.25">
      <c r="C82" s="36" t="s">
        <v>50</v>
      </c>
      <c r="D82" s="41">
        <f>D81*0.21</f>
        <v>144002.92720799998</v>
      </c>
    </row>
    <row r="83" spans="3:8" x14ac:dyDescent="0.25">
      <c r="C83" s="36"/>
      <c r="D83" s="40"/>
    </row>
    <row r="84" spans="3:8" x14ac:dyDescent="0.25">
      <c r="C84" s="34" t="s">
        <v>51</v>
      </c>
      <c r="D84" s="42">
        <f>D81+D82</f>
        <v>829731.15200799995</v>
      </c>
    </row>
    <row r="87" spans="3:8" x14ac:dyDescent="0.25">
      <c r="D87" s="41"/>
    </row>
    <row r="88" spans="3:8" x14ac:dyDescent="0.25">
      <c r="D88" s="41"/>
    </row>
  </sheetData>
  <mergeCells count="25">
    <mergeCell ref="A73:B73"/>
    <mergeCell ref="A67:B67"/>
    <mergeCell ref="A68:B68"/>
    <mergeCell ref="A69:B69"/>
    <mergeCell ref="A70:B70"/>
    <mergeCell ref="A71:B71"/>
    <mergeCell ref="A72:B72"/>
    <mergeCell ref="C55:F55"/>
    <mergeCell ref="C56:F56"/>
    <mergeCell ref="C57:F57"/>
    <mergeCell ref="C58:F58"/>
    <mergeCell ref="A64:B64"/>
    <mergeCell ref="A66:B66"/>
    <mergeCell ref="B44:F44"/>
    <mergeCell ref="B47:F47"/>
    <mergeCell ref="C49:F49"/>
    <mergeCell ref="C50:F50"/>
    <mergeCell ref="C51:F51"/>
    <mergeCell ref="C53:F53"/>
    <mergeCell ref="B13:F13"/>
    <mergeCell ref="B20:F20"/>
    <mergeCell ref="B26:F26"/>
    <mergeCell ref="B31:F31"/>
    <mergeCell ref="B38:F38"/>
    <mergeCell ref="B41:F41"/>
  </mergeCells>
  <pageMargins left="0.70866141732283472" right="0.70866141732283472" top="0.74803149606299213" bottom="0.74803149606299213" header="0.31496062992125984" footer="0.31496062992125984"/>
  <pageSetup paperSize="8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ED3C-6BCA-4D7A-9C58-25567F8B4928}">
  <sheetPr>
    <pageSetUpPr fitToPage="1"/>
  </sheetPr>
  <dimension ref="A5:I88"/>
  <sheetViews>
    <sheetView tabSelected="1" topLeftCell="A15" zoomScaleNormal="100" workbookViewId="0">
      <selection activeCell="G87" sqref="G87"/>
    </sheetView>
  </sheetViews>
  <sheetFormatPr baseColWidth="10" defaultRowHeight="15" x14ac:dyDescent="0.25"/>
  <cols>
    <col min="2" max="2" width="6.7109375" style="31" customWidth="1"/>
    <col min="3" max="3" width="70" customWidth="1"/>
    <col min="4" max="4" width="15.28515625" bestFit="1" customWidth="1"/>
    <col min="5" max="5" width="8" customWidth="1"/>
    <col min="6" max="6" width="16.140625" style="17" customWidth="1"/>
    <col min="7" max="7" width="18.140625" style="17" customWidth="1"/>
    <col min="8" max="8" width="18" customWidth="1"/>
    <col min="9" max="9" width="12" bestFit="1" customWidth="1"/>
  </cols>
  <sheetData>
    <row r="5" spans="2:8" ht="21" x14ac:dyDescent="0.25">
      <c r="B5" s="80" t="s">
        <v>92</v>
      </c>
    </row>
    <row r="6" spans="2:8" ht="21" x14ac:dyDescent="0.25">
      <c r="B6" s="80"/>
    </row>
    <row r="7" spans="2:8" x14ac:dyDescent="0.25">
      <c r="B7" s="81" t="s">
        <v>93</v>
      </c>
    </row>
    <row r="8" spans="2:8" ht="15.75" thickBot="1" x14ac:dyDescent="0.3">
      <c r="D8" s="4"/>
      <c r="E8" s="4"/>
      <c r="F8" s="18"/>
      <c r="G8" s="18"/>
      <c r="H8" s="4"/>
    </row>
    <row r="9" spans="2:8" ht="18" customHeight="1" thickBot="1" x14ac:dyDescent="0.3">
      <c r="B9" s="46" t="s">
        <v>14</v>
      </c>
      <c r="C9" s="14"/>
      <c r="D9" s="15" t="s">
        <v>0</v>
      </c>
      <c r="E9" s="16" t="s">
        <v>15</v>
      </c>
      <c r="F9" s="24" t="s">
        <v>1</v>
      </c>
      <c r="G9" s="19" t="s">
        <v>2</v>
      </c>
      <c r="H9" s="4"/>
    </row>
    <row r="10" spans="2:8" s="53" customFormat="1" ht="31.5" customHeight="1" x14ac:dyDescent="0.25">
      <c r="B10" s="48" t="s">
        <v>19</v>
      </c>
      <c r="C10" s="8" t="s">
        <v>3</v>
      </c>
      <c r="D10" s="49">
        <v>499</v>
      </c>
      <c r="E10" s="49" t="s">
        <v>16</v>
      </c>
      <c r="F10" s="50"/>
      <c r="G10" s="51">
        <f>D10*F10</f>
        <v>0</v>
      </c>
      <c r="H10" s="52"/>
    </row>
    <row r="11" spans="2:8" s="53" customFormat="1" ht="33" customHeight="1" x14ac:dyDescent="0.25">
      <c r="B11" s="55" t="s">
        <v>20</v>
      </c>
      <c r="C11" s="7" t="s">
        <v>27</v>
      </c>
      <c r="D11" s="56">
        <v>499</v>
      </c>
      <c r="E11" s="56" t="s">
        <v>16</v>
      </c>
      <c r="F11" s="54"/>
      <c r="G11" s="57">
        <f>D11*F11</f>
        <v>0</v>
      </c>
      <c r="H11" s="52"/>
    </row>
    <row r="12" spans="2:8" s="53" customFormat="1" ht="66" customHeight="1" thickBot="1" x14ac:dyDescent="0.3">
      <c r="B12" s="58" t="s">
        <v>21</v>
      </c>
      <c r="C12" s="9" t="s">
        <v>13</v>
      </c>
      <c r="D12" s="59">
        <v>18053.310000000001</v>
      </c>
      <c r="E12" s="59" t="s">
        <v>18</v>
      </c>
      <c r="F12" s="60"/>
      <c r="G12" s="61">
        <f>D12*F12</f>
        <v>0</v>
      </c>
      <c r="H12" s="52"/>
    </row>
    <row r="13" spans="2:8" ht="30" customHeight="1" thickBot="1" x14ac:dyDescent="0.3">
      <c r="B13" s="84" t="s">
        <v>22</v>
      </c>
      <c r="C13" s="84"/>
      <c r="D13" s="84"/>
      <c r="E13" s="84"/>
      <c r="F13" s="84"/>
      <c r="G13" s="22">
        <f>SUM(G10:G12)</f>
        <v>0</v>
      </c>
      <c r="H13" s="5"/>
    </row>
    <row r="14" spans="2:8" ht="18" customHeight="1" thickBot="1" x14ac:dyDescent="0.3">
      <c r="B14" s="46" t="s">
        <v>23</v>
      </c>
      <c r="C14" s="14"/>
      <c r="D14" s="27" t="s">
        <v>0</v>
      </c>
      <c r="E14" s="28" t="s">
        <v>15</v>
      </c>
      <c r="F14" s="29" t="s">
        <v>1</v>
      </c>
      <c r="G14" s="30" t="s">
        <v>2</v>
      </c>
      <c r="H14" s="5"/>
    </row>
    <row r="15" spans="2:8" s="53" customFormat="1" ht="58.5" customHeight="1" x14ac:dyDescent="0.25">
      <c r="B15" s="63" t="s">
        <v>24</v>
      </c>
      <c r="C15" s="10" t="s">
        <v>4</v>
      </c>
      <c r="D15" s="49">
        <v>7350</v>
      </c>
      <c r="E15" s="49" t="s">
        <v>26</v>
      </c>
      <c r="F15" s="50"/>
      <c r="G15" s="51">
        <f>D15*F15</f>
        <v>0</v>
      </c>
      <c r="H15" s="52"/>
    </row>
    <row r="16" spans="2:8" s="53" customFormat="1" ht="51" customHeight="1" x14ac:dyDescent="0.25">
      <c r="B16" s="55" t="s">
        <v>25</v>
      </c>
      <c r="C16" s="7" t="s">
        <v>5</v>
      </c>
      <c r="D16" s="56">
        <v>7350</v>
      </c>
      <c r="E16" s="56" t="s">
        <v>26</v>
      </c>
      <c r="F16" s="64"/>
      <c r="G16" s="57">
        <f>D16*F16</f>
        <v>0</v>
      </c>
      <c r="H16" s="52"/>
    </row>
    <row r="17" spans="2:8" s="53" customFormat="1" ht="51" customHeight="1" x14ac:dyDescent="0.25">
      <c r="B17" s="55" t="s">
        <v>30</v>
      </c>
      <c r="C17" s="7" t="s">
        <v>6</v>
      </c>
      <c r="D17" s="56">
        <v>18053.310000000001</v>
      </c>
      <c r="E17" s="56" t="s">
        <v>17</v>
      </c>
      <c r="F17" s="64"/>
      <c r="G17" s="57">
        <f>D17*F17</f>
        <v>0</v>
      </c>
      <c r="H17" s="52"/>
    </row>
    <row r="18" spans="2:8" s="53" customFormat="1" ht="51" customHeight="1" x14ac:dyDescent="0.25">
      <c r="B18" s="55" t="s">
        <v>31</v>
      </c>
      <c r="C18" s="7" t="s">
        <v>7</v>
      </c>
      <c r="D18" s="56">
        <v>499</v>
      </c>
      <c r="E18" s="56" t="s">
        <v>16</v>
      </c>
      <c r="F18" s="64"/>
      <c r="G18" s="57">
        <f>D18*F18</f>
        <v>0</v>
      </c>
      <c r="H18" s="52"/>
    </row>
    <row r="19" spans="2:8" s="53" customFormat="1" ht="51" customHeight="1" thickBot="1" x14ac:dyDescent="0.3">
      <c r="B19" s="58" t="s">
        <v>32</v>
      </c>
      <c r="C19" s="9" t="s">
        <v>8</v>
      </c>
      <c r="D19" s="59">
        <v>499</v>
      </c>
      <c r="E19" s="59" t="s">
        <v>16</v>
      </c>
      <c r="F19" s="62"/>
      <c r="G19" s="61">
        <f>D19*F19</f>
        <v>0</v>
      </c>
      <c r="H19" s="52"/>
    </row>
    <row r="20" spans="2:8" ht="30" customHeight="1" thickBot="1" x14ac:dyDescent="0.3">
      <c r="B20" s="84" t="s">
        <v>22</v>
      </c>
      <c r="C20" s="84"/>
      <c r="D20" s="84"/>
      <c r="E20" s="84"/>
      <c r="F20" s="84"/>
      <c r="G20" s="22">
        <f>SUM(G15:G19)</f>
        <v>0</v>
      </c>
      <c r="H20" s="5"/>
    </row>
    <row r="21" spans="2:8" ht="18" customHeight="1" thickBot="1" x14ac:dyDescent="0.3">
      <c r="B21" s="46" t="s">
        <v>28</v>
      </c>
      <c r="C21" s="14"/>
      <c r="D21" s="27" t="s">
        <v>0</v>
      </c>
      <c r="E21" s="28" t="s">
        <v>15</v>
      </c>
      <c r="F21" s="29" t="s">
        <v>1</v>
      </c>
      <c r="G21" s="30" t="s">
        <v>2</v>
      </c>
      <c r="H21" s="5"/>
    </row>
    <row r="22" spans="2:8" s="53" customFormat="1" ht="37.5" customHeight="1" x14ac:dyDescent="0.25">
      <c r="B22" s="63" t="s">
        <v>33</v>
      </c>
      <c r="C22" s="72" t="s">
        <v>29</v>
      </c>
      <c r="D22" s="10">
        <v>18053.310000000001</v>
      </c>
      <c r="E22" s="10" t="s">
        <v>17</v>
      </c>
      <c r="F22" s="67"/>
      <c r="G22" s="68">
        <f>D22*F22</f>
        <v>0</v>
      </c>
      <c r="H22" s="52"/>
    </row>
    <row r="23" spans="2:8" s="53" customFormat="1" ht="45" customHeight="1" x14ac:dyDescent="0.25">
      <c r="B23" s="55" t="s">
        <v>34</v>
      </c>
      <c r="C23" s="7" t="s">
        <v>35</v>
      </c>
      <c r="D23" s="65">
        <v>18053.310000000001</v>
      </c>
      <c r="E23" s="69" t="s">
        <v>17</v>
      </c>
      <c r="F23" s="66"/>
      <c r="G23" s="57">
        <f>D23*F23</f>
        <v>0</v>
      </c>
      <c r="H23" s="52"/>
    </row>
    <row r="24" spans="2:8" s="53" customFormat="1" ht="151.5" customHeight="1" x14ac:dyDescent="0.25">
      <c r="B24" s="55" t="s">
        <v>37</v>
      </c>
      <c r="C24" s="7" t="s">
        <v>36</v>
      </c>
      <c r="D24" s="65">
        <v>18053.310000000001</v>
      </c>
      <c r="E24" s="56" t="s">
        <v>17</v>
      </c>
      <c r="F24" s="66"/>
      <c r="G24" s="57">
        <f>D24*F24</f>
        <v>0</v>
      </c>
      <c r="H24" s="52"/>
    </row>
    <row r="25" spans="2:8" s="53" customFormat="1" ht="39" customHeight="1" thickBot="1" x14ac:dyDescent="0.3">
      <c r="B25" s="58" t="s">
        <v>38</v>
      </c>
      <c r="C25" s="9" t="s">
        <v>12</v>
      </c>
      <c r="D25" s="70">
        <v>1</v>
      </c>
      <c r="E25" s="71" t="s">
        <v>18</v>
      </c>
      <c r="F25" s="73"/>
      <c r="G25" s="61">
        <f>D25*F25</f>
        <v>0</v>
      </c>
      <c r="H25" s="52"/>
    </row>
    <row r="26" spans="2:8" ht="30" customHeight="1" thickBot="1" x14ac:dyDescent="0.3">
      <c r="B26" s="84" t="s">
        <v>22</v>
      </c>
      <c r="C26" s="84"/>
      <c r="D26" s="84"/>
      <c r="E26" s="84"/>
      <c r="F26" s="84"/>
      <c r="G26" s="22">
        <f>SUM(G22:G25)</f>
        <v>0</v>
      </c>
      <c r="H26" s="22"/>
    </row>
    <row r="27" spans="2:8" ht="18" customHeight="1" thickBot="1" x14ac:dyDescent="0.3">
      <c r="B27" s="46" t="s">
        <v>85</v>
      </c>
      <c r="C27" s="14"/>
      <c r="D27" s="27" t="s">
        <v>0</v>
      </c>
      <c r="E27" s="28" t="s">
        <v>15</v>
      </c>
      <c r="F27" s="29" t="s">
        <v>1</v>
      </c>
      <c r="G27" s="30" t="s">
        <v>2</v>
      </c>
      <c r="H27" s="5"/>
    </row>
    <row r="28" spans="2:8" ht="40.5" customHeight="1" x14ac:dyDescent="0.25">
      <c r="B28" s="11" t="s">
        <v>39</v>
      </c>
      <c r="C28" s="8" t="s">
        <v>9</v>
      </c>
      <c r="D28" s="3">
        <v>1</v>
      </c>
      <c r="E28" s="3" t="s">
        <v>18</v>
      </c>
      <c r="F28" s="74"/>
      <c r="G28" s="23">
        <f>D28*F28</f>
        <v>0</v>
      </c>
      <c r="H28" s="5"/>
    </row>
    <row r="29" spans="2:8" ht="38.25" customHeight="1" x14ac:dyDescent="0.25">
      <c r="B29" s="12" t="s">
        <v>86</v>
      </c>
      <c r="C29" s="7" t="s">
        <v>10</v>
      </c>
      <c r="D29" s="1">
        <v>1</v>
      </c>
      <c r="E29" s="1" t="s">
        <v>18</v>
      </c>
      <c r="F29" s="25"/>
      <c r="G29" s="20">
        <f>D29*F29</f>
        <v>0</v>
      </c>
      <c r="H29" s="5"/>
    </row>
    <row r="30" spans="2:8" ht="35.25" customHeight="1" thickBot="1" x14ac:dyDescent="0.3">
      <c r="B30" s="13" t="s">
        <v>87</v>
      </c>
      <c r="C30" s="9" t="s">
        <v>11</v>
      </c>
      <c r="D30" s="2">
        <v>1</v>
      </c>
      <c r="E30" s="2" t="s">
        <v>18</v>
      </c>
      <c r="F30" s="75"/>
      <c r="G30" s="21">
        <f>D30*F30</f>
        <v>0</v>
      </c>
      <c r="H30" s="5"/>
    </row>
    <row r="31" spans="2:8" ht="30" customHeight="1" thickBot="1" x14ac:dyDescent="0.3">
      <c r="B31" s="84" t="s">
        <v>22</v>
      </c>
      <c r="C31" s="84"/>
      <c r="D31" s="84"/>
      <c r="E31" s="84"/>
      <c r="F31" s="84"/>
      <c r="G31" s="22">
        <f>SUM(G28:G30)</f>
        <v>0</v>
      </c>
      <c r="H31" s="5"/>
    </row>
    <row r="32" spans="2:8" ht="18" customHeight="1" thickBot="1" x14ac:dyDescent="0.3">
      <c r="B32" s="46" t="s">
        <v>88</v>
      </c>
      <c r="C32" s="14"/>
      <c r="D32" s="27" t="s">
        <v>0</v>
      </c>
      <c r="E32" s="28" t="s">
        <v>15</v>
      </c>
      <c r="F32" s="29" t="s">
        <v>1</v>
      </c>
      <c r="G32" s="30" t="s">
        <v>2</v>
      </c>
      <c r="H32" s="5"/>
    </row>
    <row r="33" spans="2:8" ht="70.5" customHeight="1" x14ac:dyDescent="0.25">
      <c r="B33" s="11" t="s">
        <v>81</v>
      </c>
      <c r="C33" s="8" t="s">
        <v>76</v>
      </c>
      <c r="D33" s="3">
        <v>510</v>
      </c>
      <c r="E33" s="3" t="s">
        <v>16</v>
      </c>
      <c r="F33" s="74"/>
      <c r="G33" s="23">
        <f>D33*F33</f>
        <v>0</v>
      </c>
      <c r="H33" s="5"/>
    </row>
    <row r="34" spans="2:8" ht="70.5" customHeight="1" x14ac:dyDescent="0.25">
      <c r="B34" s="12" t="s">
        <v>82</v>
      </c>
      <c r="C34" s="7" t="s">
        <v>77</v>
      </c>
      <c r="D34" s="1">
        <v>480</v>
      </c>
      <c r="E34" s="1" t="s">
        <v>16</v>
      </c>
      <c r="F34" s="25"/>
      <c r="G34" s="20">
        <f>D34*F34</f>
        <v>0</v>
      </c>
      <c r="H34" s="5"/>
    </row>
    <row r="35" spans="2:8" ht="34.5" customHeight="1" x14ac:dyDescent="0.25">
      <c r="B35" s="12" t="s">
        <v>83</v>
      </c>
      <c r="C35" s="7" t="s">
        <v>78</v>
      </c>
      <c r="D35" s="1">
        <v>4</v>
      </c>
      <c r="E35" s="1" t="s">
        <v>40</v>
      </c>
      <c r="F35" s="25"/>
      <c r="G35" s="20">
        <f t="shared" ref="G35:G37" si="0">D35*F35</f>
        <v>0</v>
      </c>
      <c r="H35" s="5"/>
    </row>
    <row r="36" spans="2:8" ht="48.75" customHeight="1" x14ac:dyDescent="0.25">
      <c r="B36" s="12" t="s">
        <v>89</v>
      </c>
      <c r="C36" s="7" t="s">
        <v>80</v>
      </c>
      <c r="D36" s="1">
        <v>16</v>
      </c>
      <c r="E36" s="1" t="s">
        <v>40</v>
      </c>
      <c r="F36" s="25"/>
      <c r="G36" s="20">
        <f t="shared" si="0"/>
        <v>0</v>
      </c>
      <c r="H36" s="5"/>
    </row>
    <row r="37" spans="2:8" ht="38.25" customHeight="1" thickBot="1" x14ac:dyDescent="0.3">
      <c r="B37" s="13" t="s">
        <v>90</v>
      </c>
      <c r="C37" s="9" t="s">
        <v>79</v>
      </c>
      <c r="D37" s="2">
        <v>2</v>
      </c>
      <c r="E37" s="2" t="s">
        <v>40</v>
      </c>
      <c r="F37" s="75"/>
      <c r="G37" s="21">
        <f t="shared" si="0"/>
        <v>0</v>
      </c>
      <c r="H37" s="5"/>
    </row>
    <row r="38" spans="2:8" ht="30" customHeight="1" thickBot="1" x14ac:dyDescent="0.3">
      <c r="B38" s="84" t="s">
        <v>22</v>
      </c>
      <c r="C38" s="84"/>
      <c r="D38" s="84"/>
      <c r="E38" s="84"/>
      <c r="F38" s="84"/>
      <c r="G38" s="22">
        <f>SUM(G33:G37)</f>
        <v>0</v>
      </c>
    </row>
    <row r="39" spans="2:8" ht="18" customHeight="1" thickBot="1" x14ac:dyDescent="0.3">
      <c r="B39" s="46" t="s">
        <v>91</v>
      </c>
      <c r="C39" s="14"/>
      <c r="D39" s="27" t="s">
        <v>0</v>
      </c>
      <c r="E39" s="28" t="s">
        <v>15</v>
      </c>
      <c r="F39" s="29" t="s">
        <v>1</v>
      </c>
      <c r="G39" s="30" t="s">
        <v>2</v>
      </c>
    </row>
    <row r="40" spans="2:8" ht="120.75" thickBot="1" x14ac:dyDescent="0.3">
      <c r="B40" s="33" t="s">
        <v>84</v>
      </c>
      <c r="C40" s="76" t="s">
        <v>70</v>
      </c>
      <c r="D40" s="77">
        <v>1</v>
      </c>
      <c r="E40" s="77" t="s">
        <v>43</v>
      </c>
      <c r="F40" s="78"/>
      <c r="G40" s="79">
        <f>D40*F40</f>
        <v>0</v>
      </c>
    </row>
    <row r="41" spans="2:8" ht="30" customHeight="1" thickBot="1" x14ac:dyDescent="0.3">
      <c r="B41" s="84" t="s">
        <v>22</v>
      </c>
      <c r="C41" s="84"/>
      <c r="D41" s="84"/>
      <c r="E41" s="84"/>
      <c r="F41" s="84"/>
      <c r="G41" s="22">
        <f>SUM(G40)</f>
        <v>0</v>
      </c>
    </row>
    <row r="42" spans="2:8" ht="18" customHeight="1" thickBot="1" x14ac:dyDescent="0.3">
      <c r="B42" s="46" t="s">
        <v>42</v>
      </c>
      <c r="C42" s="14"/>
      <c r="D42" s="27" t="s">
        <v>0</v>
      </c>
      <c r="E42" s="28" t="s">
        <v>15</v>
      </c>
      <c r="F42" s="29" t="s">
        <v>1</v>
      </c>
      <c r="G42" s="30" t="s">
        <v>2</v>
      </c>
    </row>
    <row r="43" spans="2:8" ht="63" customHeight="1" thickBot="1" x14ac:dyDescent="0.3">
      <c r="B43" s="33" t="s">
        <v>44</v>
      </c>
      <c r="C43" s="76" t="s">
        <v>41</v>
      </c>
      <c r="D43" s="77">
        <v>1</v>
      </c>
      <c r="E43" s="77" t="s">
        <v>43</v>
      </c>
      <c r="F43" s="78"/>
      <c r="G43" s="79">
        <f>D43*F43</f>
        <v>0</v>
      </c>
    </row>
    <row r="44" spans="2:8" ht="30" customHeight="1" thickBot="1" x14ac:dyDescent="0.3">
      <c r="B44" s="84" t="s">
        <v>22</v>
      </c>
      <c r="C44" s="84"/>
      <c r="D44" s="84"/>
      <c r="E44" s="84"/>
      <c r="F44" s="84"/>
      <c r="G44" s="22">
        <f>SUM(G43)</f>
        <v>0</v>
      </c>
    </row>
    <row r="45" spans="2:8" ht="30" customHeight="1" thickBot="1" x14ac:dyDescent="0.3">
      <c r="B45" s="46" t="s">
        <v>94</v>
      </c>
      <c r="C45" s="14"/>
      <c r="D45" s="27" t="s">
        <v>0</v>
      </c>
      <c r="E45" s="28" t="s">
        <v>15</v>
      </c>
      <c r="F45" s="29" t="s">
        <v>1</v>
      </c>
      <c r="G45" s="30" t="s">
        <v>2</v>
      </c>
    </row>
    <row r="46" spans="2:8" ht="30" customHeight="1" thickBot="1" x14ac:dyDescent="0.3">
      <c r="B46" s="33" t="s">
        <v>69</v>
      </c>
      <c r="C46" s="76" t="s">
        <v>95</v>
      </c>
      <c r="D46" s="77">
        <v>1</v>
      </c>
      <c r="E46" s="77" t="s">
        <v>43</v>
      </c>
      <c r="F46" s="78"/>
      <c r="G46" s="79">
        <f>D46*F46</f>
        <v>0</v>
      </c>
    </row>
    <row r="47" spans="2:8" ht="30" customHeight="1" x14ac:dyDescent="0.25">
      <c r="B47" s="84" t="s">
        <v>22</v>
      </c>
      <c r="C47" s="84"/>
      <c r="D47" s="84"/>
      <c r="E47" s="84"/>
      <c r="F47" s="84"/>
      <c r="G47" s="22">
        <f>SUM(G46)</f>
        <v>0</v>
      </c>
    </row>
    <row r="48" spans="2:8" ht="22.5" customHeight="1" x14ac:dyDescent="0.25">
      <c r="F48" s="35"/>
      <c r="G48" s="35"/>
      <c r="H48" s="6"/>
    </row>
    <row r="49" spans="1:9" x14ac:dyDescent="0.25">
      <c r="C49" s="85" t="s">
        <v>45</v>
      </c>
      <c r="D49" s="85"/>
      <c r="E49" s="85"/>
      <c r="F49" s="85"/>
      <c r="G49" s="37">
        <f>G13+G20+G26+G31+G38+G41+G44+G47</f>
        <v>0</v>
      </c>
      <c r="I49" s="41"/>
    </row>
    <row r="50" spans="1:9" x14ac:dyDescent="0.25">
      <c r="C50" s="86" t="s">
        <v>46</v>
      </c>
      <c r="D50" s="86"/>
      <c r="E50" s="86"/>
      <c r="F50" s="86"/>
      <c r="G50" s="17">
        <f>G49*0.13</f>
        <v>0</v>
      </c>
    </row>
    <row r="51" spans="1:9" x14ac:dyDescent="0.25">
      <c r="C51" s="86" t="s">
        <v>47</v>
      </c>
      <c r="D51" s="86"/>
      <c r="E51" s="86"/>
      <c r="F51" s="86"/>
      <c r="G51" s="17">
        <f>G49*0.06</f>
        <v>0</v>
      </c>
    </row>
    <row r="53" spans="1:9" x14ac:dyDescent="0.25">
      <c r="C53" s="85" t="s">
        <v>48</v>
      </c>
      <c r="D53" s="85"/>
      <c r="E53" s="85"/>
      <c r="F53" s="85"/>
      <c r="G53" s="17">
        <f>G50+G51</f>
        <v>0</v>
      </c>
    </row>
    <row r="54" spans="1:9" x14ac:dyDescent="0.25">
      <c r="F54" s="26"/>
    </row>
    <row r="55" spans="1:9" x14ac:dyDescent="0.25">
      <c r="C55" s="85" t="s">
        <v>49</v>
      </c>
      <c r="D55" s="85"/>
      <c r="E55" s="85"/>
      <c r="F55" s="85"/>
      <c r="G55" s="17">
        <f>G49+G53</f>
        <v>0</v>
      </c>
    </row>
    <row r="56" spans="1:9" x14ac:dyDescent="0.25">
      <c r="C56" s="86" t="s">
        <v>50</v>
      </c>
      <c r="D56" s="86"/>
      <c r="E56" s="86"/>
      <c r="F56" s="86"/>
      <c r="G56" s="17">
        <f>G55*0.21</f>
        <v>0</v>
      </c>
    </row>
    <row r="57" spans="1:9" x14ac:dyDescent="0.25">
      <c r="C57" s="86"/>
      <c r="D57" s="86"/>
      <c r="E57" s="86"/>
      <c r="F57" s="86"/>
    </row>
    <row r="58" spans="1:9" x14ac:dyDescent="0.25">
      <c r="C58" s="85" t="s">
        <v>51</v>
      </c>
      <c r="D58" s="85"/>
      <c r="E58" s="85"/>
      <c r="F58" s="85"/>
      <c r="G58" s="37">
        <f>G55+G56</f>
        <v>0</v>
      </c>
    </row>
    <row r="62" spans="1:9" ht="18.75" x14ac:dyDescent="0.3">
      <c r="A62" s="45" t="s">
        <v>74</v>
      </c>
    </row>
    <row r="63" spans="1:9" ht="15.75" x14ac:dyDescent="0.25">
      <c r="A63" s="44" t="s">
        <v>75</v>
      </c>
    </row>
    <row r="64" spans="1:9" x14ac:dyDescent="0.25">
      <c r="A64" s="87" t="s">
        <v>52</v>
      </c>
      <c r="B64" s="87"/>
      <c r="C64" s="14" t="s">
        <v>53</v>
      </c>
      <c r="D64" s="14" t="s">
        <v>54</v>
      </c>
      <c r="E64" s="14" t="s">
        <v>55</v>
      </c>
    </row>
    <row r="65" spans="1:7" x14ac:dyDescent="0.25">
      <c r="A65" s="39"/>
      <c r="B65" s="47"/>
      <c r="C65" s="40"/>
      <c r="D65" s="40"/>
      <c r="E65" s="40"/>
    </row>
    <row r="66" spans="1:7" x14ac:dyDescent="0.25">
      <c r="A66" s="83" t="s">
        <v>56</v>
      </c>
      <c r="B66" s="83"/>
      <c r="C66" t="s">
        <v>63</v>
      </c>
      <c r="D66" s="41">
        <f>G13</f>
        <v>0</v>
      </c>
      <c r="E66" s="43" t="e">
        <f>D66/$D$75</f>
        <v>#DIV/0!</v>
      </c>
    </row>
    <row r="67" spans="1:7" x14ac:dyDescent="0.25">
      <c r="A67" s="83" t="s">
        <v>57</v>
      </c>
      <c r="B67" s="83"/>
      <c r="C67" t="s">
        <v>64</v>
      </c>
      <c r="D67" s="41">
        <f>G20</f>
        <v>0</v>
      </c>
      <c r="E67" s="43" t="e">
        <f t="shared" ref="E67:E73" si="1">D67/$D$75</f>
        <v>#DIV/0!</v>
      </c>
      <c r="F67" s="32"/>
      <c r="G67" s="32"/>
    </row>
    <row r="68" spans="1:7" x14ac:dyDescent="0.25">
      <c r="A68" s="83" t="s">
        <v>58</v>
      </c>
      <c r="B68" s="83"/>
      <c r="C68" t="s">
        <v>65</v>
      </c>
      <c r="D68" s="41">
        <f>G26</f>
        <v>0</v>
      </c>
      <c r="E68" s="43" t="e">
        <f t="shared" si="1"/>
        <v>#DIV/0!</v>
      </c>
      <c r="F68" s="32"/>
      <c r="G68" s="32"/>
    </row>
    <row r="69" spans="1:7" x14ac:dyDescent="0.25">
      <c r="A69" s="83" t="s">
        <v>59</v>
      </c>
      <c r="B69" s="83"/>
      <c r="C69" t="s">
        <v>66</v>
      </c>
      <c r="D69" s="41">
        <f>G31</f>
        <v>0</v>
      </c>
      <c r="E69" s="43" t="e">
        <f t="shared" si="1"/>
        <v>#DIV/0!</v>
      </c>
      <c r="F69" s="32"/>
      <c r="G69" s="32"/>
    </row>
    <row r="70" spans="1:7" x14ac:dyDescent="0.25">
      <c r="A70" s="83" t="s">
        <v>60</v>
      </c>
      <c r="B70" s="83"/>
      <c r="C70" t="s">
        <v>67</v>
      </c>
      <c r="D70" s="41">
        <f>G38</f>
        <v>0</v>
      </c>
      <c r="E70" s="43" t="e">
        <f t="shared" si="1"/>
        <v>#DIV/0!</v>
      </c>
      <c r="F70" s="32"/>
      <c r="G70" s="32"/>
    </row>
    <row r="71" spans="1:7" x14ac:dyDescent="0.25">
      <c r="A71" s="83" t="s">
        <v>61</v>
      </c>
      <c r="B71" s="83"/>
      <c r="C71" t="s">
        <v>71</v>
      </c>
      <c r="D71" s="41">
        <f>G41</f>
        <v>0</v>
      </c>
      <c r="E71" s="43" t="e">
        <f t="shared" si="1"/>
        <v>#DIV/0!</v>
      </c>
      <c r="F71" s="32"/>
      <c r="G71" s="32"/>
    </row>
    <row r="72" spans="1:7" x14ac:dyDescent="0.25">
      <c r="A72" s="83" t="s">
        <v>62</v>
      </c>
      <c r="B72" s="83"/>
      <c r="C72" t="s">
        <v>68</v>
      </c>
      <c r="D72" s="41">
        <f>G44</f>
        <v>0</v>
      </c>
      <c r="E72" s="43" t="e">
        <f t="shared" si="1"/>
        <v>#DIV/0!</v>
      </c>
      <c r="F72" s="32"/>
      <c r="G72" s="38"/>
    </row>
    <row r="73" spans="1:7" x14ac:dyDescent="0.25">
      <c r="A73" s="83" t="s">
        <v>72</v>
      </c>
      <c r="B73" s="83"/>
      <c r="C73" t="s">
        <v>96</v>
      </c>
      <c r="D73" s="41">
        <f>G46</f>
        <v>0</v>
      </c>
      <c r="E73" s="43" t="e">
        <f t="shared" si="1"/>
        <v>#DIV/0!</v>
      </c>
      <c r="F73" s="82" t="e">
        <f>SUM(E66:E73)</f>
        <v>#DIV/0!</v>
      </c>
      <c r="G73" s="38"/>
    </row>
    <row r="74" spans="1:7" x14ac:dyDescent="0.25">
      <c r="D74" s="40"/>
      <c r="F74" s="32"/>
      <c r="G74" s="32"/>
    </row>
    <row r="75" spans="1:7" x14ac:dyDescent="0.25">
      <c r="C75" s="34" t="s">
        <v>45</v>
      </c>
      <c r="D75" s="42">
        <f>SUM(D66:D73)</f>
        <v>0</v>
      </c>
    </row>
    <row r="76" spans="1:7" x14ac:dyDescent="0.25">
      <c r="C76" s="36" t="s">
        <v>46</v>
      </c>
      <c r="D76" s="41">
        <f>D75*0.13</f>
        <v>0</v>
      </c>
    </row>
    <row r="77" spans="1:7" x14ac:dyDescent="0.25">
      <c r="C77" s="36" t="s">
        <v>47</v>
      </c>
      <c r="D77" s="41">
        <f>D75*0.06</f>
        <v>0</v>
      </c>
    </row>
    <row r="78" spans="1:7" x14ac:dyDescent="0.25">
      <c r="C78" s="36"/>
      <c r="D78" s="40"/>
    </row>
    <row r="79" spans="1:7" x14ac:dyDescent="0.25">
      <c r="C79" s="36" t="s">
        <v>73</v>
      </c>
      <c r="D79" s="41">
        <f>D76+D77</f>
        <v>0</v>
      </c>
    </row>
    <row r="80" spans="1:7" x14ac:dyDescent="0.25">
      <c r="C80" s="36"/>
      <c r="D80" s="40"/>
    </row>
    <row r="81" spans="3:8" x14ac:dyDescent="0.25">
      <c r="C81" s="34" t="s">
        <v>49</v>
      </c>
      <c r="D81" s="41">
        <f>D75+D79</f>
        <v>0</v>
      </c>
      <c r="H81" s="41"/>
    </row>
    <row r="82" spans="3:8" x14ac:dyDescent="0.25">
      <c r="C82" s="36" t="s">
        <v>50</v>
      </c>
      <c r="D82" s="41">
        <f>D81*0.21</f>
        <v>0</v>
      </c>
    </row>
    <row r="83" spans="3:8" x14ac:dyDescent="0.25">
      <c r="C83" s="36"/>
      <c r="D83" s="40"/>
    </row>
    <row r="84" spans="3:8" x14ac:dyDescent="0.25">
      <c r="C84" s="34" t="s">
        <v>51</v>
      </c>
      <c r="D84" s="42">
        <f>D81+D82</f>
        <v>0</v>
      </c>
    </row>
    <row r="87" spans="3:8" x14ac:dyDescent="0.25">
      <c r="D87" s="41"/>
    </row>
    <row r="88" spans="3:8" x14ac:dyDescent="0.25">
      <c r="D88" s="41"/>
    </row>
  </sheetData>
  <mergeCells count="25">
    <mergeCell ref="B41:F41"/>
    <mergeCell ref="B13:F13"/>
    <mergeCell ref="B20:F20"/>
    <mergeCell ref="B26:F26"/>
    <mergeCell ref="B31:F31"/>
    <mergeCell ref="B38:F38"/>
    <mergeCell ref="A66:B66"/>
    <mergeCell ref="A67:B67"/>
    <mergeCell ref="B44:F44"/>
    <mergeCell ref="C49:F49"/>
    <mergeCell ref="C50:F50"/>
    <mergeCell ref="C51:F51"/>
    <mergeCell ref="C53:F53"/>
    <mergeCell ref="C55:F55"/>
    <mergeCell ref="B47:F47"/>
    <mergeCell ref="C56:F56"/>
    <mergeCell ref="C57:F57"/>
    <mergeCell ref="C58:F58"/>
    <mergeCell ref="A64:B64"/>
    <mergeCell ref="A73:B73"/>
    <mergeCell ref="A68:B68"/>
    <mergeCell ref="A69:B69"/>
    <mergeCell ref="A70:B70"/>
    <mergeCell ref="A71:B71"/>
    <mergeCell ref="A72:B72"/>
  </mergeCells>
  <phoneticPr fontId="5" type="noConversion"/>
  <pageMargins left="0.70866141732283472" right="0.70866141732283472" top="0.74803149606299213" bottom="0.74803149606299213" header="0.31496062992125984" footer="0.31496062992125984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Ppt valorado</vt:lpstr>
      <vt:lpstr>Ppt ciego</vt:lpstr>
      <vt:lpstr>'Ppt ciego'!Área_de_impresión</vt:lpstr>
      <vt:lpstr>'Ppt valorado'!Área_de_impresión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Cruz Molina París</dc:creator>
  <cp:lastModifiedBy>Alvaro Fernandez</cp:lastModifiedBy>
  <cp:lastPrinted>2025-03-10T09:12:00Z</cp:lastPrinted>
  <dcterms:created xsi:type="dcterms:W3CDTF">2025-03-05T08:51:34Z</dcterms:created>
  <dcterms:modified xsi:type="dcterms:W3CDTF">2025-03-17T08:02:12Z</dcterms:modified>
</cp:coreProperties>
</file>