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VF" sheetId="1" state="visible" r:id="rId2"/>
    <sheet name="Estimación de la Ofer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<sst xmlns="http://schemas.openxmlformats.org/spreadsheetml/2006/main" count="36" uniqueCount="34">
  <si>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Euros/mes * core (Sin IVA)</t>
  </si>
  <si>
    <t xml:space="preserve">Euros/año * core (Sin IVA)</t>
  </si>
  <si>
    <t xml:space="preserve">Estimación comienzo contrato</t>
  </si>
  <si>
    <t xml:space="preserve">Cores</t>
  </si>
  <si>
    <t xml:space="preserve">Contrato</t>
  </si>
  <si>
    <t xml:space="preserve">Fecha 
co-término</t>
  </si>
  <si>
    <t xml:space="preserve">Meses</t>
  </si>
  <si>
    <t xml:space="preserve">Valoración 
económica 
(Sin IVA)</t>
  </si>
  <si>
    <t xml:space="preserve">Agrupación</t>
  </si>
  <si>
    <t xml:space="preserve">1er año</t>
  </si>
  <si>
    <t xml:space="preserve">Cores sin co-termino</t>
  </si>
  <si>
    <t xml:space="preserve">-</t>
  </si>
  <si>
    <t xml:space="preserve">VO-4107313220</t>
  </si>
  <si>
    <t xml:space="preserve">01/12/2025 
(estimada)</t>
  </si>
  <si>
    <t xml:space="preserve">VO-4118570764</t>
  </si>
  <si>
    <t xml:space="preserve">2º año</t>
  </si>
  <si>
    <t xml:space="preserve">VO-4119467275-R:02JUN23</t>
  </si>
  <si>
    <t xml:space="preserve">VO-4130195221-R:01MAR23</t>
  </si>
  <si>
    <t xml:space="preserve">VO-4109753373-R:11NOV20, VO-4109753746-R:11NOV20</t>
  </si>
  <si>
    <t xml:space="preserve">VO-4122527614</t>
  </si>
  <si>
    <t xml:space="preserve">3er año</t>
  </si>
  <si>
    <t xml:space="preserve">VO-4159558653</t>
  </si>
  <si>
    <t xml:space="preserve">Total</t>
  </si>
  <si>
    <t xml:space="preserve">Facturación 
(Sin IVA)</t>
  </si>
  <si>
    <t xml:space="preserve">Facturación 
(Con IVA)</t>
  </si>
  <si>
    <t xml:space="preserve">Año 1</t>
  </si>
  <si>
    <t xml:space="preserve">may25-abr26</t>
  </si>
  <si>
    <t xml:space="preserve">Año 2</t>
  </si>
  <si>
    <t xml:space="preserve">may26-abr27</t>
  </si>
  <si>
    <t xml:space="preserve">Año 3</t>
  </si>
  <si>
    <t xml:space="preserve">may27-abr28</t>
  </si>
  <si>
    <t xml:space="preserve">Propuesta Final</t>
  </si>
  <si>
    <t xml:space="preserve">Valoración 
económica 
(Con IVA)</t>
  </si>
  <si>
    <t xml:space="preserve">VVF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</si>
</sst>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€-C0A]\ * #,##0.00\ ;\-[$€-C0A]\ * #,##0.00\ ;[$€-C0A]\ * \-#\ ;\ @\ "/>
    <numFmt numFmtId="166" formatCode="dd/mm/yyyy"/>
    <numFmt numFmtId="167" formatCode="#,##0"/>
  </numFmts>
  <fonts count="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1.53515625" defaultRowHeight="15" zeroHeight="false" outlineLevelRow="0" outlineLevelCol="0"/>
  <cols>
    <col collapsed="false" customWidth="true" hidden="false" outlineLevel="0" max="1" min="1" style="0" width="27.88"/>
    <col collapsed="false" customWidth="true" hidden="false" outlineLevel="0" max="2" min="2" style="0" width="11.43"/>
    <col collapsed="false" customWidth="true" hidden="false" outlineLevel="0" max="3" min="3" style="0" width="8.15"/>
    <col collapsed="false" customWidth="true" hidden="false" outlineLevel="0" max="4" min="4" style="0" width="51.05"/>
    <col collapsed="false" customWidth="true" hidden="false" outlineLevel="0" max="5" min="5" style="0" width="12.43"/>
    <col collapsed="false" customWidth="true" hidden="false" outlineLevel="0" max="6" min="6" style="0" width="12.01"/>
    <col collapsed="false" customWidth="true" hidden="false" outlineLevel="0" max="8" min="7" style="0" width="14.59"/>
    <col collapsed="false" customWidth="true" hidden="false" outlineLevel="0" max="64" min="9" style="0" width="9.15"/>
  </cols>
  <sheetData>
    <row r="1" customFormat="false" ht="13.8" hidden="false" customHeight="false" outlineLevel="0" collapsed="false">
      <c r="A1" s="1" t="s">
        <v>0</v>
      </c>
      <c r="B1" s="2" t="n">
        <v>9.5</v>
      </c>
    </row>
    <row r="2" customFormat="false" ht="13.8" hidden="false" customHeight="false" outlineLevel="0" collapsed="false">
      <c r="A2" s="1" t="s">
        <v>1</v>
      </c>
      <c r="B2" s="3" t="n">
        <f aca="false">B1*12</f>
        <v>114</v>
      </c>
    </row>
    <row r="3" customFormat="false" ht="13.8" hidden="false" customHeight="false" outlineLevel="0" collapsed="false">
      <c r="A3" s="4" t="s">
        <v>2</v>
      </c>
      <c r="B3" s="5" t="n">
        <v>45778</v>
      </c>
      <c r="C3" s="6"/>
    </row>
    <row r="4" customFormat="false" ht="13.8" hidden="false" customHeight="false" outlineLevel="0" collapsed="false">
      <c r="A4" s="7"/>
      <c r="B4" s="8"/>
      <c r="C4" s="6"/>
    </row>
    <row r="5" customFormat="false" ht="35.05" hidden="false" customHeight="false" outlineLevel="0" collapsed="false">
      <c r="B5" s="9"/>
      <c r="C5" s="10" t="s">
        <v>3</v>
      </c>
      <c r="D5" s="10" t="s">
        <v>4</v>
      </c>
      <c r="E5" s="11" t="s">
        <v>5</v>
      </c>
      <c r="F5" s="12" t="s">
        <v>6</v>
      </c>
      <c r="G5" s="11" t="s">
        <v>7</v>
      </c>
      <c r="H5" s="10" t="s">
        <v>8</v>
      </c>
    </row>
    <row r="6" customFormat="false" ht="13.8" hidden="false" customHeight="false" outlineLevel="0" collapsed="false">
      <c r="B6" s="10" t="s">
        <v>9</v>
      </c>
      <c r="C6" s="13" t="n">
        <v>3676</v>
      </c>
      <c r="D6" s="14" t="s">
        <v>10</v>
      </c>
      <c r="E6" s="15" t="s">
        <v>11</v>
      </c>
      <c r="F6" s="14" t="n">
        <v>36</v>
      </c>
      <c r="G6" s="16" t="n">
        <f aca="false">$C6*$F6*$B$1</f>
        <v>1257192</v>
      </c>
      <c r="H6" s="9"/>
    </row>
    <row r="7" customFormat="false" ht="13.8" hidden="false" customHeight="false" outlineLevel="0" collapsed="false">
      <c r="B7" s="10"/>
      <c r="C7" s="13" t="n">
        <v>320</v>
      </c>
      <c r="D7" s="14" t="n">
        <v>52569742</v>
      </c>
      <c r="E7" s="15" t="n">
        <v>45839</v>
      </c>
      <c r="F7" s="14" t="n">
        <f aca="false">36-2</f>
        <v>34</v>
      </c>
      <c r="G7" s="16" t="n">
        <f aca="false">$C7*$F7*$B$1</f>
        <v>103360</v>
      </c>
      <c r="H7" s="9"/>
    </row>
    <row r="8" customFormat="false" ht="23.85" hidden="false" customHeight="false" outlineLevel="0" collapsed="false">
      <c r="B8" s="10"/>
      <c r="C8" s="17" t="n">
        <v>216</v>
      </c>
      <c r="D8" s="18" t="s">
        <v>12</v>
      </c>
      <c r="E8" s="19" t="s">
        <v>13</v>
      </c>
      <c r="F8" s="14" t="n">
        <f aca="false">36-7</f>
        <v>29</v>
      </c>
      <c r="G8" s="20" t="n">
        <f aca="false">$C8*$F8*$B$1</f>
        <v>59508</v>
      </c>
      <c r="H8" s="21"/>
    </row>
    <row r="9" customFormat="false" ht="13.8" hidden="false" customHeight="false" outlineLevel="0" collapsed="false">
      <c r="B9" s="10"/>
      <c r="C9" s="13" t="n">
        <v>80</v>
      </c>
      <c r="D9" s="14" t="s">
        <v>14</v>
      </c>
      <c r="E9" s="15" t="n">
        <v>46053</v>
      </c>
      <c r="F9" s="14" t="n">
        <f aca="false">36-9</f>
        <v>27</v>
      </c>
      <c r="G9" s="16" t="n">
        <f aca="false">$C9*$F9*$B$1</f>
        <v>20520</v>
      </c>
      <c r="H9" s="9"/>
    </row>
    <row r="10" customFormat="false" ht="13.8" hidden="false" customHeight="false" outlineLevel="0" collapsed="false">
      <c r="B10" s="17" t="n">
        <f aca="false">SUM(C6:C9)</f>
        <v>4292</v>
      </c>
      <c r="C10" s="13"/>
      <c r="D10" s="14"/>
      <c r="E10" s="22"/>
      <c r="F10" s="14"/>
      <c r="G10" s="16"/>
      <c r="H10" s="23" t="n">
        <f aca="false">SUM(G6:G9)</f>
        <v>1440580</v>
      </c>
    </row>
    <row r="11" customFormat="false" ht="13.8" hidden="false" customHeight="false" outlineLevel="0" collapsed="false">
      <c r="B11" s="10" t="s">
        <v>15</v>
      </c>
      <c r="C11" s="13" t="n">
        <v>160</v>
      </c>
      <c r="D11" s="14" t="s">
        <v>16</v>
      </c>
      <c r="E11" s="15" t="n">
        <v>46142</v>
      </c>
      <c r="F11" s="14" t="n">
        <f aca="false">24</f>
        <v>24</v>
      </c>
      <c r="G11" s="16" t="n">
        <f aca="false">$C11*$F11*$B$1</f>
        <v>36480</v>
      </c>
      <c r="H11" s="9"/>
    </row>
    <row r="12" customFormat="false" ht="13.8" hidden="false" customHeight="false" outlineLevel="0" collapsed="false">
      <c r="B12" s="10"/>
      <c r="C12" s="13" t="n">
        <v>72</v>
      </c>
      <c r="D12" s="14" t="s">
        <v>17</v>
      </c>
      <c r="E12" s="15" t="n">
        <v>46213</v>
      </c>
      <c r="F12" s="14" t="n">
        <f aca="false">24-2</f>
        <v>22</v>
      </c>
      <c r="G12" s="16" t="n">
        <f aca="false">$C12*$F12*$B$1</f>
        <v>15048</v>
      </c>
      <c r="H12" s="9"/>
    </row>
    <row r="13" customFormat="false" ht="13.8" hidden="false" customHeight="false" outlineLevel="0" collapsed="false">
      <c r="B13" s="10"/>
      <c r="C13" s="13" t="n">
        <v>684</v>
      </c>
      <c r="D13" s="14" t="s">
        <v>18</v>
      </c>
      <c r="E13" s="15" t="n">
        <v>46238</v>
      </c>
      <c r="F13" s="14" t="n">
        <f aca="false">24-3</f>
        <v>21</v>
      </c>
      <c r="G13" s="16" t="n">
        <f aca="false">$C13*$F13*$B$1</f>
        <v>136458</v>
      </c>
      <c r="H13" s="9"/>
    </row>
    <row r="14" customFormat="false" ht="13.8" hidden="false" customHeight="false" outlineLevel="0" collapsed="false">
      <c r="B14" s="10"/>
      <c r="C14" s="13" t="n">
        <v>1100</v>
      </c>
      <c r="D14" s="14" t="s">
        <v>19</v>
      </c>
      <c r="E14" s="15" t="n">
        <v>46387</v>
      </c>
      <c r="F14" s="14" t="n">
        <f aca="false">24-8</f>
        <v>16</v>
      </c>
      <c r="G14" s="16" t="n">
        <f aca="false">$C14*$F14*$B$1</f>
        <v>167200</v>
      </c>
      <c r="H14" s="9"/>
    </row>
    <row r="15" customFormat="false" ht="13.8" hidden="false" customHeight="false" outlineLevel="0" collapsed="false">
      <c r="B15" s="17" t="n">
        <f aca="false">SUM(C11:C14)</f>
        <v>2016</v>
      </c>
      <c r="C15" s="13"/>
      <c r="D15" s="14"/>
      <c r="E15" s="22"/>
      <c r="F15" s="14"/>
      <c r="G15" s="16"/>
      <c r="H15" s="23" t="n">
        <f aca="false">SUM(G11:G14)</f>
        <v>355186</v>
      </c>
    </row>
    <row r="16" customFormat="false" ht="13.8" hidden="false" customHeight="false" outlineLevel="0" collapsed="false">
      <c r="B16" s="24" t="s">
        <v>20</v>
      </c>
      <c r="C16" s="13" t="n">
        <v>192</v>
      </c>
      <c r="D16" s="14" t="s">
        <v>21</v>
      </c>
      <c r="E16" s="15" t="n">
        <v>46509</v>
      </c>
      <c r="F16" s="14" t="n">
        <f aca="false">12</f>
        <v>12</v>
      </c>
      <c r="G16" s="16" t="n">
        <f aca="false">$C16*$F16*$B$1</f>
        <v>21888</v>
      </c>
      <c r="H16" s="9"/>
    </row>
    <row r="17" customFormat="false" ht="13.8" hidden="false" customHeight="false" outlineLevel="0" collapsed="false">
      <c r="B17" s="13" t="n">
        <f aca="false">SUM(C16)</f>
        <v>192</v>
      </c>
      <c r="C17" s="13"/>
      <c r="D17" s="14"/>
      <c r="E17" s="22"/>
      <c r="F17" s="25"/>
      <c r="G17" s="16"/>
      <c r="H17" s="23" t="n">
        <f aca="false">SUM(G16)</f>
        <v>21888</v>
      </c>
    </row>
    <row r="18" customFormat="false" ht="13.8" hidden="false" customHeight="false" outlineLevel="0" collapsed="false">
      <c r="B18" s="25" t="s">
        <v>22</v>
      </c>
      <c r="C18" s="13" t="n">
        <f aca="false">SUM(C6:C16)</f>
        <v>6500</v>
      </c>
      <c r="D18" s="14"/>
      <c r="E18" s="22"/>
      <c r="F18" s="14" t="n">
        <f aca="false">SUM(F6:F16)</f>
        <v>221</v>
      </c>
      <c r="G18" s="26" t="n">
        <f aca="false">SUM(G6:G16)</f>
        <v>1817654</v>
      </c>
      <c r="H18" s="9"/>
    </row>
    <row r="19" customFormat="false" ht="13.8" hidden="false" customHeight="false" outlineLevel="0" collapsed="false">
      <c r="B19" s="27"/>
      <c r="D19" s="28"/>
      <c r="E19" s="28"/>
      <c r="F19" s="28"/>
      <c r="G19" s="29"/>
    </row>
    <row r="20" customFormat="false" ht="23.85" hidden="false" customHeight="false" outlineLevel="0" collapsed="false">
      <c r="D20" s="28"/>
      <c r="E20" s="14"/>
      <c r="F20" s="25"/>
      <c r="G20" s="11" t="s">
        <v>23</v>
      </c>
      <c r="H20" s="11" t="s">
        <v>24</v>
      </c>
    </row>
    <row r="21" customFormat="false" ht="13.8" hidden="false" customHeight="false" outlineLevel="0" collapsed="false">
      <c r="E21" s="24" t="s">
        <v>25</v>
      </c>
      <c r="F21" s="14" t="s">
        <v>26</v>
      </c>
      <c r="G21" s="23" t="n">
        <f aca="false">($C6*($F6-24)+$C7*($F7-24)+$C8*($F8-24)+$C9*($F9-24))*$B$1</f>
        <v>462004</v>
      </c>
      <c r="H21" s="23" t="n">
        <f aca="false">ROUND(G21*1.21,2)</f>
        <v>559024.84</v>
      </c>
    </row>
    <row r="22" customFormat="false" ht="13.8" hidden="false" customHeight="false" outlineLevel="0" collapsed="false">
      <c r="D22" s="28"/>
      <c r="E22" s="24" t="s">
        <v>27</v>
      </c>
      <c r="F22" s="14" t="s">
        <v>28</v>
      </c>
      <c r="G22" s="23" t="n">
        <f aca="false">($B$10*12+$C11*($F11-12)+$C12*($F12-12)+$C13*($F13-12)+$C14*($F14-12))*$B$1</f>
        <v>614650</v>
      </c>
      <c r="H22" s="23" t="n">
        <f aca="false">ROUND(G22*1.21,2)</f>
        <v>743726.5</v>
      </c>
    </row>
    <row r="23" customFormat="false" ht="13.8" hidden="false" customHeight="false" outlineLevel="0" collapsed="false">
      <c r="E23" s="24" t="s">
        <v>29</v>
      </c>
      <c r="F23" s="14" t="s">
        <v>30</v>
      </c>
      <c r="G23" s="23" t="n">
        <f aca="false">($B$10*12+$B$15*12+$C16*($F16))*$B$1</f>
        <v>741000</v>
      </c>
      <c r="H23" s="23" t="n">
        <f aca="false">ROUND(G23*1.21,2)</f>
        <v>896610</v>
      </c>
    </row>
    <row r="24" customFormat="false" ht="13.8" hidden="false" customHeight="false" outlineLevel="0" collapsed="false">
      <c r="E24" s="9"/>
      <c r="F24" s="9"/>
      <c r="G24" s="23" t="n">
        <f aca="false">SUM(G21:G23)</f>
        <v>1817654</v>
      </c>
      <c r="H24" s="23" t="n">
        <f aca="false">ROUND(G24*1.21,2)</f>
        <v>2199361.34</v>
      </c>
    </row>
    <row r="25" customFormat="false" ht="13.8" hidden="false" customHeight="false" outlineLevel="0" collapsed="false">
      <c r="C25" s="27"/>
      <c r="G25" s="29"/>
      <c r="H25" s="29"/>
    </row>
  </sheetData>
  <sheetProtection sheet="true" objects="true" scenarios="true"/>
  <mergeCells count="2">
    <mergeCell ref="B6:B9"/>
    <mergeCell ref="B11:B1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53515625" defaultRowHeight="15" zeroHeight="false" outlineLevelRow="0" outlineLevelCol="0"/>
  <cols>
    <col collapsed="false" customWidth="true" hidden="false" outlineLevel="0" max="1" min="1" style="0" width="15.73"/>
    <col collapsed="false" customWidth="true" hidden="false" outlineLevel="0" max="2" min="2" style="0" width="15.31"/>
    <col collapsed="false" customWidth="true" hidden="false" outlineLevel="0" max="3" min="3" style="0" width="14.3"/>
    <col collapsed="false" customWidth="true" hidden="false" outlineLevel="0" max="64" min="4" style="0" width="8.55"/>
  </cols>
  <sheetData>
    <row r="1" customFormat="false" ht="35.05" hidden="false" customHeight="false" outlineLevel="0" collapsed="false">
      <c r="A1" s="10" t="s">
        <v>31</v>
      </c>
      <c r="B1" s="11" t="s">
        <v>7</v>
      </c>
      <c r="C1" s="11" t="s">
        <v>32</v>
      </c>
    </row>
    <row r="2" customFormat="false" ht="13.8" hidden="false" customHeight="false" outlineLevel="0" collapsed="false">
      <c r="A2" s="14" t="s">
        <v>33</v>
      </c>
      <c r="B2" s="23" t="n">
        <f aca="false">VVF!G18</f>
        <v>1817654</v>
      </c>
      <c r="C2" s="23" t="n">
        <f aca="false">ROUND(B2*1.21,2)</f>
        <v>2199361.34</v>
      </c>
    </row>
    <row r="3" customFormat="false" ht="13.8" hidden="false" customHeight="false" outlineLevel="0" collapsed="false">
      <c r="A3" s="25" t="s">
        <v>22</v>
      </c>
      <c r="B3" s="30" t="n">
        <f aca="false">SUM(B2:B2)</f>
        <v>1817654</v>
      </c>
      <c r="C3" s="23" t="n">
        <f aca="false">ROUND(B3*1.21,2)</f>
        <v>2199361.34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LibreOffice/7.5.8.2$Windows_x86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David Ayala Milla</dc:creator>
  <dc:description/>
  <dc:language>es-ES</dc:language>
  <cp:lastModifiedBy>DAVID AYALA MILLA</cp:lastModifiedBy>
  <dcterms:modified xsi:type="dcterms:W3CDTF">2024-11-25T09:37:23Z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0x010100ADA08ED97F59D94EB9A4670EE7D77629</vt:lpwstr>
  </property>
  <property fmtid="{D5CDD505-2E9C-101B-9397-08002B2CF9AE}" pid="3" name="MediaServiceImageTags">
    <vt:lpwstr/>
  </property>
</Properties>
</file>