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LOTE 1 HUPM" sheetId="1" state="visible" r:id="rId2"/>
    <sheet name="LOTE 2 DBCLJ" sheetId="2" state="visible" r:id="rId3"/>
    <sheet name="LOTE 3 AGSJCNSC" sheetId="3" state="visible" r:id="rId4"/>
    <sheet name="LOTE 4 HUPR Y HARE LA JANDA" sheetId="4" state="visible" r:id="rId5"/>
    <sheet name="LOTE 5 AGSCGO-ALGECIRAS" sheetId="5" state="visible" r:id="rId6"/>
    <sheet name="LOTE 6 AGSCGE- LA LÍNEA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<sst xmlns="http://schemas.openxmlformats.org/spreadsheetml/2006/main" count="295" uniqueCount="199">
  <si>
    <t xml:space="preserve">ANEXO II:  ZONIFICACIÓN DE CENTROS INCLUIDOS EN EL CONTRATO</t>
  </si>
  <si>
    <t xml:space="preserve">LOTE 1: HOSPITAL UNIVERSITARIO PUERTA DEL MAR (HUPM) Y CENTROS DEPENDIENTES</t>
  </si>
  <si>
    <t xml:space="preserve">CENTRO  (nombre)</t>
  </si>
  <si>
    <r>
      <rPr>
        <b val="true"/>
        <sz val="11"/>
        <color rgb="FF000000"/>
        <rFont val="Noto Sans HK"/>
        <family val="2"/>
        <charset val="1"/>
      </rPr>
      <t xml:space="preserve">Zona AA/A (m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)</t>
    </r>
  </si>
  <si>
    <r>
      <rPr>
        <b val="true"/>
        <sz val="11"/>
        <color rgb="FF000000"/>
        <rFont val="Noto Sans HK"/>
        <family val="2"/>
        <charset val="1"/>
      </rPr>
      <t xml:space="preserve">Zona B (m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)</t>
    </r>
  </si>
  <si>
    <r>
      <rPr>
        <b val="true"/>
        <sz val="11"/>
        <color rgb="FF000000"/>
        <rFont val="Noto Sans HK"/>
        <family val="2"/>
        <charset val="1"/>
      </rPr>
      <t xml:space="preserve">Zona C (m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)</t>
    </r>
  </si>
  <si>
    <r>
      <rPr>
        <b val="true"/>
        <sz val="11"/>
        <color rgb="FF000000"/>
        <rFont val="Noto Sans HK"/>
        <family val="2"/>
        <charset val="1"/>
      </rPr>
      <t xml:space="preserve">Zona D (m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)</t>
    </r>
  </si>
  <si>
    <r>
      <rPr>
        <b val="true"/>
        <sz val="11"/>
        <color rgb="FF000000"/>
        <rFont val="Noto Sans HK"/>
        <family val="2"/>
        <charset val="1"/>
      </rPr>
      <t xml:space="preserve">Zona E (m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)</t>
    </r>
  </si>
  <si>
    <r>
      <rPr>
        <b val="true"/>
        <sz val="11"/>
        <color rgb="FF000000"/>
        <rFont val="Noto Sans HK"/>
        <family val="2"/>
        <charset val="1"/>
      </rPr>
      <t xml:space="preserve">Zona F (m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)</t>
    </r>
  </si>
  <si>
    <r>
      <rPr>
        <b val="true"/>
        <sz val="11"/>
        <color rgb="FF000000"/>
        <rFont val="Noto Sans HK"/>
        <family val="2"/>
        <charset val="1"/>
      </rPr>
      <t xml:space="preserve">Zona G (m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)</t>
    </r>
  </si>
  <si>
    <t xml:space="preserve">(*) Zonas sin uso       (m2)</t>
  </si>
  <si>
    <r>
      <rPr>
        <b val="true"/>
        <sz val="11"/>
        <color rgb="FF000000"/>
        <rFont val="Noto Sans HK"/>
        <family val="2"/>
        <charset val="1"/>
      </rPr>
      <t xml:space="preserve">TOTAL (m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)</t>
    </r>
  </si>
  <si>
    <t xml:space="preserve">o    HOSPITAL UNIVERSITARIO PUERTA DEL MAR DE CÁDIZ</t>
  </si>
  <si>
    <t xml:space="preserve">o    HOSPITAL SAN CARLOS DE SAN FERNANDO</t>
  </si>
  <si>
    <t xml:space="preserve">o    CPE DE CÁDIZ-VARGAS PONCE </t>
  </si>
  <si>
    <t xml:space="preserve">o    LAVANDERÍA</t>
  </si>
  <si>
    <t xml:space="preserve">o   OFICINA CENTRAL PROVINCIAL DE COMPRAS DE CÁDIZ (CPCC)</t>
  </si>
  <si>
    <t xml:space="preserve">o   ALMACÉN GENERAL CPPC</t>
  </si>
  <si>
    <t xml:space="preserve">TOTAL M2</t>
  </si>
  <si>
    <t xml:space="preserve">TOTAL M2 HURS</t>
  </si>
  <si>
    <t xml:space="preserve">(*) Zonas sin uso, m2 que se incluyen en el contrato. Son zonas que actualmente no tienen uso asignado y pueden tenerlo en el futuro.</t>
  </si>
  <si>
    <t xml:space="preserve">LOTE 2.-DISTRITO BAHIA DE CADIZ/LA JANDA (DBCLJ)</t>
  </si>
  <si>
    <t xml:space="preserve">DISTRITO BAHÍA DE CÁDIZ- LA JANDA</t>
  </si>
  <si>
    <r>
      <rPr>
        <b val="true"/>
        <sz val="11"/>
        <color rgb="FF000000"/>
        <rFont val="Calibri"/>
        <family val="2"/>
        <charset val="1"/>
      </rPr>
      <t xml:space="preserve">Zona AA/A (m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)</t>
    </r>
  </si>
  <si>
    <r>
      <rPr>
        <b val="true"/>
        <sz val="11"/>
        <color rgb="FF000000"/>
        <rFont val="Calibri"/>
        <family val="2"/>
        <charset val="1"/>
      </rPr>
      <t xml:space="preserve">Zona B (m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)</t>
    </r>
  </si>
  <si>
    <r>
      <rPr>
        <b val="true"/>
        <sz val="11"/>
        <color rgb="FF000000"/>
        <rFont val="Calibri"/>
        <family val="2"/>
        <charset val="1"/>
      </rPr>
      <t xml:space="preserve">Zona C (m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)</t>
    </r>
  </si>
  <si>
    <r>
      <rPr>
        <b val="true"/>
        <sz val="11"/>
        <color rgb="FF000000"/>
        <rFont val="Calibri"/>
        <family val="2"/>
        <charset val="1"/>
      </rPr>
      <t xml:space="preserve">Zona D (m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)</t>
    </r>
  </si>
  <si>
    <r>
      <rPr>
        <b val="true"/>
        <sz val="11"/>
        <color rgb="FF000000"/>
        <rFont val="Calibri"/>
        <family val="2"/>
        <charset val="1"/>
      </rPr>
      <t xml:space="preserve">Zona E (m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)</t>
    </r>
  </si>
  <si>
    <r>
      <rPr>
        <b val="true"/>
        <sz val="11"/>
        <color rgb="FF000000"/>
        <rFont val="Calibri"/>
        <family val="2"/>
        <charset val="1"/>
      </rPr>
      <t xml:space="preserve">Zona F (m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)</t>
    </r>
  </si>
  <si>
    <r>
      <rPr>
        <b val="true"/>
        <sz val="11"/>
        <color rgb="FF000000"/>
        <rFont val="Calibri"/>
        <family val="2"/>
        <charset val="1"/>
      </rPr>
      <t xml:space="preserve">Zona G (m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)</t>
    </r>
  </si>
  <si>
    <r>
      <rPr>
        <b val="true"/>
        <sz val="11"/>
        <color rgb="FF000000"/>
        <rFont val="Calibri"/>
        <family val="2"/>
        <charset val="1"/>
      </rPr>
      <t xml:space="preserve">TOTAL (m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)</t>
    </r>
  </si>
  <si>
    <t xml:space="preserve">o    C. S. PTO. STA. MARÍA NORTE (PINILLO CHICO) </t>
  </si>
  <si>
    <t xml:space="preserve">o    C. S. PTO. STA.  ANGEL SALVATIERRA</t>
  </si>
  <si>
    <t xml:space="preserve">o    CONSULTORIO POBLADO DOÑA BLANCA </t>
  </si>
  <si>
    <t xml:space="preserve">o    C. S. PTO. STA. MARÍA SUR</t>
  </si>
  <si>
    <t xml:space="preserve">o   C.S. CASA DEL MAR Pº SANTA MARÍA</t>
  </si>
  <si>
    <t xml:space="preserve">o    C. S. PTO. STA. MARÍA CENTRO (FEDERICO RUBIO)</t>
  </si>
  <si>
    <t xml:space="preserve">o   CONSULTORIO VALDELAGRANA </t>
  </si>
  <si>
    <t xml:space="preserve">o    C. S. PUERTO REAL</t>
  </si>
  <si>
    <t xml:space="preserve">o  CENTRO DE SALUD DE CASINES </t>
  </si>
  <si>
    <t xml:space="preserve">o  CONSULTORIO RÍO SAN PEDRO </t>
  </si>
  <si>
    <t xml:space="preserve">o   UNIDAD DE REHABILITACIÓN PUERTO REAL</t>
  </si>
  <si>
    <t xml:space="preserve">o    CONSULTORIO BARRIO JARANA </t>
  </si>
  <si>
    <t xml:space="preserve">o   C. S. CHICLANA – LA BANDA PADRE SALADO</t>
  </si>
  <si>
    <t xml:space="preserve">o    C. S. CHICLANA EL LUGAR</t>
  </si>
  <si>
    <t xml:space="preserve">o  CONSULTORIO CHICLANA COSTA LOS GALLOS</t>
  </si>
  <si>
    <t xml:space="preserve">o    D.C.C.U. LA LONGUERA</t>
  </si>
  <si>
    <t xml:space="preserve">o   C. S. DE BARBATE</t>
  </si>
  <si>
    <t xml:space="preserve">o   C. S. BARBATE ANEXO MATERNO INFANTIL</t>
  </si>
  <si>
    <t xml:space="preserve">o    CONSULTORIO ZAHARA</t>
  </si>
  <si>
    <t xml:space="preserve">o    C. S. CONIL LA ATALAYA</t>
  </si>
  <si>
    <t xml:space="preserve">o    CONSULTORIO DE EL COLORADO</t>
  </si>
  <si>
    <t xml:space="preserve">o   UNIDAD DE REHABILITACIÓN CONIL </t>
  </si>
  <si>
    <t xml:space="preserve">o    D.C.C.U. LA JANDA LITORAL</t>
  </si>
  <si>
    <t xml:space="preserve">o   C. S. VEJER</t>
  </si>
  <si>
    <t xml:space="preserve">o   CONSULTORIO AUXILIAR LA MUELA DE VEJER</t>
  </si>
  <si>
    <t xml:space="preserve">o   CONSULTORIO AUXILIAR EL PALMAR</t>
  </si>
  <si>
    <t xml:space="preserve">o   C. S. MEDINA SIDONIA</t>
  </si>
  <si>
    <t xml:space="preserve">o   CONSULTORIO PATERNA DE RIVERA</t>
  </si>
  <si>
    <t xml:space="preserve">o   CENTRO DE SALUD BENALUP </t>
  </si>
  <si>
    <t xml:space="preserve">o   C. S. ALCALÁ DE LOS GAZULES</t>
  </si>
  <si>
    <t xml:space="preserve">o   C. S. MENTIDERO </t>
  </si>
  <si>
    <t xml:space="preserve">o   C. S. EL OLIVILLO</t>
  </si>
  <si>
    <t xml:space="preserve">o   C. S. LA MERCED</t>
  </si>
  <si>
    <t xml:space="preserve">o   C. S. LA LAGUNA-CORTADURA</t>
  </si>
  <si>
    <t xml:space="preserve">o   C. S. LORETO – PUNTALES</t>
  </si>
  <si>
    <t xml:space="preserve">o   C. S. LA PAZ</t>
  </si>
  <si>
    <t xml:space="preserve">o   DIRECCIÓN DISTRITO</t>
  </si>
  <si>
    <t xml:space="preserve">o   CASA DEL MAR DE CÁDIZ</t>
  </si>
  <si>
    <t xml:space="preserve">o   C. S. PUERTA TIERRA</t>
  </si>
  <si>
    <t xml:space="preserve">o   C. S. DR. JOAQUÍN PECE</t>
  </si>
  <si>
    <t xml:space="preserve">o   D.C.C.U. SAN FERNANDO </t>
  </si>
  <si>
    <t xml:space="preserve">o   C. S. RODRÍGUEZ ARIAS</t>
  </si>
  <si>
    <t xml:space="preserve">o   C. S. DR. CAYETANO ROLDAN</t>
  </si>
  <si>
    <t xml:space="preserve">LOTE 3.-  ÁREA DE GESTIÓN SANITARIA JEREZ COSTA NOROESTE Y SIERRA DE CÁDIZ (AGSJCNSC) Y CENTRO DE TRANSFUSIÓN, TEJIDOS Y CÉLULAS DE CÁDIZ</t>
  </si>
  <si>
    <t xml:space="preserve">HOSPITAL UNIVERSITARIO JEREZ DE LA FRONTERA </t>
  </si>
  <si>
    <t xml:space="preserve">CENTRO   (nombre)</t>
  </si>
  <si>
    <t xml:space="preserve">o    HOSPITAL</t>
  </si>
  <si>
    <t xml:space="preserve">o    USM INFANTO JUVENIL</t>
  </si>
  <si>
    <t xml:space="preserve">DISTRITO DE ATENCIÓN PRIMARIA JEREZ COSTA NOROESTE</t>
  </si>
  <si>
    <t xml:space="preserve">o    CENTRO DE SALUD JEREZ CENTRO Y DIRECCIÓN DISTRITO. </t>
  </si>
  <si>
    <t xml:space="preserve">o    CENTRO DE SALUD LA GRANJA – DR. MANUEL BLANCO</t>
  </si>
  <si>
    <t xml:space="preserve">o    CONSULTORIO GUADALCACÍN. </t>
  </si>
  <si>
    <t xml:space="preserve">o    CONSULTORIO NUEVA JARILLA. </t>
  </si>
  <si>
    <t xml:space="preserve">o    CONSULTORIO GIBALBIN.</t>
  </si>
  <si>
    <t xml:space="preserve">o    CENTRO DE SALUD LA MILAGROSA Y MÓDULO DE URGENCIAS</t>
  </si>
  <si>
    <t xml:space="preserve">o    CONSULTORIO TORREMELGAREJO. </t>
  </si>
  <si>
    <t xml:space="preserve">o    CONSULTORIO ESTELLA DEL MARQUES. </t>
  </si>
  <si>
    <t xml:space="preserve">o    CONSULTORIO CUARTILLOS.</t>
  </si>
  <si>
    <t xml:space="preserve">o   CENTRO DE SALUD JEREZ SUR</t>
  </si>
  <si>
    <t xml:space="preserve">o   CENTRO DE SALUD SAN TELMO.</t>
  </si>
  <si>
    <t xml:space="preserve">o    CONSULTORIO EL PORTAL </t>
  </si>
  <si>
    <t xml:space="preserve">o    CENTRO DE SALUD LAS DELICIAS. </t>
  </si>
  <si>
    <t xml:space="preserve">o   CENTRO DE SALUD LA SERRANA.</t>
  </si>
  <si>
    <t xml:space="preserve">o    CENTRO DE SALUD MADRE DE DIOS. </t>
  </si>
  <si>
    <t xml:space="preserve">o    CENTRO DE SALUD SAN BENITO. </t>
  </si>
  <si>
    <t xml:space="preserve">o    CONSULTORIO MESAS DE ASTA.</t>
  </si>
  <si>
    <t xml:space="preserve">o    CENTRO DE SALUD MONTEALEGRE.</t>
  </si>
  <si>
    <t xml:space="preserve">o    CONSULTORIO LOMOPARDO. </t>
  </si>
  <si>
    <t xml:space="preserve">o    CONSULTORIO LA INA. </t>
  </si>
  <si>
    <t xml:space="preserve">o    CENTRO DE SALUD LA BARCA. </t>
  </si>
  <si>
    <t xml:space="preserve">o    CONSULTORIO MAJARROMAQUE.</t>
  </si>
  <si>
    <t xml:space="preserve">o    CONSULTORIO SAN ISIDRO DEL GUADALETE.</t>
  </si>
  <si>
    <t xml:space="preserve">o    CONSULTORIO TORRECERA. </t>
  </si>
  <si>
    <t xml:space="preserve">o    CONSULTORIO EL TORNO. </t>
  </si>
  <si>
    <t xml:space="preserve">o    CONSULTORIO SAN JOSÉ DEL VALLE. </t>
  </si>
  <si>
    <t xml:space="preserve">o    CENTRO DE SALUD SANLUCAR BARRIO ALTO Y CPE</t>
  </si>
  <si>
    <t xml:space="preserve">o    CONSULTORIO LA DEHESILLA.  </t>
  </si>
  <si>
    <t xml:space="preserve">o    CONSULTORIO TREBUJENA.</t>
  </si>
  <si>
    <t xml:space="preserve">o    CENTRO DE SALUD SANLUCAR BARRIO BAJO</t>
  </si>
  <si>
    <t xml:space="preserve">o    CONSULTORIO BONANZA. </t>
  </si>
  <si>
    <t xml:space="preserve">o    CONSULTORIO ALGAIDA. </t>
  </si>
  <si>
    <t xml:space="preserve">o    CENTRO DE SALUD CHIPIONA DOCTOR TOLOSA LATOUR.</t>
  </si>
  <si>
    <t xml:space="preserve">o    CONSULTORIO EL ARROYO</t>
  </si>
  <si>
    <t xml:space="preserve">o    CENTRO DE SALUD ROTA</t>
  </si>
  <si>
    <t xml:space="preserve">DISTRITO DE ATENCIÓN PRIMARIA SIERRA DE CÁDIZ</t>
  </si>
  <si>
    <t xml:space="preserve">o    C.S. ALCALÁ DEL VALLE</t>
  </si>
  <si>
    <t xml:space="preserve">o    C.S. ARCOS DE LA FRONTERA</t>
  </si>
  <si>
    <t xml:space="preserve">o    CONSULTORIO EL SANTISCAL</t>
  </si>
  <si>
    <t xml:space="preserve">o    CONSULTORIO DE JÉDULA</t>
  </si>
  <si>
    <t xml:space="preserve">o    CONSULTORIO TORREALHAQUIME</t>
  </si>
  <si>
    <t xml:space="preserve">o    CONSULTORIO EL POSITO</t>
  </si>
  <si>
    <t xml:space="preserve">o    CONSULTORIO ESPERA</t>
  </si>
  <si>
    <t xml:space="preserve">o    CONSULTORIO ALGAR</t>
  </si>
  <si>
    <t xml:space="preserve">o    C.S. OLVERA</t>
  </si>
  <si>
    <t xml:space="preserve">o    CONSULTORIO ZAHARA DE LA SIERRA</t>
  </si>
  <si>
    <t xml:space="preserve">o    CONSULTORIO DE EL GASTOR</t>
  </si>
  <si>
    <t xml:space="preserve">o    CONSULTORIO DE ALGODONALES</t>
  </si>
  <si>
    <t xml:space="preserve">o    UNIDAD FISIOTERAPIA UBRIQUE</t>
  </si>
  <si>
    <t xml:space="preserve">o    C.S. VILLAMARTIN</t>
  </si>
  <si>
    <t xml:space="preserve">o    CONSULTORIO BORNOS</t>
  </si>
  <si>
    <t xml:space="preserve">o    CONSULTORIO PRADO DEL REY</t>
  </si>
  <si>
    <t xml:space="preserve">o    CONSULTORIO PUERTO SERRANO</t>
  </si>
  <si>
    <t xml:space="preserve">o    CONSULTORIO EL BOSQUE</t>
  </si>
  <si>
    <t xml:space="preserve">o    CONSULTORIO BENAOCAZ</t>
  </si>
  <si>
    <t xml:space="preserve">o    CONSULTORIO COTO DE BORNOS</t>
  </si>
  <si>
    <t xml:space="preserve">o    UNIDAD FISIOTERAPIA ALCALÁ</t>
  </si>
  <si>
    <t xml:space="preserve">o    UNIDAD FISIOTERAPIA ARCOS</t>
  </si>
  <si>
    <t xml:space="preserve">o    UNIDAD FISIOTERAPIA VILLAMARTIN</t>
  </si>
  <si>
    <t xml:space="preserve">o    CONSULTORIO LA MUELA</t>
  </si>
  <si>
    <t xml:space="preserve">o    CONSULTORIO SETENIL</t>
  </si>
  <si>
    <t xml:space="preserve">o    CONSULTORIO VILLALUENGA</t>
  </si>
  <si>
    <t xml:space="preserve">o    CONSULTORIO GRAZALEMA</t>
  </si>
  <si>
    <t xml:space="preserve">o   CONSULTORIO BENAMAHOMA</t>
  </si>
  <si>
    <t xml:space="preserve">o    C.S. UBRIQUE</t>
  </si>
  <si>
    <t xml:space="preserve">CENTRO DE TRANSFUSIÓN, TEJIDOS Y CÉLULAS DE CÁDIZ</t>
  </si>
  <si>
    <t xml:space="preserve">LOTE 4: HOSPITAL UNIVERSITARIO PUERTO REAL, HARE LA JANDA Y CENTROS DEPENDIENTES</t>
  </si>
  <si>
    <t xml:space="preserve">o    HOSPITAL UNIVERSITARIO PUERTO REAL</t>
  </si>
  <si>
    <t xml:space="preserve">o    CPE DEL PUERTO DE SANTA MARÍA- VIRGEN DEL CARMEN</t>
  </si>
  <si>
    <t xml:space="preserve">o    CPE DE CHICLANA-LA LONGUERA</t>
  </si>
  <si>
    <t xml:space="preserve">o    HOSPITAL ALTA RESOLUCIÓN LA JANDA</t>
  </si>
  <si>
    <t xml:space="preserve">*En HUPR: 4,6 Ha de pinar. Se considera sólo a efectos de las actuaciones específicas definidas en el presente expediente</t>
  </si>
  <si>
    <t xml:space="preserve">LOTE 5.-  ÁREA DE GESTIÓN SANITARIA CAMPO DE GIBRALTAR OESTE – ALGECIRAS</t>
  </si>
  <si>
    <t xml:space="preserve">HOSPITAL UNIVERSITARIO PUNTA DE EUROPA</t>
  </si>
  <si>
    <t xml:space="preserve">o    HOSPITAL UNIVERSITARIO PUNTA DE EUROPA</t>
  </si>
  <si>
    <t xml:space="preserve">DISTRITO DE ATENCIÓN PRIMARIA CAMPO DE GIBRALTAR OESTE</t>
  </si>
  <si>
    <t xml:space="preserve">C.S Paseo de la conferencia </t>
  </si>
  <si>
    <t xml:space="preserve">C.S. Algeciras – Centro </t>
  </si>
  <si>
    <t xml:space="preserve">C.S. Algeciras-Sur</t>
  </si>
  <si>
    <t xml:space="preserve">Consultorio auxiliar El Pelayo</t>
  </si>
  <si>
    <t xml:space="preserve">Consultorio El Cobre</t>
  </si>
  <si>
    <t xml:space="preserve">Consultorio La Juliana</t>
  </si>
  <si>
    <t xml:space="preserve">C.S. San Garcia</t>
  </si>
  <si>
    <t xml:space="preserve">Consultorio Tomasa Morales</t>
  </si>
  <si>
    <t xml:space="preserve">C.S. Algeciras-Norte</t>
  </si>
  <si>
    <t xml:space="preserve">Consultorio El Rinconcillo</t>
  </si>
  <si>
    <t xml:space="preserve">C.S. Tarifa</t>
  </si>
  <si>
    <t xml:space="preserve">Consultorio Facinas</t>
  </si>
  <si>
    <t xml:space="preserve">Consultorio Tahivilla</t>
  </si>
  <si>
    <t xml:space="preserve">Consultorio auxiliar Bolonia</t>
  </si>
  <si>
    <t xml:space="preserve">C.S. Los Barrios</t>
  </si>
  <si>
    <t xml:space="preserve">Consultorio Palmones</t>
  </si>
  <si>
    <t xml:space="preserve">Consultorio Los Cortijillos</t>
  </si>
  <si>
    <t xml:space="preserve">CS Los Barrios Este</t>
  </si>
  <si>
    <t xml:space="preserve">LOTE 6.-  ÁREA DE GESTIÓN SANITARIA CAMPO DE GIBRALTAR ESTE-LA LÍNEA</t>
  </si>
  <si>
    <t xml:space="preserve">HOSPITAL LA LÍNEA</t>
  </si>
  <si>
    <t xml:space="preserve">DISTRITO DE ATENCIÓN PRIMARIA CAMPO DE GIBRALTAR ESTE</t>
  </si>
  <si>
    <t xml:space="preserve">o    ZONA BÁSICA JIMENA</t>
  </si>
  <si>
    <t xml:space="preserve">o    CENTRO DE SALUD JIMENA DE LA FRONTERA</t>
  </si>
  <si>
    <t xml:space="preserve">o    CONSULTORIO CASTELLAR DE LA FRONTERA</t>
  </si>
  <si>
    <t xml:space="preserve">o    CONSULTORIO SAN MARTÍN DEL TESORILLO</t>
  </si>
  <si>
    <t xml:space="preserve">o    CONSULTORIO SAN PABLO DE BUCEITE</t>
  </si>
  <si>
    <t xml:space="preserve">o    CONSULTORIO AUXILIAR LA ALMORAIMA</t>
  </si>
  <si>
    <t xml:space="preserve">o    ZONA BÁSICA LA LÍNEA</t>
  </si>
  <si>
    <t xml:space="preserve">o    CENTRO DE SALUD LA LÍNEA LEVANTE</t>
  </si>
  <si>
    <t xml:space="preserve">o    CENTRO DE SALUD LA LÍNEA PONIENTE</t>
  </si>
  <si>
    <t xml:space="preserve">o    CENTRO DE SALUD LA LÍNEA CENTRO-LA VELADA</t>
  </si>
  <si>
    <t xml:space="preserve">o   ZONA BÁSICA SAN ROQUE</t>
  </si>
  <si>
    <t xml:space="preserve">o   CENTRO DE SALUD SAN ROQUE</t>
  </si>
  <si>
    <t xml:space="preserve">*incluido modificado cs Juan Batenero 135 metros</t>
  </si>
  <si>
    <t xml:space="preserve">o   CENTRO DE SALUD SAN ROQUE SUR</t>
  </si>
  <si>
    <t xml:space="preserve">o    CONSULTORIO CAMPAMENTO</t>
  </si>
  <si>
    <t xml:space="preserve">o    CONSULTORIO ESTACIÓN DE SAN ROQUE</t>
  </si>
  <si>
    <t xml:space="preserve">o    CONSULTORIO GUADIARO</t>
  </si>
  <si>
    <t xml:space="preserve">o    CONSULTORIO PUENTE MAYORGA</t>
  </si>
  <si>
    <t xml:space="preserve">o    CONSULTORIO SAN ENRIQUE GUADIARO</t>
  </si>
  <si>
    <t xml:space="preserve">o    CONSULTORIO TARAGUILLA</t>
  </si>
  <si>
    <t xml:space="preserve">o    CONSULTORIO AUXILIAR GUADARRANQUE</t>
  </si>
  <si>
    <t xml:space="preserve">o    CONSULTORIO AUXILIAR TORREGUADIARO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</si>
</sst>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#,##0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 Narrow"/>
      <family val="2"/>
      <charset val="1"/>
    </font>
    <font>
      <b val="true"/>
      <sz val="11"/>
      <color rgb="FF000000"/>
      <name val="Noto Sans HK"/>
      <family val="2"/>
      <charset val="1"/>
    </font>
    <font>
      <sz val="11"/>
      <color rgb="FF000000"/>
      <name val="Noto Sans HK"/>
      <family val="2"/>
      <charset val="1"/>
    </font>
    <font>
      <b val="true"/>
      <vertAlign val="superscript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Noto Sans HK"/>
      <family val="2"/>
      <charset val="1"/>
    </font>
    <font>
      <b val="true"/>
      <sz val="10"/>
      <color rgb="FF000000"/>
      <name val="Noto Sans HK"/>
      <family val="2"/>
      <charset val="1"/>
    </font>
    <font>
      <sz val="10"/>
      <name val="Noto Sans HK"/>
      <family val="2"/>
      <charset val="128"/>
    </font>
    <font>
      <b val="true"/>
      <sz val="12"/>
      <color rgb="FF000000"/>
      <name val="Noto Sans HK"/>
      <family val="2"/>
      <charset val="1"/>
    </font>
    <font>
      <b val="true"/>
      <sz val="14"/>
      <color rgb="FF000000"/>
      <name val="Noto Sans HK"/>
      <family val="2"/>
      <charset val="1"/>
    </font>
    <font>
      <b val="true"/>
      <sz val="11"/>
      <name val="Noto Sans HK"/>
      <family val="2"/>
      <charset val="1"/>
    </font>
    <font>
      <b val="true"/>
      <sz val="10"/>
      <name val="Arial"/>
      <family val="2"/>
      <charset val="1"/>
    </font>
    <font>
      <sz val="10"/>
      <name val="Noto Sans HK"/>
      <family val="2"/>
      <charset val="1"/>
    </font>
    <font>
      <sz val="8"/>
      <color rgb="FF000000"/>
      <name val="Verdana"/>
      <family val="2"/>
      <charset val="1"/>
    </font>
    <font>
      <sz val="11"/>
      <name val="NewsGotT"/>
      <family val="0"/>
      <charset val="128"/>
    </font>
    <font>
      <b val="true"/>
      <sz val="10"/>
      <color rgb="FF000000"/>
      <name val="Noto Sans HK"/>
      <family val="2"/>
      <charset val="128"/>
    </font>
    <font>
      <b val="true"/>
      <sz val="10"/>
      <name val="Noto Sans HK"/>
      <family val="2"/>
      <charset val="128"/>
    </font>
    <font>
      <sz val="10"/>
      <color rgb="FF000000"/>
      <name val="Noto Sans HK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A6A6A6"/>
        <bgColor rgb="FFBFBFB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11.4609375" defaultRowHeight="13.8" zeroHeight="false" outlineLevelRow="0" outlineLevelCol="0"/>
  <cols>
    <col collapsed="false" customWidth="true" hidden="false" outlineLevel="0" max="1" min="1" style="0" width="34.86"/>
    <col collapsed="false" customWidth="true" hidden="false" outlineLevel="0" max="4" min="2" style="0" width="10.12"/>
    <col collapsed="false" customWidth="true" hidden="false" outlineLevel="0" max="6" min="5" style="0" width="9"/>
    <col collapsed="false" customWidth="true" hidden="false" outlineLevel="0" max="8" min="7" style="0" width="10.12"/>
    <col collapsed="false" customWidth="true" hidden="false" outlineLevel="0" max="9" min="9" style="0" width="11.3"/>
    <col collapsed="false" customWidth="true" hidden="false" outlineLevel="0" max="10" min="10" style="0" width="18.29"/>
    <col collapsed="false" customWidth="true" hidden="false" outlineLevel="0" max="13" min="13" style="0" width="41.15"/>
    <col collapsed="false" customWidth="true" hidden="false" outlineLevel="0" max="16" min="16" style="0" width="11.57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3"/>
    </row>
    <row r="3" s="6" customFormat="true" ht="48.75" hidden="false" customHeight="true" outlineLevel="0" collapsed="false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customFormat="false" ht="27.75" hidden="false" customHeight="true" outlineLevel="0" collapsed="false">
      <c r="A4" s="7" t="s">
        <v>12</v>
      </c>
      <c r="B4" s="8" t="n">
        <v>27334</v>
      </c>
      <c r="C4" s="8" t="n">
        <f aca="false">28692+60+100</f>
        <v>28852</v>
      </c>
      <c r="D4" s="8" t="n">
        <f aca="false">27077</f>
        <v>27077</v>
      </c>
      <c r="E4" s="8" t="n">
        <f aca="false">1940+100</f>
        <v>2040</v>
      </c>
      <c r="F4" s="8" t="n">
        <v>1110</v>
      </c>
      <c r="G4" s="8" t="n">
        <v>4430</v>
      </c>
      <c r="H4" s="8" t="n">
        <f aca="false">4235+300</f>
        <v>4535</v>
      </c>
      <c r="I4" s="9"/>
      <c r="J4" s="10" t="n">
        <f aca="false">SUM(B4:H4)</f>
        <v>95378</v>
      </c>
      <c r="M4" s="11"/>
    </row>
    <row r="5" customFormat="false" ht="27.75" hidden="false" customHeight="true" outlineLevel="0" collapsed="false">
      <c r="A5" s="7" t="s">
        <v>13</v>
      </c>
      <c r="B5" s="8" t="n">
        <v>2759</v>
      </c>
      <c r="C5" s="8" t="n">
        <v>13734</v>
      </c>
      <c r="D5" s="8" t="n">
        <v>3399</v>
      </c>
      <c r="E5" s="8" t="n">
        <v>1613</v>
      </c>
      <c r="F5" s="8" t="n">
        <v>1225</v>
      </c>
      <c r="G5" s="8" t="n">
        <v>4127</v>
      </c>
      <c r="H5" s="8" t="n">
        <v>10542</v>
      </c>
      <c r="I5" s="9"/>
      <c r="J5" s="10" t="n">
        <f aca="false">SUM(B5:H5)</f>
        <v>37399</v>
      </c>
      <c r="M5" s="11"/>
    </row>
    <row r="6" customFormat="false" ht="27.75" hidden="false" customHeight="true" outlineLevel="0" collapsed="false">
      <c r="A6" s="7" t="s">
        <v>14</v>
      </c>
      <c r="B6" s="8"/>
      <c r="C6" s="8" t="n">
        <v>2035</v>
      </c>
      <c r="D6" s="8" t="n">
        <v>646</v>
      </c>
      <c r="E6" s="8"/>
      <c r="F6" s="8" t="n">
        <v>47</v>
      </c>
      <c r="G6" s="8" t="n">
        <v>131</v>
      </c>
      <c r="H6" s="8"/>
      <c r="I6" s="9"/>
      <c r="J6" s="10" t="n">
        <f aca="false">SUM(B6:H6)</f>
        <v>2859</v>
      </c>
      <c r="M6" s="12"/>
    </row>
    <row r="7" customFormat="false" ht="27.75" hidden="false" customHeight="true" outlineLevel="0" collapsed="false">
      <c r="A7" s="7" t="s">
        <v>15</v>
      </c>
      <c r="B7" s="8"/>
      <c r="C7" s="8"/>
      <c r="D7" s="8" t="n">
        <v>40</v>
      </c>
      <c r="E7" s="8" t="n">
        <v>957</v>
      </c>
      <c r="F7" s="8" t="n">
        <v>77</v>
      </c>
      <c r="G7" s="8" t="n">
        <v>140</v>
      </c>
      <c r="H7" s="8" t="n">
        <v>100</v>
      </c>
      <c r="I7" s="9"/>
      <c r="J7" s="10" t="n">
        <f aca="false">SUM(B7:H7)</f>
        <v>1314</v>
      </c>
      <c r="M7" s="12"/>
    </row>
    <row r="8" customFormat="false" ht="27.75" hidden="false" customHeight="true" outlineLevel="0" collapsed="false">
      <c r="A8" s="7" t="s">
        <v>16</v>
      </c>
      <c r="B8" s="8"/>
      <c r="C8" s="8"/>
      <c r="D8" s="8" t="n">
        <f aca="false">856.42 + 88.09</f>
        <v>944.51</v>
      </c>
      <c r="E8" s="8"/>
      <c r="F8" s="8"/>
      <c r="G8" s="8"/>
      <c r="H8" s="8"/>
      <c r="I8" s="9"/>
      <c r="J8" s="10" t="n">
        <f aca="false">SUM(B8:H8)</f>
        <v>944.51</v>
      </c>
      <c r="M8" s="12"/>
    </row>
    <row r="9" customFormat="false" ht="27.75" hidden="false" customHeight="true" outlineLevel="0" collapsed="false">
      <c r="A9" s="7" t="s">
        <v>17</v>
      </c>
      <c r="B9" s="8"/>
      <c r="C9" s="8"/>
      <c r="D9" s="8" t="n">
        <v>41.14</v>
      </c>
      <c r="E9" s="8" t="n">
        <v>58.59</v>
      </c>
      <c r="F9" s="8" t="n">
        <v>45.57</v>
      </c>
      <c r="G9" s="8" t="n">
        <v>3541.41</v>
      </c>
      <c r="H9" s="8"/>
      <c r="I9" s="9"/>
      <c r="J9" s="10" t="n">
        <f aca="false">SUM(B9:H9)</f>
        <v>3686.71</v>
      </c>
    </row>
    <row r="11" customFormat="false" ht="27.75" hidden="false" customHeight="true" outlineLevel="0" collapsed="false">
      <c r="A11" s="13" t="s">
        <v>18</v>
      </c>
      <c r="B11" s="14"/>
      <c r="C11" s="14"/>
      <c r="D11" s="14"/>
      <c r="E11" s="14"/>
      <c r="F11" s="14"/>
      <c r="G11" s="14"/>
      <c r="H11" s="14"/>
      <c r="I11" s="14"/>
      <c r="J11" s="15" t="n">
        <f aca="false">SUM(J4:J9)</f>
        <v>141581.22</v>
      </c>
    </row>
    <row r="34" customFormat="false" ht="27.75" hidden="false" customHeight="true" outlineLevel="0" collapsed="false">
      <c r="L34" s="16"/>
    </row>
    <row r="41" customFormat="false" ht="27.75" hidden="false" customHeight="true" outlineLevel="0" collapsed="false">
      <c r="A41" s="17" t="s">
        <v>19</v>
      </c>
      <c r="B41" s="18" t="n">
        <f aca="false">SUM(B4:B40)</f>
        <v>30093</v>
      </c>
      <c r="C41" s="18" t="n">
        <f aca="false">SUM(C4:C40)</f>
        <v>44621</v>
      </c>
      <c r="D41" s="18" t="n">
        <f aca="false">SUM(D4:D40)</f>
        <v>32147.65</v>
      </c>
      <c r="E41" s="18" t="n">
        <f aca="false">SUM(E4:E40)</f>
        <v>4668.59</v>
      </c>
      <c r="F41" s="18" t="n">
        <f aca="false">SUM(F4:F40)</f>
        <v>2504.57</v>
      </c>
      <c r="G41" s="18" t="n">
        <f aca="false">SUM(G4:G40)</f>
        <v>12369.41</v>
      </c>
      <c r="H41" s="18" t="n">
        <f aca="false">SUM(H4:H40)</f>
        <v>15177</v>
      </c>
      <c r="I41" s="19" t="n">
        <f aca="false">SUM(I4:I40)</f>
        <v>0</v>
      </c>
      <c r="J41" s="20" t="n">
        <f aca="false">SUM(J4:J40)</f>
        <v>283162.44</v>
      </c>
    </row>
    <row r="42" customFormat="false" ht="27.75" hidden="false" customHeight="tru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21"/>
    </row>
    <row r="43" customFormat="false" ht="27.75" hidden="false" customHeight="true" outlineLevel="0" collapsed="false">
      <c r="A43" s="22" t="s">
        <v>20</v>
      </c>
      <c r="B43" s="3"/>
      <c r="C43" s="3"/>
      <c r="D43" s="3"/>
      <c r="E43" s="3"/>
      <c r="F43" s="3"/>
      <c r="G43" s="3"/>
      <c r="H43" s="3"/>
      <c r="I43" s="3"/>
      <c r="J43" s="3"/>
    </row>
  </sheetData>
  <mergeCells count="2">
    <mergeCell ref="A1:L1"/>
    <mergeCell ref="A2:I2"/>
  </mergeCells>
  <printOptions headings="false" gridLines="false" gridLinesSet="true" horizontalCentered="true" verticalCentered="false"/>
  <pageMargins left="0.708333333333333" right="0.708333333333333" top="0.945138888888889" bottom="0.748611111111111" header="0.315277777777778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Narrow,Normal"&amp;14Anexo II
Zonificación de los Centros incluidos en el Contrato</oddHeader>
    <oddFooter>&amp;R&amp;"Arial Narrow,Normal"Pág.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false" showOutlineSymbols="true" defaultGridColor="true" view="normal" topLeftCell="A10" colorId="64" zoomScale="110" zoomScaleNormal="110" zoomScalePageLayoutView="100" workbookViewId="0">
      <selection pane="topLeft" activeCell="I50" activeCellId="0" sqref="I50"/>
    </sheetView>
  </sheetViews>
  <sheetFormatPr defaultColWidth="9.2109375" defaultRowHeight="13.8" zeroHeight="false" outlineLevelRow="0" outlineLevelCol="0"/>
  <cols>
    <col collapsed="false" customWidth="true" hidden="false" outlineLevel="0" max="1" min="1" style="0" width="47.63"/>
    <col collapsed="false" customWidth="true" hidden="false" outlineLevel="0" max="2" min="2" style="0" width="10.12"/>
    <col collapsed="false" customWidth="true" hidden="false" outlineLevel="0" max="8" min="3" style="0" width="9"/>
    <col collapsed="false" customWidth="true" hidden="false" outlineLevel="0" max="9" min="9" style="0" width="15.53"/>
    <col collapsed="false" customWidth="true" hidden="false" outlineLevel="0" max="1024" min="1022" style="0" width="11.52"/>
  </cols>
  <sheetData>
    <row r="1" customFormat="false" ht="27.75" hidden="false" customHeight="true" outlineLevel="0" collapsed="false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customFormat="false" ht="27.75" hidden="false" customHeight="true" outlineLevel="0" collapsed="false">
      <c r="A2" s="24" t="s">
        <v>21</v>
      </c>
      <c r="B2" s="24"/>
      <c r="C2" s="24"/>
      <c r="D2" s="24"/>
      <c r="E2" s="24"/>
      <c r="F2" s="24"/>
      <c r="G2" s="24"/>
      <c r="H2" s="24"/>
      <c r="I2" s="24"/>
    </row>
    <row r="3" customFormat="false" ht="27.75" hidden="false" customHeight="true" outlineLevel="0" collapsed="false">
      <c r="A3" s="4" t="s">
        <v>22</v>
      </c>
      <c r="B3" s="4"/>
      <c r="C3" s="4"/>
      <c r="D3" s="4"/>
      <c r="E3" s="4"/>
      <c r="F3" s="4"/>
      <c r="G3" s="4"/>
      <c r="H3" s="4"/>
      <c r="I3" s="4"/>
    </row>
    <row r="4" customFormat="false" ht="39.75" hidden="false" customHeight="true" outlineLevel="0" collapsed="false">
      <c r="A4" s="25" t="s">
        <v>2</v>
      </c>
      <c r="B4" s="26" t="s">
        <v>23</v>
      </c>
      <c r="C4" s="26" t="s">
        <v>24</v>
      </c>
      <c r="D4" s="26" t="s">
        <v>25</v>
      </c>
      <c r="E4" s="26" t="s">
        <v>26</v>
      </c>
      <c r="F4" s="26" t="s">
        <v>27</v>
      </c>
      <c r="G4" s="26" t="s">
        <v>28</v>
      </c>
      <c r="H4" s="26" t="s">
        <v>29</v>
      </c>
      <c r="I4" s="26" t="s">
        <v>30</v>
      </c>
    </row>
    <row r="5" customFormat="false" ht="21.25" hidden="false" customHeight="true" outlineLevel="0" collapsed="false">
      <c r="A5" s="7" t="s">
        <v>31</v>
      </c>
      <c r="B5" s="27"/>
      <c r="C5" s="8" t="n">
        <v>973.6</v>
      </c>
      <c r="D5" s="8"/>
      <c r="E5" s="28"/>
      <c r="F5" s="8" t="n">
        <v>162</v>
      </c>
      <c r="G5" s="28"/>
      <c r="H5" s="8"/>
      <c r="I5" s="10" t="n">
        <f aca="false">SUM(B5:H5)</f>
        <v>1135.6</v>
      </c>
    </row>
    <row r="6" customFormat="false" ht="21.25" hidden="false" customHeight="true" outlineLevel="0" collapsed="false">
      <c r="A6" s="7" t="s">
        <v>32</v>
      </c>
      <c r="B6" s="27"/>
      <c r="C6" s="29" t="n">
        <v>2635</v>
      </c>
      <c r="D6" s="29"/>
      <c r="E6" s="29"/>
      <c r="F6" s="29"/>
      <c r="G6" s="29"/>
      <c r="H6" s="29"/>
      <c r="I6" s="10" t="n">
        <f aca="false">SUM(B6:H6)</f>
        <v>2635</v>
      </c>
      <c r="L6" s="12"/>
    </row>
    <row r="7" customFormat="false" ht="21.25" hidden="false" customHeight="true" outlineLevel="0" collapsed="false">
      <c r="A7" s="7" t="s">
        <v>33</v>
      </c>
      <c r="B7" s="27"/>
      <c r="C7" s="8" t="n">
        <v>45.38</v>
      </c>
      <c r="D7" s="8"/>
      <c r="E7" s="28"/>
      <c r="F7" s="8"/>
      <c r="G7" s="28"/>
      <c r="H7" s="8"/>
      <c r="I7" s="10" t="n">
        <f aca="false">SUM(B7:H7)</f>
        <v>45.38</v>
      </c>
      <c r="L7" s="12"/>
    </row>
    <row r="8" customFormat="false" ht="21.25" hidden="false" customHeight="true" outlineLevel="0" collapsed="false">
      <c r="A8" s="7" t="s">
        <v>34</v>
      </c>
      <c r="B8" s="27"/>
      <c r="C8" s="8" t="n">
        <v>1331</v>
      </c>
      <c r="D8" s="8"/>
      <c r="E8" s="28"/>
      <c r="F8" s="8"/>
      <c r="G8" s="28"/>
      <c r="H8" s="8" t="n">
        <v>130</v>
      </c>
      <c r="I8" s="10" t="n">
        <f aca="false">SUM(B8:H8)</f>
        <v>1461</v>
      </c>
    </row>
    <row r="9" customFormat="false" ht="21.25" hidden="false" customHeight="true" outlineLevel="0" collapsed="false">
      <c r="A9" s="7" t="s">
        <v>35</v>
      </c>
      <c r="B9" s="27"/>
      <c r="C9" s="8" t="n">
        <v>675.76</v>
      </c>
      <c r="D9" s="8"/>
      <c r="E9" s="28"/>
      <c r="F9" s="8"/>
      <c r="G9" s="28"/>
      <c r="H9" s="8"/>
      <c r="I9" s="10" t="n">
        <f aca="false">SUM(B9:H9)</f>
        <v>675.76</v>
      </c>
    </row>
    <row r="10" customFormat="false" ht="21.25" hidden="false" customHeight="true" outlineLevel="0" collapsed="false">
      <c r="A10" s="7" t="s">
        <v>36</v>
      </c>
      <c r="B10" s="27"/>
      <c r="C10" s="8" t="n">
        <v>600</v>
      </c>
      <c r="D10" s="8"/>
      <c r="E10" s="28"/>
      <c r="F10" s="8"/>
      <c r="G10" s="28"/>
      <c r="H10" s="8"/>
      <c r="I10" s="10" t="n">
        <f aca="false">SUM(B10:H10)</f>
        <v>600</v>
      </c>
    </row>
    <row r="11" customFormat="false" ht="21.25" hidden="false" customHeight="true" outlineLevel="0" collapsed="false">
      <c r="A11" s="7" t="s">
        <v>37</v>
      </c>
      <c r="B11" s="27"/>
      <c r="C11" s="8" t="n">
        <v>149.19</v>
      </c>
      <c r="D11" s="8"/>
      <c r="E11" s="28"/>
      <c r="F11" s="8"/>
      <c r="G11" s="28"/>
      <c r="H11" s="8"/>
      <c r="I11" s="10" t="n">
        <f aca="false">SUM(B11:H11)</f>
        <v>149.19</v>
      </c>
    </row>
    <row r="12" customFormat="false" ht="21.25" hidden="false" customHeight="true" outlineLevel="0" collapsed="false">
      <c r="A12" s="7" t="s">
        <v>38</v>
      </c>
      <c r="B12" s="27"/>
      <c r="C12" s="8" t="n">
        <v>1000</v>
      </c>
      <c r="D12" s="8"/>
      <c r="E12" s="28"/>
      <c r="F12" s="8" t="n">
        <v>65</v>
      </c>
      <c r="G12" s="28"/>
      <c r="H12" s="8" t="n">
        <v>40</v>
      </c>
      <c r="I12" s="10" t="n">
        <f aca="false">SUM(B12:H12)</f>
        <v>1105</v>
      </c>
      <c r="L12" s="12"/>
    </row>
    <row r="13" customFormat="false" ht="21.25" hidden="false" customHeight="true" outlineLevel="0" collapsed="false">
      <c r="A13" s="7" t="s">
        <v>39</v>
      </c>
      <c r="B13" s="27"/>
      <c r="C13" s="8" t="n">
        <v>1895</v>
      </c>
      <c r="D13" s="29"/>
      <c r="E13" s="29"/>
      <c r="F13" s="29"/>
      <c r="G13" s="29"/>
      <c r="H13" s="29" t="n">
        <v>750</v>
      </c>
      <c r="I13" s="10" t="n">
        <f aca="false">SUM(B13:H13)</f>
        <v>2645</v>
      </c>
    </row>
    <row r="14" customFormat="false" ht="21.25" hidden="false" customHeight="true" outlineLevel="0" collapsed="false">
      <c r="A14" s="7" t="s">
        <v>40</v>
      </c>
      <c r="B14" s="27"/>
      <c r="C14" s="8" t="n">
        <v>1127</v>
      </c>
      <c r="D14" s="8"/>
      <c r="E14" s="28"/>
      <c r="F14" s="8"/>
      <c r="G14" s="28"/>
      <c r="H14" s="8" t="n">
        <v>200</v>
      </c>
      <c r="I14" s="10" t="n">
        <f aca="false">SUM(B14:H14)</f>
        <v>1327</v>
      </c>
    </row>
    <row r="15" customFormat="false" ht="21.25" hidden="false" customHeight="true" outlineLevel="0" collapsed="false">
      <c r="A15" s="30" t="s">
        <v>41</v>
      </c>
      <c r="B15" s="27"/>
      <c r="C15" s="8" t="n">
        <v>140</v>
      </c>
      <c r="D15" s="8"/>
      <c r="E15" s="28"/>
      <c r="F15" s="8"/>
      <c r="G15" s="28"/>
      <c r="H15" s="8"/>
      <c r="I15" s="10" t="n">
        <f aca="false">SUM(B15:H15)</f>
        <v>140</v>
      </c>
    </row>
    <row r="16" customFormat="false" ht="21.25" hidden="false" customHeight="true" outlineLevel="0" collapsed="false">
      <c r="A16" s="7" t="s">
        <v>42</v>
      </c>
      <c r="B16" s="27"/>
      <c r="C16" s="8" t="n">
        <v>40</v>
      </c>
      <c r="D16" s="29"/>
      <c r="E16" s="28"/>
      <c r="F16" s="8"/>
      <c r="G16" s="28"/>
      <c r="H16" s="8"/>
      <c r="I16" s="10" t="n">
        <f aca="false">SUM(B16:H16)</f>
        <v>40</v>
      </c>
    </row>
    <row r="17" customFormat="false" ht="21.25" hidden="false" customHeight="true" outlineLevel="0" collapsed="false">
      <c r="A17" s="7" t="s">
        <v>43</v>
      </c>
      <c r="B17" s="27"/>
      <c r="C17" s="29" t="n">
        <v>721</v>
      </c>
      <c r="D17" s="8"/>
      <c r="E17" s="28"/>
      <c r="F17" s="8"/>
      <c r="G17" s="28"/>
      <c r="H17" s="29"/>
      <c r="I17" s="10" t="n">
        <f aca="false">SUM(B17:H17)</f>
        <v>721</v>
      </c>
    </row>
    <row r="18" customFormat="false" ht="21.25" hidden="false" customHeight="true" outlineLevel="0" collapsed="false">
      <c r="A18" s="7" t="s">
        <v>44</v>
      </c>
      <c r="B18" s="27"/>
      <c r="C18" s="8" t="n">
        <v>1664.31</v>
      </c>
      <c r="D18" s="8"/>
      <c r="E18" s="28"/>
      <c r="F18" s="8"/>
      <c r="G18" s="28"/>
      <c r="H18" s="8" t="n">
        <v>650</v>
      </c>
      <c r="I18" s="10" t="n">
        <f aca="false">SUM(B18:H18)</f>
        <v>2314.31</v>
      </c>
    </row>
    <row r="19" customFormat="false" ht="21.25" hidden="false" customHeight="true" outlineLevel="0" collapsed="false">
      <c r="A19" s="31" t="s">
        <v>45</v>
      </c>
      <c r="B19" s="27"/>
      <c r="C19" s="29" t="n">
        <v>1990</v>
      </c>
      <c r="D19" s="29"/>
      <c r="E19" s="29"/>
      <c r="F19" s="29"/>
      <c r="G19" s="29"/>
      <c r="H19" s="29"/>
      <c r="I19" s="10" t="n">
        <f aca="false">SUM(B19:H19)</f>
        <v>1990</v>
      </c>
    </row>
    <row r="20" customFormat="false" ht="21.25" hidden="false" customHeight="true" outlineLevel="0" collapsed="false">
      <c r="A20" s="7" t="s">
        <v>46</v>
      </c>
      <c r="B20" s="27"/>
      <c r="C20" s="8" t="n">
        <v>50</v>
      </c>
      <c r="D20" s="8"/>
      <c r="E20" s="28"/>
      <c r="F20" s="8"/>
      <c r="G20" s="28"/>
      <c r="H20" s="8"/>
      <c r="I20" s="10" t="n">
        <f aca="false">SUM(B20:H20)</f>
        <v>50</v>
      </c>
      <c r="L20" s="12"/>
    </row>
    <row r="21" customFormat="false" ht="21.25" hidden="false" customHeight="true" outlineLevel="0" collapsed="false">
      <c r="A21" s="7" t="s">
        <v>47</v>
      </c>
      <c r="B21" s="27"/>
      <c r="C21" s="8" t="n">
        <v>797.5</v>
      </c>
      <c r="D21" s="8"/>
      <c r="E21" s="28"/>
      <c r="F21" s="8" t="n">
        <v>80</v>
      </c>
      <c r="G21" s="28"/>
      <c r="H21" s="8"/>
      <c r="I21" s="10" t="n">
        <f aca="false">SUM(B21:H21)</f>
        <v>877.5</v>
      </c>
    </row>
    <row r="22" customFormat="false" ht="21.25" hidden="false" customHeight="true" outlineLevel="0" collapsed="false">
      <c r="A22" s="7" t="s">
        <v>48</v>
      </c>
      <c r="B22" s="27"/>
      <c r="C22" s="8" t="n">
        <v>450</v>
      </c>
      <c r="D22" s="8"/>
      <c r="E22" s="28"/>
      <c r="F22" s="8"/>
      <c r="G22" s="28"/>
      <c r="H22" s="8"/>
      <c r="I22" s="10" t="n">
        <f aca="false">SUM(B22:H22)</f>
        <v>450</v>
      </c>
    </row>
    <row r="23" customFormat="false" ht="21.25" hidden="false" customHeight="true" outlineLevel="0" collapsed="false">
      <c r="A23" s="32" t="s">
        <v>49</v>
      </c>
      <c r="B23" s="27"/>
      <c r="C23" s="8" t="n">
        <v>125.64</v>
      </c>
      <c r="D23" s="8"/>
      <c r="E23" s="28"/>
      <c r="F23" s="8"/>
      <c r="G23" s="28"/>
      <c r="H23" s="8"/>
      <c r="I23" s="10" t="n">
        <f aca="false">SUM(B23:H23)</f>
        <v>125.64</v>
      </c>
    </row>
    <row r="24" customFormat="false" ht="21.25" hidden="false" customHeight="true" outlineLevel="0" collapsed="false">
      <c r="A24" s="7" t="s">
        <v>50</v>
      </c>
      <c r="B24" s="27"/>
      <c r="C24" s="8" t="n">
        <v>1180.01</v>
      </c>
      <c r="D24" s="8"/>
      <c r="E24" s="28"/>
      <c r="F24" s="8" t="n">
        <v>65</v>
      </c>
      <c r="G24" s="28"/>
      <c r="H24" s="8" t="n">
        <v>800</v>
      </c>
      <c r="I24" s="10" t="n">
        <f aca="false">SUM(B24:H24)</f>
        <v>2045.01</v>
      </c>
    </row>
    <row r="25" customFormat="false" ht="21.25" hidden="false" customHeight="true" outlineLevel="0" collapsed="false">
      <c r="A25" s="7" t="s">
        <v>51</v>
      </c>
      <c r="B25" s="27"/>
      <c r="C25" s="8" t="n">
        <v>512.59</v>
      </c>
      <c r="D25" s="8"/>
      <c r="E25" s="28"/>
      <c r="F25" s="8"/>
      <c r="G25" s="28"/>
      <c r="H25" s="8" t="n">
        <v>800</v>
      </c>
      <c r="I25" s="10" t="n">
        <f aca="false">SUM(B25:H25)</f>
        <v>1312.59</v>
      </c>
    </row>
    <row r="26" customFormat="false" ht="21.25" hidden="false" customHeight="true" outlineLevel="0" collapsed="false">
      <c r="A26" s="7" t="s">
        <v>52</v>
      </c>
      <c r="B26" s="27"/>
      <c r="C26" s="29" t="n">
        <v>94</v>
      </c>
      <c r="D26" s="29"/>
      <c r="E26" s="29"/>
      <c r="F26" s="29"/>
      <c r="G26" s="29"/>
      <c r="H26" s="29"/>
      <c r="I26" s="10" t="n">
        <f aca="false">SUM(B26:H26)</f>
        <v>94</v>
      </c>
    </row>
    <row r="27" customFormat="false" ht="21.25" hidden="false" customHeight="true" outlineLevel="0" collapsed="false">
      <c r="A27" s="7" t="s">
        <v>53</v>
      </c>
      <c r="B27" s="27"/>
      <c r="C27" s="8" t="n">
        <v>100</v>
      </c>
      <c r="D27" s="8"/>
      <c r="E27" s="28"/>
      <c r="F27" s="8"/>
      <c r="G27" s="28"/>
      <c r="H27" s="8" t="n">
        <v>100</v>
      </c>
      <c r="I27" s="10" t="n">
        <f aca="false">SUM(B27:H27)</f>
        <v>200</v>
      </c>
    </row>
    <row r="28" customFormat="false" ht="21.25" hidden="false" customHeight="true" outlineLevel="0" collapsed="false">
      <c r="A28" s="7" t="s">
        <v>54</v>
      </c>
      <c r="B28" s="27"/>
      <c r="C28" s="8" t="n">
        <v>1286</v>
      </c>
      <c r="D28" s="8"/>
      <c r="E28" s="28"/>
      <c r="F28" s="8"/>
      <c r="G28" s="28"/>
      <c r="H28" s="8" t="n">
        <v>1200</v>
      </c>
      <c r="I28" s="10" t="n">
        <f aca="false">SUM(B28:H28)</f>
        <v>2486</v>
      </c>
    </row>
    <row r="29" customFormat="false" ht="21.25" hidden="false" customHeight="true" outlineLevel="0" collapsed="false">
      <c r="A29" s="7" t="s">
        <v>55</v>
      </c>
      <c r="B29" s="33"/>
      <c r="C29" s="29" t="n">
        <v>92</v>
      </c>
      <c r="D29" s="29"/>
      <c r="E29" s="29"/>
      <c r="F29" s="29"/>
      <c r="G29" s="29"/>
      <c r="H29" s="29"/>
      <c r="I29" s="10" t="n">
        <f aca="false">SUM(B29:H29)</f>
        <v>92</v>
      </c>
    </row>
    <row r="30" customFormat="false" ht="21.25" hidden="false" customHeight="true" outlineLevel="0" collapsed="false">
      <c r="A30" s="7" t="s">
        <v>56</v>
      </c>
      <c r="B30" s="33"/>
      <c r="C30" s="8" t="n">
        <v>218.13</v>
      </c>
      <c r="D30" s="8"/>
      <c r="E30" s="28"/>
      <c r="F30" s="8"/>
      <c r="G30" s="28"/>
      <c r="H30" s="8"/>
      <c r="I30" s="10" t="n">
        <f aca="false">SUM(B30:H30)</f>
        <v>218.13</v>
      </c>
      <c r="L30" s="12"/>
    </row>
    <row r="31" customFormat="false" ht="21.25" hidden="false" customHeight="true" outlineLevel="0" collapsed="false">
      <c r="A31" s="7" t="s">
        <v>57</v>
      </c>
      <c r="B31" s="34"/>
      <c r="C31" s="8" t="n">
        <v>3083</v>
      </c>
      <c r="D31" s="8"/>
      <c r="E31" s="28"/>
      <c r="F31" s="8" t="n">
        <v>90</v>
      </c>
      <c r="G31" s="28"/>
      <c r="H31" s="8" t="n">
        <v>800</v>
      </c>
      <c r="I31" s="10" t="n">
        <f aca="false">SUM(B31:H31)</f>
        <v>3973</v>
      </c>
    </row>
    <row r="32" customFormat="false" ht="21.25" hidden="false" customHeight="true" outlineLevel="0" collapsed="false">
      <c r="A32" s="7" t="s">
        <v>58</v>
      </c>
      <c r="B32" s="34"/>
      <c r="C32" s="8" t="n">
        <v>500</v>
      </c>
      <c r="D32" s="8"/>
      <c r="E32" s="28"/>
      <c r="F32" s="8"/>
      <c r="G32" s="28"/>
      <c r="H32" s="8"/>
      <c r="I32" s="10" t="n">
        <f aca="false">SUM(B32:H32)</f>
        <v>500</v>
      </c>
    </row>
    <row r="33" customFormat="false" ht="21.25" hidden="false" customHeight="true" outlineLevel="0" collapsed="false">
      <c r="A33" s="7" t="s">
        <v>59</v>
      </c>
      <c r="B33" s="33"/>
      <c r="C33" s="8" t="n">
        <v>530.13</v>
      </c>
      <c r="D33" s="8"/>
      <c r="E33" s="28"/>
      <c r="F33" s="8"/>
      <c r="G33" s="28"/>
      <c r="H33" s="8"/>
      <c r="I33" s="10" t="n">
        <f aca="false">SUM(B33:H33)</f>
        <v>530.13</v>
      </c>
    </row>
    <row r="34" customFormat="false" ht="21.25" hidden="false" customHeight="true" outlineLevel="0" collapsed="false">
      <c r="A34" s="7" t="s">
        <v>60</v>
      </c>
      <c r="B34" s="33"/>
      <c r="C34" s="8" t="n">
        <v>384.16</v>
      </c>
      <c r="D34" s="8"/>
      <c r="E34" s="28"/>
      <c r="F34" s="8"/>
      <c r="G34" s="28"/>
      <c r="H34" s="8"/>
      <c r="I34" s="10" t="n">
        <f aca="false">SUM(B34:H34)</f>
        <v>384.16</v>
      </c>
    </row>
    <row r="35" customFormat="false" ht="21.25" hidden="false" customHeight="true" outlineLevel="0" collapsed="false">
      <c r="A35" s="7" t="s">
        <v>61</v>
      </c>
      <c r="B35" s="33"/>
      <c r="C35" s="8" t="n">
        <v>568</v>
      </c>
      <c r="D35" s="8"/>
      <c r="E35" s="28"/>
      <c r="F35" s="8"/>
      <c r="G35" s="28"/>
      <c r="H35" s="8"/>
      <c r="I35" s="10" t="n">
        <f aca="false">SUM(B35:H35)</f>
        <v>568</v>
      </c>
    </row>
    <row r="36" customFormat="false" ht="21.25" hidden="false" customHeight="true" outlineLevel="0" collapsed="false">
      <c r="A36" s="7" t="s">
        <v>62</v>
      </c>
      <c r="B36" s="33"/>
      <c r="C36" s="8" t="n">
        <v>1564</v>
      </c>
      <c r="D36" s="8"/>
      <c r="E36" s="28"/>
      <c r="F36" s="8" t="n">
        <v>110</v>
      </c>
      <c r="G36" s="28"/>
      <c r="H36" s="8" t="n">
        <v>300</v>
      </c>
      <c r="I36" s="10" t="n">
        <f aca="false">SUM(B36:H36)</f>
        <v>1974</v>
      </c>
    </row>
    <row r="37" customFormat="false" ht="21.25" hidden="false" customHeight="true" outlineLevel="0" collapsed="false">
      <c r="A37" s="7" t="s">
        <v>63</v>
      </c>
      <c r="B37" s="33"/>
      <c r="C37" s="8" t="n">
        <v>1301.76</v>
      </c>
      <c r="D37" s="8"/>
      <c r="E37" s="28"/>
      <c r="F37" s="8"/>
      <c r="G37" s="28"/>
      <c r="H37" s="8" t="n">
        <v>200</v>
      </c>
      <c r="I37" s="10" t="n">
        <f aca="false">SUM(B37:H37)</f>
        <v>1501.76</v>
      </c>
    </row>
    <row r="38" customFormat="false" ht="21.25" hidden="false" customHeight="true" outlineLevel="0" collapsed="false">
      <c r="A38" s="7" t="s">
        <v>64</v>
      </c>
      <c r="B38" s="33"/>
      <c r="C38" s="8" t="n">
        <v>972</v>
      </c>
      <c r="D38" s="8"/>
      <c r="E38" s="28"/>
      <c r="F38" s="8"/>
      <c r="G38" s="28"/>
      <c r="H38" s="8"/>
      <c r="I38" s="10" t="n">
        <f aca="false">SUM(B38:H38)</f>
        <v>972</v>
      </c>
    </row>
    <row r="39" customFormat="false" ht="21.25" hidden="false" customHeight="true" outlineLevel="0" collapsed="false">
      <c r="A39" s="7" t="s">
        <v>65</v>
      </c>
      <c r="B39" s="33"/>
      <c r="C39" s="8" t="n">
        <v>865</v>
      </c>
      <c r="D39" s="8"/>
      <c r="E39" s="28"/>
      <c r="F39" s="8"/>
      <c r="G39" s="28"/>
      <c r="H39" s="8" t="n">
        <v>300</v>
      </c>
      <c r="I39" s="10" t="n">
        <f aca="false">SUM(B39:H39)</f>
        <v>1165</v>
      </c>
    </row>
    <row r="40" customFormat="false" ht="21.25" hidden="false" customHeight="true" outlineLevel="0" collapsed="false">
      <c r="A40" s="7" t="s">
        <v>66</v>
      </c>
      <c r="B40" s="33"/>
      <c r="C40" s="8" t="n">
        <v>1350</v>
      </c>
      <c r="D40" s="8"/>
      <c r="E40" s="28"/>
      <c r="F40" s="8" t="n">
        <v>73</v>
      </c>
      <c r="G40" s="28"/>
      <c r="H40" s="8" t="n">
        <v>150</v>
      </c>
      <c r="I40" s="10" t="n">
        <f aca="false">SUM(B40:H40)</f>
        <v>1573</v>
      </c>
    </row>
    <row r="41" customFormat="false" ht="21.25" hidden="false" customHeight="true" outlineLevel="0" collapsed="false">
      <c r="A41" s="30" t="s">
        <v>67</v>
      </c>
      <c r="B41" s="33"/>
      <c r="C41" s="8" t="n">
        <v>90</v>
      </c>
      <c r="D41" s="8" t="n">
        <v>1660</v>
      </c>
      <c r="E41" s="28"/>
      <c r="F41" s="8"/>
      <c r="G41" s="28"/>
      <c r="H41" s="8" t="n">
        <v>200</v>
      </c>
      <c r="I41" s="10" t="n">
        <f aca="false">SUM(B41:H41)</f>
        <v>1950</v>
      </c>
    </row>
    <row r="42" customFormat="false" ht="21.25" hidden="false" customHeight="true" outlineLevel="0" collapsed="false">
      <c r="A42" s="30" t="s">
        <v>68</v>
      </c>
      <c r="B42" s="33"/>
      <c r="C42" s="8" t="n">
        <v>700</v>
      </c>
      <c r="D42" s="8"/>
      <c r="E42" s="28"/>
      <c r="F42" s="8" t="n">
        <v>50</v>
      </c>
      <c r="G42" s="28"/>
      <c r="H42" s="8"/>
      <c r="I42" s="10" t="n">
        <f aca="false">SUM(B42:H42)</f>
        <v>750</v>
      </c>
    </row>
    <row r="43" customFormat="false" ht="21.25" hidden="false" customHeight="true" outlineLevel="0" collapsed="false">
      <c r="A43" s="7" t="s">
        <v>69</v>
      </c>
      <c r="B43" s="33"/>
      <c r="C43" s="8" t="n">
        <v>500</v>
      </c>
      <c r="D43" s="8"/>
      <c r="E43" s="28"/>
      <c r="F43" s="8"/>
      <c r="G43" s="28"/>
      <c r="H43" s="8"/>
      <c r="I43" s="10" t="n">
        <f aca="false">SUM(B43:H43)</f>
        <v>500</v>
      </c>
    </row>
    <row r="44" customFormat="false" ht="21.25" hidden="false" customHeight="true" outlineLevel="0" collapsed="false">
      <c r="A44" s="7" t="s">
        <v>70</v>
      </c>
      <c r="B44" s="33"/>
      <c r="C44" s="8" t="n">
        <v>1328</v>
      </c>
      <c r="D44" s="8"/>
      <c r="E44" s="28"/>
      <c r="F44" s="8"/>
      <c r="G44" s="28"/>
      <c r="H44" s="8" t="n">
        <v>600</v>
      </c>
      <c r="I44" s="10" t="n">
        <f aca="false">SUM(B44:H44)</f>
        <v>1928</v>
      </c>
    </row>
    <row r="45" customFormat="false" ht="21.25" hidden="false" customHeight="true" outlineLevel="0" collapsed="false">
      <c r="A45" s="30" t="s">
        <v>71</v>
      </c>
      <c r="B45" s="33"/>
      <c r="C45" s="8" t="n">
        <v>300</v>
      </c>
      <c r="D45" s="8"/>
      <c r="E45" s="28"/>
      <c r="F45" s="8" t="n">
        <v>100</v>
      </c>
      <c r="G45" s="28"/>
      <c r="H45" s="8"/>
      <c r="I45" s="10" t="n">
        <f aca="false">SUM(B45:H45)</f>
        <v>400</v>
      </c>
    </row>
    <row r="46" customFormat="false" ht="21.25" hidden="false" customHeight="true" outlineLevel="0" collapsed="false">
      <c r="A46" s="30" t="s">
        <v>72</v>
      </c>
      <c r="B46" s="33"/>
      <c r="C46" s="8" t="n">
        <v>1260</v>
      </c>
      <c r="D46" s="8"/>
      <c r="E46" s="28"/>
      <c r="F46" s="8"/>
      <c r="G46" s="28"/>
      <c r="H46" s="8" t="n">
        <v>300</v>
      </c>
      <c r="I46" s="10" t="n">
        <f aca="false">SUM(B46:H46)</f>
        <v>1560</v>
      </c>
    </row>
    <row r="47" customFormat="false" ht="21.25" hidden="false" customHeight="true" outlineLevel="0" collapsed="false">
      <c r="A47" s="30" t="s">
        <v>73</v>
      </c>
      <c r="B47" s="33"/>
      <c r="C47" s="8" t="n">
        <v>2123</v>
      </c>
      <c r="D47" s="8"/>
      <c r="E47" s="28"/>
      <c r="F47" s="8"/>
      <c r="G47" s="28"/>
      <c r="H47" s="8" t="n">
        <v>120</v>
      </c>
      <c r="I47" s="10" t="n">
        <f aca="false">SUM(B47:H47)</f>
        <v>2243</v>
      </c>
    </row>
    <row r="48" customFormat="false" ht="21.25" hidden="false" customHeight="true" outlineLevel="0" collapsed="false">
      <c r="A48" s="30" t="s">
        <v>71</v>
      </c>
      <c r="B48" s="33"/>
      <c r="C48" s="8" t="n">
        <v>300</v>
      </c>
      <c r="D48" s="8"/>
      <c r="E48" s="28"/>
      <c r="F48" s="8" t="n">
        <v>100</v>
      </c>
      <c r="G48" s="28"/>
      <c r="H48" s="8"/>
      <c r="I48" s="10" t="n">
        <f aca="false">SUM(B48:H48)</f>
        <v>400</v>
      </c>
    </row>
    <row r="50" customFormat="false" ht="30" hidden="false" customHeight="false" outlineLevel="0" collapsed="false">
      <c r="A50" s="35"/>
      <c r="B50" s="35"/>
      <c r="C50" s="35"/>
      <c r="D50" s="35"/>
      <c r="E50" s="35"/>
      <c r="F50" s="35"/>
      <c r="G50" s="35"/>
      <c r="H50" s="36"/>
      <c r="I50" s="37" t="n">
        <f aca="false">SUM(I5:I48)</f>
        <v>47807.16</v>
      </c>
    </row>
    <row r="1048487" customFormat="false" ht="12.75" hidden="false" customHeight="true" outlineLevel="0" collapsed="false"/>
    <row r="1048488" customFormat="false" ht="12.75" hidden="false" customHeight="true" outlineLevel="0" collapsed="false"/>
    <row r="1048489" customFormat="false" ht="12.75" hidden="false" customHeight="true" outlineLevel="0" collapsed="false"/>
    <row r="1048490" customFormat="false" ht="12.75" hidden="false" customHeight="true" outlineLevel="0" collapsed="false"/>
    <row r="1048491" customFormat="false" ht="12.75" hidden="false" customHeight="true" outlineLevel="0" collapsed="false"/>
    <row r="1048492" customFormat="false" ht="12.75" hidden="false" customHeight="true" outlineLevel="0" collapsed="false"/>
    <row r="1048493" customFormat="false" ht="12.75" hidden="false" customHeight="true" outlineLevel="0" collapsed="false"/>
    <row r="1048494" customFormat="false" ht="12.75" hidden="false" customHeight="true" outlineLevel="0" collapsed="false"/>
    <row r="1048495" customFormat="false" ht="12.75" hidden="false" customHeight="true" outlineLevel="0" collapsed="false"/>
    <row r="1048496" customFormat="false" ht="12.75" hidden="false" customHeight="true" outlineLevel="0" collapsed="false"/>
    <row r="1048497" customFormat="false" ht="12.75" hidden="false" customHeight="true" outlineLevel="0" collapsed="false"/>
    <row r="1048498" customFormat="false" ht="12.75" hidden="false" customHeight="true" outlineLevel="0" collapsed="false"/>
    <row r="1048499" customFormat="false" ht="12.75" hidden="false" customHeight="true" outlineLevel="0" collapsed="false"/>
    <row r="1048500" customFormat="false" ht="12.75" hidden="false" customHeight="true" outlineLevel="0" collapsed="false"/>
    <row r="1048501" customFormat="false" ht="12.75" hidden="false" customHeight="true" outlineLevel="0" collapsed="false"/>
    <row r="1048502" customFormat="false" ht="12.75" hidden="false" customHeight="true" outlineLevel="0" collapsed="false"/>
    <row r="1048503" customFormat="false" ht="12.75" hidden="false" customHeight="true" outlineLevel="0" collapsed="false"/>
    <row r="1048504" customFormat="false" ht="12.75" hidden="false" customHeight="true" outlineLevel="0" collapsed="false"/>
    <row r="1048505" customFormat="false" ht="12.75" hidden="false" customHeight="true" outlineLevel="0" collapsed="false"/>
    <row r="1048506" customFormat="false" ht="12.75" hidden="false" customHeight="true" outlineLevel="0" collapsed="false"/>
    <row r="1048507" customFormat="false" ht="12.75" hidden="false" customHeight="true" outlineLevel="0" collapsed="false"/>
    <row r="1048508" customFormat="false" ht="12.75" hidden="false" customHeight="true" outlineLevel="0" collapsed="false"/>
    <row r="1048509" customFormat="false" ht="12.75" hidden="false" customHeight="true" outlineLevel="0" collapsed="false"/>
    <row r="1048510" customFormat="false" ht="12.75" hidden="false" customHeight="true" outlineLevel="0" collapsed="false"/>
    <row r="1048511" customFormat="false" ht="12.75" hidden="false" customHeight="true" outlineLevel="0" collapsed="false"/>
    <row r="1048512" customFormat="false" ht="12.75" hidden="false" customHeight="true" outlineLevel="0" collapsed="false"/>
    <row r="1048513" customFormat="false" ht="12.75" hidden="false" customHeight="true" outlineLevel="0" collapsed="false"/>
    <row r="1048514" customFormat="false" ht="12.75" hidden="false" customHeight="true" outlineLevel="0" collapsed="false"/>
    <row r="1048515" customFormat="false" ht="12.75" hidden="false" customHeight="true" outlineLevel="0" collapsed="false"/>
    <row r="1048516" customFormat="false" ht="12.75" hidden="false" customHeight="true" outlineLevel="0" collapsed="false"/>
    <row r="1048517" customFormat="false" ht="12.75" hidden="false" customHeight="true" outlineLevel="0" collapsed="false"/>
    <row r="1048518" customFormat="false" ht="12.75" hidden="false" customHeight="true" outlineLevel="0" collapsed="false"/>
    <row r="1048519" customFormat="false" ht="12.75" hidden="false" customHeight="true" outlineLevel="0" collapsed="false"/>
    <row r="1048520" customFormat="false" ht="12.75" hidden="false" customHeight="true" outlineLevel="0" collapsed="false"/>
    <row r="1048521" customFormat="false" ht="12.75" hidden="false" customHeight="true" outlineLevel="0" collapsed="false"/>
    <row r="1048522" customFormat="false" ht="12.75" hidden="false" customHeight="true" outlineLevel="0" collapsed="false"/>
    <row r="1048523" customFormat="false" ht="12.75" hidden="false" customHeight="true" outlineLevel="0" collapsed="false"/>
    <row r="1048524" customFormat="false" ht="12.75" hidden="false" customHeight="true" outlineLevel="0" collapsed="false"/>
    <row r="1048525" customFormat="false" ht="12.75" hidden="false" customHeight="true" outlineLevel="0" collapsed="false"/>
    <row r="1048526" customFormat="false" ht="12.75" hidden="false" customHeight="true" outlineLevel="0" collapsed="false"/>
    <row r="1048527" customFormat="false" ht="12.75" hidden="false" customHeight="true" outlineLevel="0" collapsed="false"/>
    <row r="1048528" customFormat="false" ht="12.75" hidden="false" customHeight="true" outlineLevel="0" collapsed="false"/>
    <row r="1048529" customFormat="false" ht="12.75" hidden="false" customHeight="true" outlineLevel="0" collapsed="false"/>
    <row r="1048530" customFormat="false" ht="12.75" hidden="false" customHeight="true" outlineLevel="0" collapsed="false"/>
    <row r="1048531" customFormat="false" ht="12.75" hidden="false" customHeight="true" outlineLevel="0" collapsed="false"/>
    <row r="1048532" customFormat="false" ht="12.75" hidden="false" customHeight="true" outlineLevel="0" collapsed="false"/>
    <row r="1048533" customFormat="false" ht="12.75" hidden="false" customHeight="true" outlineLevel="0" collapsed="false"/>
    <row r="1048534" customFormat="false" ht="12.75" hidden="false" customHeight="true" outlineLevel="0" collapsed="false"/>
    <row r="1048535" customFormat="false" ht="12.75" hidden="false" customHeight="true" outlineLevel="0" collapsed="false"/>
    <row r="1048536" customFormat="false" ht="12.75" hidden="false" customHeight="true" outlineLevel="0" collapsed="false"/>
    <row r="1048537" customFormat="false" ht="12.75" hidden="false" customHeight="true" outlineLevel="0" collapsed="false"/>
    <row r="1048538" customFormat="false" ht="12.75" hidden="false" customHeight="true" outlineLevel="0" collapsed="false"/>
    <row r="1048539" customFormat="false" ht="12.75" hidden="false" customHeight="true" outlineLevel="0" collapsed="false"/>
    <row r="1048540" customFormat="false" ht="12.75" hidden="false" customHeight="true" outlineLevel="0" collapsed="false"/>
    <row r="1048541" customFormat="false" ht="12.75" hidden="false" customHeight="true" outlineLevel="0" collapsed="false"/>
    <row r="1048542" customFormat="false" ht="12.75" hidden="false" customHeight="true" outlineLevel="0" collapsed="false"/>
    <row r="1048543" customFormat="false" ht="12.75" hidden="false" customHeight="true" outlineLevel="0" collapsed="false"/>
    <row r="1048544" customFormat="false" ht="12.75" hidden="false" customHeight="true" outlineLevel="0" collapsed="false"/>
    <row r="1048545" customFormat="false" ht="12.75" hidden="false" customHeight="true" outlineLevel="0" collapsed="false"/>
    <row r="1048546" customFormat="false" ht="12.75" hidden="false" customHeight="true" outlineLevel="0" collapsed="false"/>
    <row r="1048547" customFormat="false" ht="12.75" hidden="false" customHeight="true" outlineLevel="0" collapsed="false"/>
    <row r="1048548" customFormat="false" ht="12.75" hidden="false" customHeight="true" outlineLevel="0" collapsed="false"/>
    <row r="1048549" customFormat="false" ht="12.75" hidden="false" customHeight="true" outlineLevel="0" collapsed="false"/>
    <row r="1048550" customFormat="false" ht="12.75" hidden="false" customHeight="true" outlineLevel="0" collapsed="false"/>
    <row r="1048551" customFormat="false" ht="12.75" hidden="false" customHeight="true" outlineLevel="0" collapsed="false"/>
    <row r="1048552" customFormat="false" ht="12.75" hidden="false" customHeight="true" outlineLevel="0" collapsed="false"/>
    <row r="1048553" customFormat="false" ht="12.75" hidden="false" customHeight="true" outlineLevel="0" collapsed="false"/>
    <row r="1048554" customFormat="false" ht="12.75" hidden="false" customHeight="true" outlineLevel="0" collapsed="false"/>
    <row r="1048555" customFormat="false" ht="12.75" hidden="false" customHeight="true" outlineLevel="0" collapsed="false"/>
    <row r="1048556" customFormat="false" ht="12.75" hidden="false" customHeight="true" outlineLevel="0" collapsed="false"/>
    <row r="1048557" customFormat="false" ht="12.75" hidden="false" customHeight="true" outlineLevel="0" collapsed="false"/>
    <row r="1048558" customFormat="false" ht="12.75" hidden="false" customHeight="true" outlineLevel="0" collapsed="false"/>
    <row r="1048559" customFormat="false" ht="12.75" hidden="false" customHeight="true" outlineLevel="0" collapsed="false"/>
    <row r="1048560" customFormat="false" ht="12.75" hidden="false" customHeight="true" outlineLevel="0" collapsed="false"/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.708333333333333" right="0.708333333333333" top="0.945138888888889" bottom="0.748611111111111" header="0.315277777777778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 Narrow,Normal"&amp;14Anexo II
Zonificación de los Centros incluidos en el Contrato</oddHeader>
    <oddFooter>&amp;R&amp;"Arial Narrow,Normal"Pág.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R87"/>
  <sheetViews>
    <sheetView showFormulas="false" showGridLines="true" showRowColHeaders="true" showZeros="true" rightToLeft="false" tabSelected="false" showOutlineSymbols="true" defaultGridColor="true" view="normal" topLeftCell="A64" colorId="64" zoomScale="100" zoomScaleNormal="100" zoomScalePageLayoutView="100" workbookViewId="0">
      <selection pane="topLeft" activeCell="C61" activeCellId="0" sqref="C61"/>
    </sheetView>
  </sheetViews>
  <sheetFormatPr defaultColWidth="11.625" defaultRowHeight="13.8" zeroHeight="false" outlineLevelRow="0" outlineLevelCol="0"/>
  <cols>
    <col collapsed="false" customWidth="true" hidden="false" outlineLevel="0" max="1" min="1" style="0" width="56.57"/>
    <col collapsed="false" customWidth="true" hidden="false" outlineLevel="0" max="8" min="2" style="0" width="10.71"/>
    <col collapsed="false" customWidth="true" hidden="false" outlineLevel="0" max="9" min="9" style="0" width="25.86"/>
    <col collapsed="false" customWidth="true" hidden="false" outlineLevel="0" max="64" min="10" style="0" width="10.71"/>
  </cols>
  <sheetData>
    <row r="2" customFormat="false" ht="15.75" hidden="false" customHeight="true" outlineLevel="0" collapsed="false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customFormat="false" ht="39.75" hidden="false" customHeight="true" outlineLevel="0" collapsed="false">
      <c r="A3" s="39" t="s">
        <v>74</v>
      </c>
      <c r="B3" s="39"/>
      <c r="C3" s="39"/>
      <c r="D3" s="39"/>
      <c r="E3" s="39"/>
      <c r="F3" s="39"/>
      <c r="G3" s="39"/>
      <c r="H3" s="39"/>
      <c r="I3" s="39"/>
      <c r="J3" s="3"/>
    </row>
    <row r="4" customFormat="false" ht="19.35" hidden="false" customHeight="true" outlineLevel="0" collapsed="false">
      <c r="A4" s="40" t="s">
        <v>75</v>
      </c>
      <c r="B4" s="40"/>
      <c r="C4" s="40"/>
      <c r="D4" s="40"/>
      <c r="E4" s="40"/>
      <c r="F4" s="40"/>
      <c r="G4" s="40"/>
      <c r="H4" s="40"/>
      <c r="I4" s="40"/>
      <c r="J4" s="3"/>
    </row>
    <row r="5" customFormat="false" ht="50.7" hidden="false" customHeight="false" outlineLevel="0" collapsed="false">
      <c r="A5" s="4" t="s">
        <v>76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11</v>
      </c>
      <c r="J5" s="3"/>
    </row>
    <row r="6" customFormat="false" ht="22.15" hidden="false" customHeight="true" outlineLevel="0" collapsed="false">
      <c r="A6" s="7" t="s">
        <v>77</v>
      </c>
      <c r="B6" s="29" t="n">
        <f aca="false">12435.22+135</f>
        <v>12570.22</v>
      </c>
      <c r="C6" s="29" t="n">
        <f aca="false">35525.89+467.7</f>
        <v>35993.59</v>
      </c>
      <c r="D6" s="29" t="n">
        <v>8911.16</v>
      </c>
      <c r="E6" s="29" t="n">
        <v>3778.41</v>
      </c>
      <c r="F6" s="29" t="n">
        <v>753.3</v>
      </c>
      <c r="G6" s="29" t="n">
        <v>5824.12</v>
      </c>
      <c r="H6" s="29" t="n">
        <f aca="false">40212.17-422.7</f>
        <v>39789.47</v>
      </c>
      <c r="I6" s="29" t="n">
        <f aca="false">SUM(B6:H6)</f>
        <v>107620.27</v>
      </c>
      <c r="J6" s="3"/>
    </row>
    <row r="7" customFormat="false" ht="22.15" hidden="false" customHeight="true" outlineLevel="0" collapsed="false">
      <c r="A7" s="7" t="s">
        <v>78</v>
      </c>
      <c r="B7" s="29"/>
      <c r="C7" s="29" t="n">
        <v>500</v>
      </c>
      <c r="D7" s="29"/>
      <c r="E7" s="29"/>
      <c r="F7" s="29"/>
      <c r="G7" s="29"/>
      <c r="H7" s="29"/>
      <c r="I7" s="29" t="n">
        <f aca="false">SUM(B7:H7)</f>
        <v>500</v>
      </c>
      <c r="J7" s="3"/>
    </row>
    <row r="8" customFormat="false" ht="22.15" hidden="false" customHeight="true" outlineLevel="0" collapsed="false">
      <c r="A8" s="41"/>
      <c r="B8" s="42"/>
      <c r="C8" s="42"/>
      <c r="D8" s="42"/>
      <c r="E8" s="42"/>
      <c r="F8" s="42"/>
      <c r="G8" s="42"/>
      <c r="H8" s="42"/>
      <c r="I8" s="43" t="n">
        <f aca="false">SUM(I6:I7)</f>
        <v>108120.27</v>
      </c>
      <c r="J8" s="3"/>
    </row>
    <row r="9" customFormat="false" ht="13.8" hidden="false" customHeight="false" outlineLevel="0" collapsed="false">
      <c r="A9" s="41"/>
      <c r="B9" s="42"/>
      <c r="C9" s="42"/>
      <c r="D9" s="42"/>
      <c r="E9" s="42"/>
      <c r="F9" s="42"/>
      <c r="G9" s="42"/>
      <c r="H9" s="42"/>
      <c r="I9" s="3"/>
      <c r="J9" s="3"/>
      <c r="L9" s="11"/>
    </row>
    <row r="10" customFormat="false" ht="19.35" hidden="false" customHeight="true" outlineLevel="0" collapsed="false">
      <c r="A10" s="40" t="s">
        <v>79</v>
      </c>
      <c r="B10" s="40"/>
      <c r="C10" s="40"/>
      <c r="D10" s="40"/>
      <c r="E10" s="40"/>
      <c r="F10" s="40"/>
      <c r="G10" s="40"/>
      <c r="H10" s="40"/>
      <c r="I10" s="40"/>
      <c r="J10" s="3"/>
      <c r="L10" s="44"/>
    </row>
    <row r="11" customFormat="false" ht="42.6" hidden="false" customHeight="true" outlineLevel="0" collapsed="false">
      <c r="A11" s="4" t="s">
        <v>76</v>
      </c>
      <c r="B11" s="5" t="s">
        <v>3</v>
      </c>
      <c r="C11" s="5" t="s">
        <v>4</v>
      </c>
      <c r="D11" s="5" t="s">
        <v>5</v>
      </c>
      <c r="E11" s="5" t="s">
        <v>6</v>
      </c>
      <c r="F11" s="5" t="s">
        <v>7</v>
      </c>
      <c r="G11" s="5" t="s">
        <v>8</v>
      </c>
      <c r="H11" s="5" t="s">
        <v>9</v>
      </c>
      <c r="I11" s="5" t="s">
        <v>11</v>
      </c>
      <c r="J11" s="3"/>
    </row>
    <row r="12" customFormat="false" ht="28.35" hidden="false" customHeight="false" outlineLevel="0" collapsed="false">
      <c r="A12" s="45" t="s">
        <v>80</v>
      </c>
      <c r="B12" s="9"/>
      <c r="C12" s="29" t="n">
        <v>4844</v>
      </c>
      <c r="D12" s="29" t="n">
        <v>1300</v>
      </c>
      <c r="E12" s="46"/>
      <c r="F12" s="46"/>
      <c r="G12" s="46"/>
      <c r="H12" s="29" t="n">
        <v>500</v>
      </c>
      <c r="I12" s="10" t="n">
        <f aca="false">SUM(B12:H12)</f>
        <v>6644</v>
      </c>
      <c r="J12" s="3"/>
    </row>
    <row r="13" customFormat="false" ht="28.35" hidden="false" customHeight="false" outlineLevel="0" collapsed="false">
      <c r="A13" s="45" t="s">
        <v>81</v>
      </c>
      <c r="B13" s="9"/>
      <c r="C13" s="29" t="n">
        <v>739</v>
      </c>
      <c r="D13" s="29"/>
      <c r="E13" s="46"/>
      <c r="F13" s="46"/>
      <c r="G13" s="46"/>
      <c r="H13" s="29" t="n">
        <v>100</v>
      </c>
      <c r="I13" s="10" t="n">
        <f aca="false">SUM(B13:H13)</f>
        <v>839</v>
      </c>
      <c r="J13" s="3"/>
    </row>
    <row r="14" customFormat="false" ht="14.9" hidden="false" customHeight="false" outlineLevel="0" collapsed="false">
      <c r="A14" s="7" t="s">
        <v>82</v>
      </c>
      <c r="B14" s="9"/>
      <c r="C14" s="29" t="n">
        <v>825.81</v>
      </c>
      <c r="D14" s="29"/>
      <c r="E14" s="46"/>
      <c r="F14" s="46"/>
      <c r="G14" s="46"/>
      <c r="H14" s="29" t="n">
        <v>150</v>
      </c>
      <c r="I14" s="10" t="n">
        <f aca="false">SUM(B14:H14)</f>
        <v>975.81</v>
      </c>
      <c r="J14" s="3"/>
    </row>
    <row r="15" customFormat="false" ht="14.9" hidden="false" customHeight="false" outlineLevel="0" collapsed="false">
      <c r="A15" s="7" t="s">
        <v>83</v>
      </c>
      <c r="B15" s="9"/>
      <c r="C15" s="29" t="n">
        <v>150</v>
      </c>
      <c r="D15" s="29"/>
      <c r="E15" s="46"/>
      <c r="F15" s="46"/>
      <c r="G15" s="46"/>
      <c r="H15" s="29" t="n">
        <v>80</v>
      </c>
      <c r="I15" s="10" t="n">
        <f aca="false">SUM(B15:H15)</f>
        <v>230</v>
      </c>
      <c r="J15" s="3"/>
    </row>
    <row r="16" customFormat="false" ht="14.9" hidden="false" customHeight="false" outlineLevel="0" collapsed="false">
      <c r="A16" s="7" t="s">
        <v>84</v>
      </c>
      <c r="B16" s="9"/>
      <c r="C16" s="29" t="n">
        <v>40</v>
      </c>
      <c r="D16" s="29"/>
      <c r="E16" s="46"/>
      <c r="F16" s="46"/>
      <c r="G16" s="46"/>
      <c r="H16" s="29"/>
      <c r="I16" s="10" t="n">
        <f aca="false">SUM(B16:H16)</f>
        <v>40</v>
      </c>
      <c r="J16" s="3"/>
    </row>
    <row r="17" customFormat="false" ht="28.35" hidden="false" customHeight="false" outlineLevel="0" collapsed="false">
      <c r="A17" s="47" t="s">
        <v>85</v>
      </c>
      <c r="B17" s="9"/>
      <c r="C17" s="29" t="n">
        <v>2328.65</v>
      </c>
      <c r="D17" s="29"/>
      <c r="E17" s="46"/>
      <c r="F17" s="46"/>
      <c r="G17" s="46"/>
      <c r="H17" s="29" t="n">
        <v>2500</v>
      </c>
      <c r="I17" s="10" t="n">
        <f aca="false">SUM(B17:H17)</f>
        <v>4828.65</v>
      </c>
      <c r="J17" s="3"/>
    </row>
    <row r="18" customFormat="false" ht="14.9" hidden="false" customHeight="false" outlineLevel="0" collapsed="false">
      <c r="A18" s="7" t="s">
        <v>86</v>
      </c>
      <c r="B18" s="9"/>
      <c r="C18" s="29" t="n">
        <v>24</v>
      </c>
      <c r="D18" s="29"/>
      <c r="E18" s="46"/>
      <c r="F18" s="46"/>
      <c r="G18" s="46"/>
      <c r="H18" s="29"/>
      <c r="I18" s="10" t="n">
        <f aca="false">SUM(B18:H18)</f>
        <v>24</v>
      </c>
      <c r="J18" s="3"/>
    </row>
    <row r="19" customFormat="false" ht="14.9" hidden="false" customHeight="false" outlineLevel="0" collapsed="false">
      <c r="A19" s="7" t="s">
        <v>87</v>
      </c>
      <c r="B19" s="9"/>
      <c r="C19" s="29" t="n">
        <v>95</v>
      </c>
      <c r="D19" s="29"/>
      <c r="E19" s="46"/>
      <c r="F19" s="46"/>
      <c r="G19" s="46"/>
      <c r="H19" s="29"/>
      <c r="I19" s="10" t="n">
        <f aca="false">SUM(B19:H19)</f>
        <v>95</v>
      </c>
      <c r="J19" s="3"/>
    </row>
    <row r="20" customFormat="false" ht="14.9" hidden="false" customHeight="false" outlineLevel="0" collapsed="false">
      <c r="A20" s="7" t="s">
        <v>88</v>
      </c>
      <c r="B20" s="9"/>
      <c r="C20" s="29" t="n">
        <v>50</v>
      </c>
      <c r="D20" s="29"/>
      <c r="E20" s="46"/>
      <c r="F20" s="46"/>
      <c r="G20" s="46"/>
      <c r="H20" s="29"/>
      <c r="I20" s="10" t="n">
        <f aca="false">SUM(B20:H20)</f>
        <v>50</v>
      </c>
      <c r="J20" s="3"/>
    </row>
    <row r="21" customFormat="false" ht="14.9" hidden="false" customHeight="false" outlineLevel="0" collapsed="false">
      <c r="A21" s="45" t="s">
        <v>89</v>
      </c>
      <c r="B21" s="9"/>
      <c r="C21" s="29" t="n">
        <v>2452.22</v>
      </c>
      <c r="D21" s="29"/>
      <c r="E21" s="46"/>
      <c r="F21" s="46"/>
      <c r="G21" s="46"/>
      <c r="H21" s="29" t="n">
        <v>1500</v>
      </c>
      <c r="I21" s="10" t="n">
        <f aca="false">SUM(B21:H21)</f>
        <v>3952.22</v>
      </c>
      <c r="J21" s="3"/>
    </row>
    <row r="22" customFormat="false" ht="14.9" hidden="false" customHeight="false" outlineLevel="0" collapsed="false">
      <c r="A22" s="7" t="s">
        <v>90</v>
      </c>
      <c r="B22" s="9"/>
      <c r="C22" s="29" t="n">
        <v>882</v>
      </c>
      <c r="D22" s="29"/>
      <c r="E22" s="46"/>
      <c r="F22" s="46"/>
      <c r="G22" s="46"/>
      <c r="H22" s="29" t="n">
        <v>300</v>
      </c>
      <c r="I22" s="10" t="n">
        <f aca="false">SUM(B22:H22)</f>
        <v>1182</v>
      </c>
      <c r="J22" s="3"/>
    </row>
    <row r="23" customFormat="false" ht="14.9" hidden="false" customHeight="false" outlineLevel="0" collapsed="false">
      <c r="A23" s="7" t="s">
        <v>91</v>
      </c>
      <c r="B23" s="9"/>
      <c r="C23" s="29" t="n">
        <v>100</v>
      </c>
      <c r="D23" s="29"/>
      <c r="E23" s="46"/>
      <c r="F23" s="46"/>
      <c r="G23" s="46"/>
      <c r="H23" s="29" t="n">
        <v>80</v>
      </c>
      <c r="I23" s="10" t="n">
        <f aca="false">SUM(B23:H23)</f>
        <v>180</v>
      </c>
      <c r="J23" s="3"/>
    </row>
    <row r="24" customFormat="false" ht="14.9" hidden="false" customHeight="false" outlineLevel="0" collapsed="false">
      <c r="A24" s="45" t="s">
        <v>92</v>
      </c>
      <c r="B24" s="9"/>
      <c r="C24" s="29" t="n">
        <v>974</v>
      </c>
      <c r="D24" s="29"/>
      <c r="E24" s="46"/>
      <c r="F24" s="46"/>
      <c r="G24" s="46"/>
      <c r="H24" s="29"/>
      <c r="I24" s="10" t="n">
        <f aca="false">SUM(B24:H24)</f>
        <v>974</v>
      </c>
      <c r="J24" s="3"/>
    </row>
    <row r="25" customFormat="false" ht="14.9" hidden="false" customHeight="false" outlineLevel="0" collapsed="false">
      <c r="A25" s="45" t="s">
        <v>93</v>
      </c>
      <c r="B25" s="9"/>
      <c r="C25" s="29" t="n">
        <v>1564</v>
      </c>
      <c r="D25" s="29"/>
      <c r="E25" s="46"/>
      <c r="F25" s="46"/>
      <c r="G25" s="46"/>
      <c r="H25" s="29" t="n">
        <v>150</v>
      </c>
      <c r="I25" s="10" t="n">
        <f aca="false">SUM(B25:H25)</f>
        <v>1714</v>
      </c>
      <c r="J25" s="3"/>
    </row>
    <row r="26" customFormat="false" ht="14.9" hidden="false" customHeight="false" outlineLevel="0" collapsed="false">
      <c r="A26" s="45" t="s">
        <v>94</v>
      </c>
      <c r="B26" s="9"/>
      <c r="C26" s="29" t="n">
        <v>420</v>
      </c>
      <c r="D26" s="29"/>
      <c r="E26" s="46"/>
      <c r="F26" s="46"/>
      <c r="G26" s="46"/>
      <c r="H26" s="29"/>
      <c r="I26" s="10" t="n">
        <f aca="false">SUM(B26:H26)</f>
        <v>420</v>
      </c>
      <c r="J26" s="3"/>
    </row>
    <row r="27" customFormat="false" ht="14.9" hidden="false" customHeight="false" outlineLevel="0" collapsed="false">
      <c r="A27" s="45" t="s">
        <v>95</v>
      </c>
      <c r="B27" s="9"/>
      <c r="C27" s="29" t="n">
        <f aca="false">1677+214</f>
        <v>1891</v>
      </c>
      <c r="D27" s="29"/>
      <c r="E27" s="46"/>
      <c r="F27" s="46"/>
      <c r="G27" s="46"/>
      <c r="H27" s="29" t="n">
        <v>100</v>
      </c>
      <c r="I27" s="10" t="n">
        <f aca="false">SUM(B27:H27)</f>
        <v>1991</v>
      </c>
      <c r="J27" s="3"/>
    </row>
    <row r="28" customFormat="false" ht="14.9" hidden="false" customHeight="false" outlineLevel="0" collapsed="false">
      <c r="A28" s="7" t="s">
        <v>96</v>
      </c>
      <c r="B28" s="9"/>
      <c r="C28" s="29" t="n">
        <v>84</v>
      </c>
      <c r="D28" s="29"/>
      <c r="E28" s="46"/>
      <c r="F28" s="46"/>
      <c r="G28" s="46"/>
      <c r="H28" s="29" t="n">
        <v>80</v>
      </c>
      <c r="I28" s="10" t="n">
        <f aca="false">SUM(B28:H28)</f>
        <v>164</v>
      </c>
      <c r="J28" s="3"/>
    </row>
    <row r="29" customFormat="false" ht="14.9" hidden="false" customHeight="false" outlineLevel="0" collapsed="false">
      <c r="A29" s="45" t="s">
        <v>97</v>
      </c>
      <c r="B29" s="9"/>
      <c r="C29" s="29" t="n">
        <v>740</v>
      </c>
      <c r="D29" s="29"/>
      <c r="E29" s="46"/>
      <c r="F29" s="46"/>
      <c r="G29" s="46"/>
      <c r="H29" s="29" t="n">
        <v>100</v>
      </c>
      <c r="I29" s="10" t="n">
        <f aca="false">SUM(B29:H29)</f>
        <v>840</v>
      </c>
      <c r="J29" s="3"/>
    </row>
    <row r="30" customFormat="false" ht="14.9" hidden="false" customHeight="false" outlineLevel="0" collapsed="false">
      <c r="A30" s="7" t="s">
        <v>98</v>
      </c>
      <c r="B30" s="9"/>
      <c r="C30" s="29" t="n">
        <v>52</v>
      </c>
      <c r="D30" s="29"/>
      <c r="E30" s="46"/>
      <c r="F30" s="46"/>
      <c r="G30" s="46"/>
      <c r="H30" s="29" t="n">
        <v>80</v>
      </c>
      <c r="I30" s="10" t="n">
        <f aca="false">SUM(B30:H30)</f>
        <v>132</v>
      </c>
      <c r="J30" s="3"/>
      <c r="L30" s="12"/>
    </row>
    <row r="31" customFormat="false" ht="14.9" hidden="false" customHeight="false" outlineLevel="0" collapsed="false">
      <c r="A31" s="7" t="s">
        <v>99</v>
      </c>
      <c r="B31" s="9"/>
      <c r="C31" s="29" t="n">
        <v>84</v>
      </c>
      <c r="D31" s="29"/>
      <c r="E31" s="46"/>
      <c r="F31" s="46"/>
      <c r="G31" s="46"/>
      <c r="H31" s="29"/>
      <c r="I31" s="10" t="n">
        <f aca="false">SUM(B31:H31)</f>
        <v>84</v>
      </c>
      <c r="J31" s="3"/>
    </row>
    <row r="32" customFormat="false" ht="14.9" hidden="false" customHeight="false" outlineLevel="0" collapsed="false">
      <c r="A32" s="45" t="s">
        <v>100</v>
      </c>
      <c r="B32" s="9"/>
      <c r="C32" s="29" t="n">
        <v>702</v>
      </c>
      <c r="D32" s="29"/>
      <c r="E32" s="46"/>
      <c r="F32" s="46"/>
      <c r="G32" s="46"/>
      <c r="H32" s="29"/>
      <c r="I32" s="10" t="n">
        <f aca="false">SUM(B32:H32)</f>
        <v>702</v>
      </c>
      <c r="J32" s="3"/>
    </row>
    <row r="33" customFormat="false" ht="14.9" hidden="false" customHeight="false" outlineLevel="0" collapsed="false">
      <c r="A33" s="7" t="s">
        <v>101</v>
      </c>
      <c r="B33" s="9"/>
      <c r="C33" s="29" t="n">
        <v>45</v>
      </c>
      <c r="D33" s="29"/>
      <c r="E33" s="46"/>
      <c r="F33" s="46"/>
      <c r="G33" s="46"/>
      <c r="H33" s="29"/>
      <c r="I33" s="10" t="n">
        <f aca="false">SUM(B33:H33)</f>
        <v>45</v>
      </c>
      <c r="J33" s="3"/>
    </row>
    <row r="34" customFormat="false" ht="14.9" hidden="false" customHeight="false" outlineLevel="0" collapsed="false">
      <c r="A34" s="7" t="s">
        <v>102</v>
      </c>
      <c r="B34" s="9"/>
      <c r="C34" s="29" t="n">
        <v>52</v>
      </c>
      <c r="D34" s="29"/>
      <c r="E34" s="46"/>
      <c r="F34" s="46"/>
      <c r="G34" s="46"/>
      <c r="H34" s="29"/>
      <c r="I34" s="10" t="n">
        <f aca="false">SUM(B34:H34)</f>
        <v>52</v>
      </c>
      <c r="J34" s="3"/>
    </row>
    <row r="35" customFormat="false" ht="14.9" hidden="false" customHeight="false" outlineLevel="0" collapsed="false">
      <c r="A35" s="7" t="s">
        <v>103</v>
      </c>
      <c r="B35" s="9"/>
      <c r="C35" s="29" t="n">
        <v>50</v>
      </c>
      <c r="D35" s="29"/>
      <c r="E35" s="46"/>
      <c r="F35" s="46"/>
      <c r="G35" s="46"/>
      <c r="H35" s="29"/>
      <c r="I35" s="10" t="n">
        <f aca="false">SUM(B35:H35)</f>
        <v>50</v>
      </c>
      <c r="J35" s="3"/>
    </row>
    <row r="36" customFormat="false" ht="14.9" hidden="false" customHeight="false" outlineLevel="0" collapsed="false">
      <c r="A36" s="7" t="s">
        <v>104</v>
      </c>
      <c r="B36" s="9"/>
      <c r="C36" s="29" t="n">
        <v>49</v>
      </c>
      <c r="D36" s="29"/>
      <c r="E36" s="46"/>
      <c r="F36" s="46"/>
      <c r="G36" s="46"/>
      <c r="H36" s="29"/>
      <c r="I36" s="10" t="n">
        <f aca="false">SUM(B36:H36)</f>
        <v>49</v>
      </c>
      <c r="J36" s="3"/>
    </row>
    <row r="37" customFormat="false" ht="14.9" hidden="false" customHeight="false" outlineLevel="0" collapsed="false">
      <c r="A37" s="7" t="s">
        <v>105</v>
      </c>
      <c r="B37" s="9"/>
      <c r="C37" s="29" t="n">
        <v>400</v>
      </c>
      <c r="D37" s="29"/>
      <c r="E37" s="46"/>
      <c r="F37" s="46"/>
      <c r="G37" s="46"/>
      <c r="H37" s="29"/>
      <c r="I37" s="10" t="n">
        <f aca="false">SUM(B37:H37)</f>
        <v>400</v>
      </c>
      <c r="J37" s="3"/>
    </row>
    <row r="38" customFormat="false" ht="14.9" hidden="false" customHeight="false" outlineLevel="0" collapsed="false">
      <c r="A38" s="45" t="s">
        <v>106</v>
      </c>
      <c r="B38" s="9"/>
      <c r="C38" s="29" t="n">
        <v>2500</v>
      </c>
      <c r="D38" s="29"/>
      <c r="E38" s="46"/>
      <c r="F38" s="46"/>
      <c r="G38" s="46"/>
      <c r="H38" s="29" t="n">
        <v>300</v>
      </c>
      <c r="I38" s="10" t="n">
        <f aca="false">SUM(B38:H38)</f>
        <v>2800</v>
      </c>
      <c r="J38" s="3"/>
    </row>
    <row r="39" customFormat="false" ht="14.9" hidden="false" customHeight="false" outlineLevel="0" collapsed="false">
      <c r="A39" s="7" t="s">
        <v>107</v>
      </c>
      <c r="B39" s="9"/>
      <c r="C39" s="29" t="n">
        <v>1130</v>
      </c>
      <c r="D39" s="29"/>
      <c r="E39" s="46"/>
      <c r="F39" s="46"/>
      <c r="G39" s="46"/>
      <c r="H39" s="29" t="n">
        <v>164</v>
      </c>
      <c r="I39" s="10" t="n">
        <f aca="false">SUM(B39:H39)</f>
        <v>1294</v>
      </c>
      <c r="J39" s="3"/>
    </row>
    <row r="40" customFormat="false" ht="14.9" hidden="false" customHeight="false" outlineLevel="0" collapsed="false">
      <c r="A40" s="45" t="s">
        <v>108</v>
      </c>
      <c r="B40" s="9"/>
      <c r="C40" s="29" t="n">
        <v>1081</v>
      </c>
      <c r="D40" s="29"/>
      <c r="E40" s="46"/>
      <c r="F40" s="46"/>
      <c r="G40" s="46"/>
      <c r="H40" s="29" t="n">
        <v>230</v>
      </c>
      <c r="I40" s="10" t="n">
        <f aca="false">SUM(B40:H40)</f>
        <v>1311</v>
      </c>
      <c r="J40" s="3"/>
      <c r="L40" s="12"/>
    </row>
    <row r="41" customFormat="false" ht="14.9" hidden="false" customHeight="false" outlineLevel="0" collapsed="false">
      <c r="A41" s="45" t="s">
        <v>109</v>
      </c>
      <c r="B41" s="9"/>
      <c r="C41" s="29" t="n">
        <v>1350</v>
      </c>
      <c r="D41" s="29"/>
      <c r="E41" s="46"/>
      <c r="F41" s="46"/>
      <c r="G41" s="46"/>
      <c r="H41" s="29" t="n">
        <v>80</v>
      </c>
      <c r="I41" s="10" t="n">
        <f aca="false">SUM(B41:H41)</f>
        <v>1430</v>
      </c>
      <c r="J41" s="3"/>
      <c r="L41" s="12"/>
    </row>
    <row r="42" customFormat="false" ht="14.9" hidden="false" customHeight="false" outlineLevel="0" collapsed="false">
      <c r="A42" s="7" t="s">
        <v>110</v>
      </c>
      <c r="B42" s="9"/>
      <c r="C42" s="29" t="n">
        <v>247</v>
      </c>
      <c r="D42" s="29"/>
      <c r="E42" s="46"/>
      <c r="F42" s="46"/>
      <c r="G42" s="46"/>
      <c r="H42" s="29"/>
      <c r="I42" s="10" t="n">
        <f aca="false">SUM(B42:H42)</f>
        <v>247</v>
      </c>
      <c r="J42" s="3"/>
      <c r="L42" s="12"/>
      <c r="R42" s="12"/>
    </row>
    <row r="43" customFormat="false" ht="14.9" hidden="false" customHeight="false" outlineLevel="0" collapsed="false">
      <c r="A43" s="7" t="s">
        <v>111</v>
      </c>
      <c r="B43" s="9"/>
      <c r="C43" s="29" t="n">
        <v>148</v>
      </c>
      <c r="D43" s="29"/>
      <c r="E43" s="46"/>
      <c r="F43" s="46"/>
      <c r="G43" s="46"/>
      <c r="H43" s="29"/>
      <c r="I43" s="10" t="n">
        <f aca="false">SUM(B43:H43)</f>
        <v>148</v>
      </c>
      <c r="J43" s="3"/>
    </row>
    <row r="44" customFormat="false" ht="28.35" hidden="false" customHeight="false" outlineLevel="0" collapsed="false">
      <c r="A44" s="45" t="s">
        <v>112</v>
      </c>
      <c r="B44" s="9"/>
      <c r="C44" s="29" t="n">
        <v>1600</v>
      </c>
      <c r="D44" s="29"/>
      <c r="E44" s="46"/>
      <c r="F44" s="46"/>
      <c r="G44" s="46"/>
      <c r="H44" s="29" t="n">
        <v>300</v>
      </c>
      <c r="I44" s="10" t="n">
        <f aca="false">SUM(B44:H44)</f>
        <v>1900</v>
      </c>
      <c r="J44" s="3"/>
    </row>
    <row r="45" customFormat="false" ht="14.9" hidden="false" customHeight="false" outlineLevel="0" collapsed="false">
      <c r="A45" s="7" t="s">
        <v>113</v>
      </c>
      <c r="B45" s="9"/>
      <c r="C45" s="29" t="n">
        <v>523</v>
      </c>
      <c r="D45" s="29"/>
      <c r="E45" s="46"/>
      <c r="F45" s="46"/>
      <c r="G45" s="46"/>
      <c r="H45" s="29"/>
      <c r="I45" s="10" t="n">
        <f aca="false">SUM(B45:H45)</f>
        <v>523</v>
      </c>
      <c r="J45" s="3"/>
    </row>
    <row r="46" customFormat="false" ht="14.9" hidden="false" customHeight="false" outlineLevel="0" collapsed="false">
      <c r="A46" s="45" t="s">
        <v>114</v>
      </c>
      <c r="B46" s="9"/>
      <c r="C46" s="29" t="n">
        <v>2150</v>
      </c>
      <c r="D46" s="29"/>
      <c r="E46" s="46"/>
      <c r="F46" s="46"/>
      <c r="G46" s="46"/>
      <c r="H46" s="29" t="n">
        <v>150</v>
      </c>
      <c r="I46" s="10" t="n">
        <f aca="false">SUM(B46:H46)</f>
        <v>2300</v>
      </c>
      <c r="J46" s="3"/>
      <c r="L46" s="12"/>
    </row>
    <row r="47" customFormat="false" ht="15" hidden="false" customHeight="false" outlineLevel="0" collapsed="false">
      <c r="I47" s="43" t="n">
        <f aca="false">SUM(I12:I46)</f>
        <v>38610.68</v>
      </c>
      <c r="J47" s="3"/>
    </row>
    <row r="48" customFormat="false" ht="13.8" hidden="false" customHeight="false" outlineLevel="0" collapsed="false">
      <c r="J48" s="3"/>
    </row>
    <row r="49" customFormat="false" ht="19.35" hidden="false" customHeight="true" outlineLevel="0" collapsed="false">
      <c r="A49" s="40" t="s">
        <v>115</v>
      </c>
      <c r="B49" s="40"/>
      <c r="C49" s="40"/>
      <c r="D49" s="40"/>
      <c r="E49" s="40"/>
      <c r="F49" s="40"/>
      <c r="G49" s="40"/>
      <c r="H49" s="40"/>
      <c r="I49" s="40"/>
      <c r="J49" s="3"/>
      <c r="L49" s="3"/>
    </row>
    <row r="50" customFormat="false" ht="42.6" hidden="false" customHeight="true" outlineLevel="0" collapsed="false">
      <c r="A50" s="4" t="s">
        <v>76</v>
      </c>
      <c r="B50" s="5" t="s">
        <v>3</v>
      </c>
      <c r="C50" s="5" t="s">
        <v>4</v>
      </c>
      <c r="D50" s="5" t="s">
        <v>5</v>
      </c>
      <c r="E50" s="5" t="s">
        <v>6</v>
      </c>
      <c r="F50" s="5" t="s">
        <v>7</v>
      </c>
      <c r="G50" s="5" t="s">
        <v>8</v>
      </c>
      <c r="H50" s="5" t="s">
        <v>9</v>
      </c>
      <c r="I50" s="5" t="s">
        <v>11</v>
      </c>
      <c r="J50" s="3"/>
    </row>
    <row r="51" customFormat="false" ht="14.9" hidden="false" customHeight="false" outlineLevel="0" collapsed="false">
      <c r="A51" s="7" t="s">
        <v>116</v>
      </c>
      <c r="B51" s="48"/>
      <c r="C51" s="28" t="n">
        <v>600</v>
      </c>
      <c r="D51" s="28"/>
      <c r="E51" s="46"/>
      <c r="F51" s="46"/>
      <c r="G51" s="46"/>
      <c r="H51" s="28" t="n">
        <v>200</v>
      </c>
      <c r="I51" s="10" t="n">
        <f aca="false">SUM(B51:H51)</f>
        <v>800</v>
      </c>
      <c r="J51" s="3"/>
    </row>
    <row r="52" customFormat="false" ht="14.9" hidden="false" customHeight="false" outlineLevel="0" collapsed="false">
      <c r="A52" s="7" t="s">
        <v>117</v>
      </c>
      <c r="B52" s="48"/>
      <c r="C52" s="28" t="n">
        <v>2000</v>
      </c>
      <c r="D52" s="28"/>
      <c r="E52" s="46"/>
      <c r="F52" s="46"/>
      <c r="G52" s="46"/>
      <c r="H52" s="28" t="n">
        <v>750</v>
      </c>
      <c r="I52" s="10" t="n">
        <f aca="false">SUM(B52:H52)</f>
        <v>2750</v>
      </c>
      <c r="J52" s="3"/>
    </row>
    <row r="53" customFormat="false" ht="14.9" hidden="false" customHeight="false" outlineLevel="0" collapsed="false">
      <c r="A53" s="7" t="s">
        <v>118</v>
      </c>
      <c r="B53" s="48"/>
      <c r="C53" s="28" t="n">
        <v>250</v>
      </c>
      <c r="D53" s="28"/>
      <c r="E53" s="46"/>
      <c r="F53" s="46"/>
      <c r="G53" s="46"/>
      <c r="H53" s="28" t="n">
        <v>200</v>
      </c>
      <c r="I53" s="10" t="n">
        <f aca="false">SUM(B53:H53)</f>
        <v>450</v>
      </c>
      <c r="J53" s="3"/>
    </row>
    <row r="54" customFormat="false" ht="14.9" hidden="false" customHeight="false" outlineLevel="0" collapsed="false">
      <c r="A54" s="7" t="s">
        <v>119</v>
      </c>
      <c r="B54" s="48"/>
      <c r="C54" s="28" t="n">
        <v>512.51</v>
      </c>
      <c r="D54" s="28"/>
      <c r="E54" s="46"/>
      <c r="F54" s="46"/>
      <c r="G54" s="46"/>
      <c r="H54" s="28" t="n">
        <v>270</v>
      </c>
      <c r="I54" s="10" t="n">
        <f aca="false">SUM(B54:H54)</f>
        <v>782.51</v>
      </c>
      <c r="J54" s="3"/>
    </row>
    <row r="55" customFormat="false" ht="14.9" hidden="false" customHeight="false" outlineLevel="0" collapsed="false">
      <c r="A55" s="7" t="s">
        <v>120</v>
      </c>
      <c r="B55" s="48"/>
      <c r="C55" s="28" t="n">
        <v>297.14</v>
      </c>
      <c r="D55" s="28"/>
      <c r="E55" s="46"/>
      <c r="F55" s="46"/>
      <c r="G55" s="46"/>
      <c r="H55" s="28" t="n">
        <v>10</v>
      </c>
      <c r="I55" s="10" t="n">
        <f aca="false">SUM(B55:H55)</f>
        <v>307.14</v>
      </c>
      <c r="J55" s="3"/>
    </row>
    <row r="56" customFormat="false" ht="14.9" hidden="false" customHeight="false" outlineLevel="0" collapsed="false">
      <c r="A56" s="7" t="s">
        <v>121</v>
      </c>
      <c r="B56" s="48"/>
      <c r="C56" s="28" t="n">
        <v>390</v>
      </c>
      <c r="D56" s="28"/>
      <c r="E56" s="46"/>
      <c r="F56" s="46"/>
      <c r="G56" s="46"/>
      <c r="H56" s="28" t="n">
        <v>180</v>
      </c>
      <c r="I56" s="10" t="n">
        <f aca="false">SUM(B56:H56)</f>
        <v>570</v>
      </c>
      <c r="J56" s="3"/>
    </row>
    <row r="57" customFormat="false" ht="14.9" hidden="false" customHeight="false" outlineLevel="0" collapsed="false">
      <c r="A57" s="7" t="s">
        <v>122</v>
      </c>
      <c r="B57" s="48"/>
      <c r="C57" s="28" t="n">
        <v>500</v>
      </c>
      <c r="D57" s="28"/>
      <c r="E57" s="46"/>
      <c r="F57" s="46"/>
      <c r="G57" s="46"/>
      <c r="H57" s="28"/>
      <c r="I57" s="10" t="n">
        <f aca="false">SUM(B57:H57)</f>
        <v>500</v>
      </c>
      <c r="J57" s="3"/>
    </row>
    <row r="58" customFormat="false" ht="14.9" hidden="false" customHeight="false" outlineLevel="0" collapsed="false">
      <c r="A58" s="7" t="s">
        <v>123</v>
      </c>
      <c r="B58" s="48"/>
      <c r="C58" s="28" t="n">
        <v>310</v>
      </c>
      <c r="D58" s="28"/>
      <c r="E58" s="46"/>
      <c r="F58" s="46"/>
      <c r="G58" s="46"/>
      <c r="H58" s="28" t="n">
        <v>100</v>
      </c>
      <c r="I58" s="10" t="n">
        <f aca="false">SUM(B58:H58)</f>
        <v>410</v>
      </c>
      <c r="J58" s="3"/>
    </row>
    <row r="59" customFormat="false" ht="14.9" hidden="false" customHeight="false" outlineLevel="0" collapsed="false">
      <c r="A59" s="7" t="s">
        <v>124</v>
      </c>
      <c r="B59" s="48"/>
      <c r="C59" s="28" t="n">
        <v>1810</v>
      </c>
      <c r="D59" s="28"/>
      <c r="E59" s="46"/>
      <c r="F59" s="46"/>
      <c r="G59" s="46"/>
      <c r="H59" s="28" t="n">
        <v>800</v>
      </c>
      <c r="I59" s="10" t="n">
        <f aca="false">SUM(B59:H59)</f>
        <v>2610</v>
      </c>
      <c r="J59" s="3"/>
    </row>
    <row r="60" customFormat="false" ht="14.9" hidden="false" customHeight="false" outlineLevel="0" collapsed="false">
      <c r="A60" s="7" t="s">
        <v>125</v>
      </c>
      <c r="B60" s="48"/>
      <c r="C60" s="28" t="n">
        <v>250</v>
      </c>
      <c r="D60" s="28"/>
      <c r="E60" s="46"/>
      <c r="F60" s="46"/>
      <c r="G60" s="46"/>
      <c r="H60" s="28"/>
      <c r="I60" s="10" t="n">
        <f aca="false">SUM(B60:H60)</f>
        <v>250</v>
      </c>
      <c r="J60" s="3"/>
    </row>
    <row r="61" customFormat="false" ht="14.9" hidden="false" customHeight="false" outlineLevel="0" collapsed="false">
      <c r="A61" s="7" t="s">
        <v>126</v>
      </c>
      <c r="B61" s="48"/>
      <c r="C61" s="49" t="n">
        <v>500</v>
      </c>
      <c r="D61" s="28"/>
      <c r="E61" s="46"/>
      <c r="F61" s="46"/>
      <c r="G61" s="46"/>
      <c r="H61" s="28"/>
      <c r="I61" s="10" t="n">
        <f aca="false">SUM(B61:H61)</f>
        <v>500</v>
      </c>
      <c r="J61" s="3"/>
    </row>
    <row r="62" customFormat="false" ht="14.9" hidden="false" customHeight="false" outlineLevel="0" collapsed="false">
      <c r="A62" s="7" t="s">
        <v>127</v>
      </c>
      <c r="B62" s="48"/>
      <c r="C62" s="28" t="n">
        <v>790</v>
      </c>
      <c r="D62" s="28"/>
      <c r="E62" s="46"/>
      <c r="F62" s="46"/>
      <c r="G62" s="46"/>
      <c r="H62" s="28" t="n">
        <v>10</v>
      </c>
      <c r="I62" s="10" t="n">
        <f aca="false">SUM(B62:H62)</f>
        <v>800</v>
      </c>
      <c r="J62" s="3"/>
    </row>
    <row r="63" customFormat="false" ht="14.9" hidden="false" customHeight="false" outlineLevel="0" collapsed="false">
      <c r="A63" s="7" t="s">
        <v>128</v>
      </c>
      <c r="B63" s="48"/>
      <c r="C63" s="28" t="n">
        <v>290</v>
      </c>
      <c r="D63" s="28"/>
      <c r="E63" s="46"/>
      <c r="F63" s="46"/>
      <c r="G63" s="46"/>
      <c r="H63" s="28"/>
      <c r="I63" s="10" t="n">
        <f aca="false">SUM(B63:H63)</f>
        <v>290</v>
      </c>
      <c r="J63" s="3"/>
    </row>
    <row r="64" customFormat="false" ht="14.9" hidden="false" customHeight="false" outlineLevel="0" collapsed="false">
      <c r="A64" s="7" t="s">
        <v>129</v>
      </c>
      <c r="B64" s="48"/>
      <c r="C64" s="28" t="n">
        <v>1550</v>
      </c>
      <c r="D64" s="28" t="n">
        <v>280</v>
      </c>
      <c r="E64" s="46"/>
      <c r="F64" s="46"/>
      <c r="G64" s="46"/>
      <c r="H64" s="28" t="n">
        <v>800</v>
      </c>
      <c r="I64" s="10" t="n">
        <f aca="false">SUM(B64:H64)</f>
        <v>2630</v>
      </c>
      <c r="J64" s="3"/>
    </row>
    <row r="65" customFormat="false" ht="14.9" hidden="false" customHeight="false" outlineLevel="0" collapsed="false">
      <c r="A65" s="7" t="s">
        <v>130</v>
      </c>
      <c r="B65" s="48"/>
      <c r="C65" s="28" t="n">
        <v>1471.36</v>
      </c>
      <c r="D65" s="28"/>
      <c r="E65" s="46"/>
      <c r="F65" s="46"/>
      <c r="G65" s="46"/>
      <c r="H65" s="28" t="n">
        <v>700</v>
      </c>
      <c r="I65" s="10" t="n">
        <f aca="false">SUM(B65:H65)</f>
        <v>2171.36</v>
      </c>
      <c r="J65" s="3"/>
    </row>
    <row r="66" customFormat="false" ht="14.9" hidden="false" customHeight="false" outlineLevel="0" collapsed="false">
      <c r="A66" s="7" t="s">
        <v>131</v>
      </c>
      <c r="B66" s="48"/>
      <c r="C66" s="28" t="n">
        <v>610</v>
      </c>
      <c r="D66" s="28"/>
      <c r="E66" s="46"/>
      <c r="F66" s="46"/>
      <c r="G66" s="46"/>
      <c r="H66" s="28" t="n">
        <v>30</v>
      </c>
      <c r="I66" s="10" t="n">
        <f aca="false">SUM(B66:H66)</f>
        <v>640</v>
      </c>
      <c r="J66" s="3"/>
    </row>
    <row r="67" customFormat="false" ht="14.9" hidden="false" customHeight="false" outlineLevel="0" collapsed="false">
      <c r="A67" s="7" t="s">
        <v>132</v>
      </c>
      <c r="B67" s="48"/>
      <c r="C67" s="28" t="n">
        <v>910</v>
      </c>
      <c r="D67" s="28"/>
      <c r="E67" s="46"/>
      <c r="F67" s="46"/>
      <c r="G67" s="46"/>
      <c r="H67" s="28"/>
      <c r="I67" s="10" t="n">
        <f aca="false">SUM(B67:H67)</f>
        <v>910</v>
      </c>
      <c r="J67" s="3"/>
    </row>
    <row r="68" customFormat="false" ht="14.9" hidden="false" customHeight="false" outlineLevel="0" collapsed="false">
      <c r="A68" s="7" t="s">
        <v>133</v>
      </c>
      <c r="B68" s="48"/>
      <c r="C68" s="28" t="n">
        <v>80</v>
      </c>
      <c r="D68" s="28"/>
      <c r="E68" s="46"/>
      <c r="F68" s="46"/>
      <c r="G68" s="46"/>
      <c r="H68" s="28"/>
      <c r="I68" s="10" t="n">
        <f aca="false">SUM(B68:H68)</f>
        <v>80</v>
      </c>
      <c r="J68" s="3"/>
    </row>
    <row r="69" customFormat="false" ht="14.9" hidden="false" customHeight="false" outlineLevel="0" collapsed="false">
      <c r="A69" s="7" t="s">
        <v>134</v>
      </c>
      <c r="B69" s="48"/>
      <c r="C69" s="8" t="n">
        <v>80</v>
      </c>
      <c r="D69" s="28"/>
      <c r="E69" s="46"/>
      <c r="F69" s="46"/>
      <c r="G69" s="46"/>
      <c r="H69" s="28"/>
      <c r="I69" s="10" t="n">
        <f aca="false">SUM(B69:H69)</f>
        <v>80</v>
      </c>
      <c r="J69" s="3"/>
    </row>
    <row r="70" customFormat="false" ht="14.9" hidden="false" customHeight="false" outlineLevel="0" collapsed="false">
      <c r="A70" s="7" t="s">
        <v>135</v>
      </c>
      <c r="B70" s="48"/>
      <c r="C70" s="8" t="n">
        <v>105</v>
      </c>
      <c r="D70" s="28"/>
      <c r="E70" s="46"/>
      <c r="F70" s="46"/>
      <c r="G70" s="46"/>
      <c r="H70" s="28"/>
      <c r="I70" s="10" t="n">
        <f aca="false">SUM(B70:H70)</f>
        <v>105</v>
      </c>
      <c r="J70" s="3"/>
    </row>
    <row r="71" customFormat="false" ht="14.9" hidden="false" customHeight="false" outlineLevel="0" collapsed="false">
      <c r="A71" s="7" t="s">
        <v>136</v>
      </c>
      <c r="B71" s="48"/>
      <c r="C71" s="8" t="n">
        <v>180</v>
      </c>
      <c r="D71" s="28"/>
      <c r="E71" s="46"/>
      <c r="F71" s="46"/>
      <c r="G71" s="46"/>
      <c r="H71" s="28"/>
      <c r="I71" s="10" t="n">
        <f aca="false">SUM(B71:H71)</f>
        <v>180</v>
      </c>
      <c r="J71" s="3"/>
    </row>
    <row r="72" customFormat="false" ht="14.9" hidden="false" customHeight="false" outlineLevel="0" collapsed="false">
      <c r="A72" s="7" t="s">
        <v>137</v>
      </c>
      <c r="B72" s="48"/>
      <c r="C72" s="8" t="n">
        <v>130</v>
      </c>
      <c r="D72" s="28"/>
      <c r="E72" s="46"/>
      <c r="F72" s="46"/>
      <c r="G72" s="46"/>
      <c r="H72" s="28"/>
      <c r="I72" s="10" t="n">
        <f aca="false">SUM(B72:H72)</f>
        <v>130</v>
      </c>
      <c r="J72" s="3"/>
    </row>
    <row r="73" customFormat="false" ht="14.9" hidden="false" customHeight="false" outlineLevel="0" collapsed="false">
      <c r="A73" s="7" t="s">
        <v>138</v>
      </c>
      <c r="B73" s="48"/>
      <c r="C73" s="8" t="n">
        <v>110</v>
      </c>
      <c r="D73" s="28"/>
      <c r="E73" s="46"/>
      <c r="F73" s="46"/>
      <c r="G73" s="46"/>
      <c r="H73" s="28"/>
      <c r="I73" s="10" t="n">
        <f aca="false">SUM(B73:H73)</f>
        <v>110</v>
      </c>
      <c r="J73" s="3"/>
    </row>
    <row r="74" customFormat="false" ht="14.9" hidden="false" customHeight="false" outlineLevel="0" collapsed="false">
      <c r="A74" s="7" t="s">
        <v>139</v>
      </c>
      <c r="B74" s="48"/>
      <c r="C74" s="8" t="n">
        <v>100</v>
      </c>
      <c r="D74" s="28"/>
      <c r="E74" s="46"/>
      <c r="F74" s="46"/>
      <c r="G74" s="46"/>
      <c r="H74" s="28"/>
      <c r="I74" s="10" t="n">
        <f aca="false">SUM(B74:H74)</f>
        <v>100</v>
      </c>
      <c r="J74" s="3"/>
    </row>
    <row r="75" customFormat="false" ht="14.9" hidden="false" customHeight="false" outlineLevel="0" collapsed="false">
      <c r="A75" s="7" t="s">
        <v>140</v>
      </c>
      <c r="B75" s="48"/>
      <c r="C75" s="28" t="n">
        <v>290</v>
      </c>
      <c r="D75" s="28"/>
      <c r="E75" s="46"/>
      <c r="F75" s="46"/>
      <c r="G75" s="46"/>
      <c r="H75" s="28" t="n">
        <v>40</v>
      </c>
      <c r="I75" s="10" t="n">
        <f aca="false">SUM(B75:H75)</f>
        <v>330</v>
      </c>
      <c r="J75" s="3"/>
    </row>
    <row r="76" customFormat="false" ht="14.9" hidden="false" customHeight="false" outlineLevel="0" collapsed="false">
      <c r="A76" s="7" t="s">
        <v>141</v>
      </c>
      <c r="B76" s="48"/>
      <c r="C76" s="8" t="n">
        <v>70</v>
      </c>
      <c r="D76" s="28"/>
      <c r="E76" s="46"/>
      <c r="F76" s="46"/>
      <c r="G76" s="46"/>
      <c r="H76" s="28"/>
      <c r="I76" s="10" t="n">
        <f aca="false">SUM(B76:H76)</f>
        <v>70</v>
      </c>
      <c r="J76" s="3"/>
    </row>
    <row r="77" customFormat="false" ht="14.9" hidden="false" customHeight="false" outlineLevel="0" collapsed="false">
      <c r="A77" s="7" t="s">
        <v>142</v>
      </c>
      <c r="B77" s="48"/>
      <c r="C77" s="8" t="n">
        <v>144</v>
      </c>
      <c r="D77" s="28"/>
      <c r="E77" s="46"/>
      <c r="F77" s="46"/>
      <c r="G77" s="46"/>
      <c r="H77" s="28"/>
      <c r="I77" s="10" t="n">
        <f aca="false">SUM(B77:H77)</f>
        <v>144</v>
      </c>
      <c r="J77" s="3"/>
    </row>
    <row r="78" customFormat="false" ht="14.9" hidden="false" customHeight="false" outlineLevel="0" collapsed="false">
      <c r="A78" s="7" t="s">
        <v>143</v>
      </c>
      <c r="B78" s="48"/>
      <c r="C78" s="8" t="n">
        <v>80</v>
      </c>
      <c r="D78" s="28"/>
      <c r="E78" s="46"/>
      <c r="F78" s="46"/>
      <c r="G78" s="46"/>
      <c r="H78" s="28"/>
      <c r="I78" s="10" t="n">
        <f aca="false">SUM(B78:H78)</f>
        <v>80</v>
      </c>
      <c r="J78" s="3"/>
    </row>
    <row r="79" customFormat="false" ht="14.9" hidden="false" customHeight="false" outlineLevel="0" collapsed="false">
      <c r="A79" s="7" t="s">
        <v>144</v>
      </c>
      <c r="B79" s="48"/>
      <c r="C79" s="28" t="n">
        <v>1787</v>
      </c>
      <c r="D79" s="28"/>
      <c r="E79" s="46"/>
      <c r="F79" s="46"/>
      <c r="G79" s="46"/>
      <c r="H79" s="28" t="n">
        <v>780</v>
      </c>
      <c r="I79" s="10" t="n">
        <f aca="false">SUM(B79:H79)</f>
        <v>2567</v>
      </c>
      <c r="J79" s="3"/>
    </row>
    <row r="80" customFormat="false" ht="18.65" hidden="false" customHeight="false" outlineLevel="0" collapsed="false">
      <c r="B80" s="50"/>
      <c r="C80" s="50"/>
      <c r="D80" s="50"/>
      <c r="E80" s="50"/>
      <c r="F80" s="50"/>
      <c r="G80" s="50"/>
      <c r="H80" s="50"/>
      <c r="I80" s="51" t="n">
        <f aca="false">SUM(I51:I79)</f>
        <v>21347.01</v>
      </c>
      <c r="J80" s="3"/>
    </row>
    <row r="81" customFormat="false" ht="13.8" hidden="false" customHeight="false" outlineLevel="0" collapsed="false">
      <c r="B81" s="50"/>
      <c r="C81" s="50"/>
      <c r="D81" s="50"/>
      <c r="E81" s="50"/>
      <c r="F81" s="50"/>
      <c r="G81" s="50"/>
      <c r="H81" s="50"/>
      <c r="I81" s="3"/>
      <c r="J81" s="3"/>
    </row>
    <row r="82" customFormat="false" ht="13.8" hidden="false" customHeight="fals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customFormat="false" ht="19.35" hidden="false" customHeight="true" outlineLevel="0" collapsed="false">
      <c r="A83" s="40" t="s">
        <v>145</v>
      </c>
      <c r="B83" s="40"/>
      <c r="C83" s="40"/>
      <c r="D83" s="40"/>
      <c r="E83" s="40"/>
      <c r="F83" s="40"/>
      <c r="G83" s="40"/>
      <c r="H83" s="40"/>
      <c r="I83" s="40"/>
      <c r="J83" s="3"/>
    </row>
    <row r="84" customFormat="false" ht="50.7" hidden="false" customHeight="false" outlineLevel="0" collapsed="false">
      <c r="A84" s="4" t="s">
        <v>76</v>
      </c>
      <c r="B84" s="5" t="s">
        <v>3</v>
      </c>
      <c r="C84" s="5" t="s">
        <v>4</v>
      </c>
      <c r="D84" s="5" t="s">
        <v>5</v>
      </c>
      <c r="E84" s="5" t="s">
        <v>6</v>
      </c>
      <c r="F84" s="5" t="s">
        <v>7</v>
      </c>
      <c r="G84" s="5" t="s">
        <v>8</v>
      </c>
      <c r="H84" s="5" t="s">
        <v>9</v>
      </c>
      <c r="I84" s="5" t="s">
        <v>11</v>
      </c>
      <c r="J84" s="3"/>
    </row>
    <row r="85" customFormat="false" ht="14.9" hidden="false" customHeight="false" outlineLevel="0" collapsed="false">
      <c r="A85" s="52" t="s">
        <v>145</v>
      </c>
      <c r="B85" s="46" t="n">
        <v>30</v>
      </c>
      <c r="C85" s="8" t="n">
        <v>770</v>
      </c>
      <c r="D85" s="28" t="n">
        <v>750</v>
      </c>
      <c r="E85" s="46"/>
      <c r="F85" s="46" t="n">
        <v>150</v>
      </c>
      <c r="G85" s="46" t="n">
        <v>300</v>
      </c>
      <c r="H85" s="28"/>
      <c r="I85" s="10" t="n">
        <f aca="false">SUM(B85:H85)</f>
        <v>2000</v>
      </c>
      <c r="J85" s="3"/>
    </row>
    <row r="86" customFormat="false" ht="13.8" hidden="false" customHeight="fals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customFormat="false" ht="21.6" hidden="false" customHeight="false" outlineLevel="0" collapsed="false">
      <c r="A87" s="53" t="s">
        <v>18</v>
      </c>
      <c r="B87" s="54"/>
      <c r="C87" s="5"/>
      <c r="D87" s="5"/>
      <c r="E87" s="5"/>
      <c r="F87" s="5"/>
      <c r="G87" s="5"/>
      <c r="H87" s="55"/>
      <c r="I87" s="56" t="n">
        <f aca="false">I8+I47+I80+I85</f>
        <v>170077.96</v>
      </c>
      <c r="J87" s="3"/>
    </row>
  </sheetData>
  <mergeCells count="6">
    <mergeCell ref="A2:J2"/>
    <mergeCell ref="A3:I3"/>
    <mergeCell ref="A4:I4"/>
    <mergeCell ref="A10:I10"/>
    <mergeCell ref="A49:I49"/>
    <mergeCell ref="A83:I8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44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K39" activeCellId="0" sqref="K39"/>
    </sheetView>
  </sheetViews>
  <sheetFormatPr defaultColWidth="11.5234375" defaultRowHeight="13.8" zeroHeight="false" outlineLevelRow="0" outlineLevelCol="0"/>
  <cols>
    <col collapsed="false" customWidth="true" hidden="false" outlineLevel="0" max="1" min="1" style="0" width="34.86"/>
    <col collapsed="false" customWidth="true" hidden="false" outlineLevel="0" max="2" min="2" style="0" width="12.64"/>
    <col collapsed="false" customWidth="true" hidden="false" outlineLevel="0" max="3" min="3" style="0" width="12.68"/>
    <col collapsed="false" customWidth="true" hidden="false" outlineLevel="0" max="7" min="4" style="0" width="11.3"/>
    <col collapsed="false" customWidth="true" hidden="false" outlineLevel="0" max="8" min="8" style="0" width="12.68"/>
    <col collapsed="false" customWidth="true" hidden="false" outlineLevel="0" max="9" min="9" style="0" width="11.3"/>
    <col collapsed="false" customWidth="true" hidden="false" outlineLevel="0" max="10" min="10" style="0" width="18.29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27.75" hidden="false" customHeight="true" outlineLevel="0" collapsed="false">
      <c r="A2" s="2" t="s">
        <v>146</v>
      </c>
      <c r="B2" s="2"/>
      <c r="C2" s="2"/>
      <c r="D2" s="2"/>
      <c r="E2" s="2"/>
      <c r="F2" s="2"/>
      <c r="G2" s="2"/>
      <c r="H2" s="2"/>
      <c r="I2" s="2"/>
      <c r="J2" s="3"/>
    </row>
    <row r="3" s="6" customFormat="true" ht="48.75" hidden="false" customHeight="true" outlineLevel="0" collapsed="false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AMI3" s="0"/>
      <c r="AMJ3" s="0"/>
    </row>
    <row r="4" customFormat="false" ht="27.75" hidden="false" customHeight="true" outlineLevel="0" collapsed="false">
      <c r="A4" s="7" t="s">
        <v>147</v>
      </c>
      <c r="B4" s="8" t="n">
        <v>27325.08</v>
      </c>
      <c r="C4" s="8" t="n">
        <f aca="false">12460.72+205+972</f>
        <v>13637.72</v>
      </c>
      <c r="D4" s="8" t="n">
        <f aca="false">1856.75+730-972</f>
        <v>1614.75</v>
      </c>
      <c r="E4" s="8" t="n">
        <v>870.17</v>
      </c>
      <c r="F4" s="8" t="n">
        <v>3771.9</v>
      </c>
      <c r="G4" s="8" t="n">
        <f aca="false">1197.91-730</f>
        <v>467.91</v>
      </c>
      <c r="H4" s="8" t="n">
        <f aca="false">53344.64-205</f>
        <v>53139.64</v>
      </c>
      <c r="I4" s="9"/>
      <c r="J4" s="10" t="n">
        <f aca="false">SUM(B4:H4)</f>
        <v>100827.17</v>
      </c>
    </row>
    <row r="5" customFormat="false" ht="27.75" hidden="false" customHeight="true" outlineLevel="0" collapsed="false">
      <c r="A5" s="7" t="s">
        <v>148</v>
      </c>
      <c r="B5" s="8" t="n">
        <v>0</v>
      </c>
      <c r="C5" s="27" t="n">
        <v>1223.61</v>
      </c>
      <c r="D5" s="27" t="n">
        <v>319.64</v>
      </c>
      <c r="E5" s="8" t="n">
        <v>0</v>
      </c>
      <c r="F5" s="8" t="n">
        <v>0</v>
      </c>
      <c r="G5" s="27" t="n">
        <v>144.1</v>
      </c>
      <c r="H5" s="27" t="n">
        <v>786.1</v>
      </c>
      <c r="I5" s="9"/>
      <c r="J5" s="10" t="n">
        <f aca="false">SUM(B5:I5)</f>
        <v>2473.45</v>
      </c>
    </row>
    <row r="6" customFormat="false" ht="27.75" hidden="false" customHeight="true" outlineLevel="0" collapsed="false">
      <c r="A6" s="7" t="s">
        <v>149</v>
      </c>
      <c r="B6" s="8" t="n">
        <v>0</v>
      </c>
      <c r="C6" s="8" t="n">
        <v>483.9</v>
      </c>
      <c r="D6" s="8" t="n">
        <v>184.14</v>
      </c>
      <c r="E6" s="8" t="n">
        <v>142.79</v>
      </c>
      <c r="F6" s="8" t="n">
        <v>39.53</v>
      </c>
      <c r="G6" s="8" t="n">
        <v>0</v>
      </c>
      <c r="H6" s="8" t="n">
        <v>1126.54</v>
      </c>
      <c r="I6" s="9"/>
      <c r="J6" s="10" t="n">
        <f aca="false">SUM(B6:I6)</f>
        <v>1976.9</v>
      </c>
    </row>
    <row r="7" customFormat="false" ht="27.75" hidden="false" customHeight="true" outlineLevel="0" collapsed="false">
      <c r="A7" s="7" t="s">
        <v>150</v>
      </c>
      <c r="B7" s="8" t="n">
        <v>464.85</v>
      </c>
      <c r="C7" s="8" t="n">
        <v>4852.4</v>
      </c>
      <c r="D7" s="8" t="n">
        <v>2104.52</v>
      </c>
      <c r="E7" s="8" t="n">
        <v>102.85</v>
      </c>
      <c r="F7" s="8" t="n">
        <v>250.35</v>
      </c>
      <c r="G7" s="8" t="n">
        <v>1217.52</v>
      </c>
      <c r="H7" s="8" t="n">
        <f aca="false">9482.04-680</f>
        <v>8802.04</v>
      </c>
      <c r="I7" s="27" t="n">
        <v>286.15</v>
      </c>
      <c r="J7" s="10" t="n">
        <f aca="false">SUM(B7:I7)</f>
        <v>18080.68</v>
      </c>
    </row>
    <row r="8" customFormat="false" ht="27.75" hidden="false" customHeight="true" outlineLevel="0" collapsed="false">
      <c r="A8" s="7"/>
      <c r="B8" s="8"/>
      <c r="C8" s="8"/>
      <c r="D8" s="8"/>
      <c r="E8" s="8"/>
      <c r="F8" s="8"/>
      <c r="G8" s="8"/>
      <c r="H8" s="8"/>
      <c r="I8" s="9"/>
      <c r="J8" s="10"/>
    </row>
    <row r="9" customFormat="false" ht="27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9"/>
      <c r="J9" s="10"/>
    </row>
    <row r="10" customFormat="false" ht="27.75" hidden="false" customHeight="true" outlineLevel="0" collapsed="false">
      <c r="A10" s="7"/>
      <c r="B10" s="8"/>
      <c r="C10" s="8"/>
      <c r="D10" s="8"/>
      <c r="E10" s="8"/>
      <c r="F10" s="8"/>
      <c r="G10" s="8"/>
      <c r="H10" s="8"/>
      <c r="I10" s="9"/>
      <c r="J10" s="10"/>
    </row>
    <row r="12" customFormat="false" ht="27.75" hidden="false" customHeight="true" outlineLevel="0" collapsed="false">
      <c r="A12" s="13" t="s">
        <v>18</v>
      </c>
      <c r="B12" s="14"/>
      <c r="C12" s="14"/>
      <c r="D12" s="14"/>
      <c r="E12" s="14"/>
      <c r="F12" s="14"/>
      <c r="G12" s="14"/>
      <c r="H12" s="14"/>
      <c r="I12" s="14"/>
      <c r="J12" s="15" t="n">
        <f aca="false">SUM(J4:J10)</f>
        <v>123358.2</v>
      </c>
    </row>
    <row r="14" customFormat="false" ht="13.8" hidden="false" customHeight="false" outlineLevel="0" collapsed="false">
      <c r="A14" s="0" t="s">
        <v>151</v>
      </c>
    </row>
    <row r="35" customFormat="false" ht="27.75" hidden="false" customHeight="true" outlineLevel="0" collapsed="false"/>
    <row r="42" customFormat="false" ht="27.75" hidden="false" customHeight="true" outlineLevel="0" collapsed="false">
      <c r="A42" s="17" t="s">
        <v>19</v>
      </c>
      <c r="B42" s="18" t="n">
        <f aca="false">SUM(B4:B41)</f>
        <v>27789.93</v>
      </c>
      <c r="C42" s="18" t="n">
        <f aca="false">SUM(C4:C41)</f>
        <v>20197.63</v>
      </c>
      <c r="D42" s="18" t="n">
        <f aca="false">SUM(D4:D41)</f>
        <v>4223.05</v>
      </c>
      <c r="E42" s="18" t="n">
        <f aca="false">SUM(E4:E41)</f>
        <v>1115.81</v>
      </c>
      <c r="F42" s="18" t="n">
        <f aca="false">SUM(F4:F41)</f>
        <v>4061.78</v>
      </c>
      <c r="G42" s="18" t="n">
        <f aca="false">SUM(G4:G41)</f>
        <v>1829.53</v>
      </c>
      <c r="H42" s="18" t="n">
        <f aca="false">SUM(H4:H41)</f>
        <v>63854.32</v>
      </c>
      <c r="I42" s="19" t="n">
        <f aca="false">SUM(I4:I41)</f>
        <v>286.15</v>
      </c>
      <c r="J42" s="57" t="n">
        <f aca="false">SUM(B42:I42)</f>
        <v>123358.2</v>
      </c>
    </row>
    <row r="43" customFormat="false" ht="27.75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21"/>
    </row>
    <row r="44" customFormat="false" ht="27.75" hidden="false" customHeight="true" outlineLevel="0" collapsed="false">
      <c r="A44" s="22" t="s">
        <v>20</v>
      </c>
      <c r="B44" s="3"/>
      <c r="C44" s="3"/>
      <c r="D44" s="3"/>
      <c r="E44" s="3"/>
      <c r="F44" s="3"/>
      <c r="G44" s="3"/>
      <c r="H44" s="3"/>
      <c r="I44" s="3"/>
      <c r="J44" s="3"/>
    </row>
  </sheetData>
  <mergeCells count="2">
    <mergeCell ref="A1:K1"/>
    <mergeCell ref="A2:I2"/>
  </mergeCells>
  <printOptions headings="false" gridLines="false" gridLinesSet="true" horizontalCentered="true" verticalCentered="false"/>
  <pageMargins left="0.708333333333333" right="0.708333333333333" top="0.945138888888889" bottom="0.748611111111111" header="0.315277777777778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Narrow,Normal"&amp;14Anexo II
Zonificación de los Centros incluidos en el Contrato</oddHeader>
    <oddFooter>&amp;R&amp;"Arial Narrow,Normal"Pág.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1" activeCellId="0" sqref="A1"/>
    </sheetView>
  </sheetViews>
  <sheetFormatPr defaultColWidth="10.78515625" defaultRowHeight="13.8" zeroHeight="false" outlineLevelRow="0" outlineLevelCol="0"/>
  <cols>
    <col collapsed="false" customWidth="true" hidden="false" outlineLevel="0" max="1" min="1" style="0" width="56.57"/>
    <col collapsed="false" customWidth="true" hidden="false" outlineLevel="0" max="9" min="9" style="0" width="25.86"/>
    <col collapsed="false" customWidth="true" hidden="false" outlineLevel="0" max="1024" min="1023" style="0" width="11.57"/>
  </cols>
  <sheetData>
    <row r="2" customFormat="false" ht="15.75" hidden="false" customHeight="true" outlineLevel="0" collapsed="false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customFormat="false" ht="39.75" hidden="false" customHeight="true" outlineLevel="0" collapsed="false">
      <c r="A3" s="39" t="s">
        <v>152</v>
      </c>
      <c r="B3" s="39"/>
      <c r="C3" s="39"/>
      <c r="D3" s="39"/>
      <c r="E3" s="39"/>
      <c r="F3" s="39"/>
      <c r="G3" s="39"/>
      <c r="H3" s="39"/>
      <c r="I3" s="39"/>
      <c r="J3" s="3"/>
    </row>
    <row r="4" customFormat="false" ht="19.35" hidden="false" customHeight="true" outlineLevel="0" collapsed="false">
      <c r="A4" s="40" t="s">
        <v>153</v>
      </c>
      <c r="B4" s="40"/>
      <c r="C4" s="40"/>
      <c r="D4" s="40"/>
      <c r="E4" s="40"/>
      <c r="F4" s="40"/>
      <c r="G4" s="40"/>
      <c r="H4" s="40"/>
      <c r="I4" s="40"/>
      <c r="J4" s="3"/>
    </row>
    <row r="5" customFormat="false" ht="50.7" hidden="false" customHeight="false" outlineLevel="0" collapsed="false">
      <c r="A5" s="4" t="s">
        <v>76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11</v>
      </c>
      <c r="J5" s="3"/>
    </row>
    <row r="6" customFormat="false" ht="22.15" hidden="false" customHeight="true" outlineLevel="0" collapsed="false">
      <c r="A6" s="7" t="s">
        <v>154</v>
      </c>
      <c r="B6" s="29" t="n">
        <v>2478.2</v>
      </c>
      <c r="C6" s="29" t="n">
        <v>21750.6</v>
      </c>
      <c r="D6" s="29" t="n">
        <v>5706</v>
      </c>
      <c r="E6" s="29" t="n">
        <v>2029</v>
      </c>
      <c r="F6" s="29" t="n">
        <v>566</v>
      </c>
      <c r="G6" s="29" t="n">
        <v>1952.92</v>
      </c>
      <c r="H6" s="29" t="n">
        <v>34886</v>
      </c>
      <c r="I6" s="29" t="n">
        <f aca="false">SUM(B6:H6)</f>
        <v>69368.72</v>
      </c>
      <c r="J6" s="3"/>
    </row>
    <row r="7" customFormat="false" ht="22.15" hidden="false" customHeight="true" outlineLevel="0" collapsed="false">
      <c r="A7" s="41"/>
      <c r="B7" s="42"/>
      <c r="C7" s="42"/>
      <c r="D7" s="42"/>
      <c r="E7" s="42"/>
      <c r="F7" s="42"/>
      <c r="G7" s="42"/>
      <c r="H7" s="42"/>
      <c r="I7" s="43" t="n">
        <f aca="false">(I6)</f>
        <v>69368.72</v>
      </c>
      <c r="J7" s="3"/>
    </row>
    <row r="8" customFormat="false" ht="13.8" hidden="false" customHeight="false" outlineLevel="0" collapsed="false">
      <c r="A8" s="41"/>
      <c r="B8" s="42"/>
      <c r="C8" s="42"/>
      <c r="D8" s="42"/>
      <c r="E8" s="42"/>
      <c r="F8" s="42"/>
      <c r="G8" s="42"/>
      <c r="H8" s="42"/>
      <c r="I8" s="3"/>
      <c r="J8" s="3"/>
      <c r="L8" s="11"/>
    </row>
    <row r="9" customFormat="false" ht="19.35" hidden="false" customHeight="true" outlineLevel="0" collapsed="false">
      <c r="A9" s="40" t="s">
        <v>155</v>
      </c>
      <c r="B9" s="40"/>
      <c r="C9" s="40"/>
      <c r="D9" s="40"/>
      <c r="E9" s="40"/>
      <c r="F9" s="40"/>
      <c r="G9" s="40"/>
      <c r="H9" s="40"/>
      <c r="I9" s="40"/>
      <c r="J9" s="3"/>
      <c r="L9" s="44"/>
    </row>
    <row r="10" customFormat="false" ht="42.6" hidden="false" customHeight="true" outlineLevel="0" collapsed="false">
      <c r="A10" s="4" t="s">
        <v>76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11</v>
      </c>
      <c r="J10" s="3"/>
    </row>
    <row r="11" customFormat="false" ht="14.9" hidden="false" customHeight="false" outlineLevel="0" collapsed="false">
      <c r="A11" s="58" t="s">
        <v>156</v>
      </c>
      <c r="B11" s="27"/>
      <c r="C11" s="29" t="n">
        <v>2295</v>
      </c>
      <c r="D11" s="29" t="n">
        <v>390</v>
      </c>
      <c r="E11" s="8"/>
      <c r="F11" s="8"/>
      <c r="G11" s="8"/>
      <c r="H11" s="29"/>
      <c r="I11" s="10" t="n">
        <f aca="false">SUM(B11:H11)</f>
        <v>2685</v>
      </c>
      <c r="J11" s="3"/>
    </row>
    <row r="12" customFormat="false" ht="14.9" hidden="false" customHeight="false" outlineLevel="0" collapsed="false">
      <c r="A12" s="59" t="s">
        <v>157</v>
      </c>
      <c r="B12" s="27"/>
      <c r="C12" s="29" t="n">
        <v>1941.75</v>
      </c>
      <c r="D12" s="29" t="n">
        <v>378.66</v>
      </c>
      <c r="E12" s="8" t="n">
        <v>1147.12</v>
      </c>
      <c r="F12" s="8" t="n">
        <v>223.84</v>
      </c>
      <c r="G12" s="8" t="n">
        <v>163.29</v>
      </c>
      <c r="H12" s="29" t="n">
        <v>250.57</v>
      </c>
      <c r="I12" s="10" t="n">
        <f aca="false">SUM(B12:H12)</f>
        <v>4105.23</v>
      </c>
      <c r="J12" s="3"/>
    </row>
    <row r="13" customFormat="false" ht="14.9" hidden="false" customHeight="false" outlineLevel="0" collapsed="false">
      <c r="A13" s="59" t="s">
        <v>158</v>
      </c>
      <c r="B13" s="27"/>
      <c r="C13" s="29" t="n">
        <v>337.42</v>
      </c>
      <c r="D13" s="29" t="n">
        <v>53.48</v>
      </c>
      <c r="E13" s="8" t="n">
        <v>480.93</v>
      </c>
      <c r="F13" s="8" t="n">
        <v>38.23</v>
      </c>
      <c r="G13" s="8" t="n">
        <v>71.75</v>
      </c>
      <c r="H13" s="29" t="n">
        <v>431.81</v>
      </c>
      <c r="I13" s="10" t="n">
        <f aca="false">SUM(B13:H13)</f>
        <v>1413.62</v>
      </c>
      <c r="J13" s="3"/>
    </row>
    <row r="14" customFormat="false" ht="14.9" hidden="false" customHeight="false" outlineLevel="0" collapsed="false">
      <c r="A14" s="59" t="s">
        <v>159</v>
      </c>
      <c r="B14" s="27"/>
      <c r="C14" s="29" t="n">
        <v>35.26</v>
      </c>
      <c r="D14" s="29"/>
      <c r="E14" s="8" t="n">
        <v>13.79</v>
      </c>
      <c r="F14" s="8"/>
      <c r="G14" s="8"/>
      <c r="H14" s="29"/>
      <c r="I14" s="10" t="n">
        <f aca="false">SUM(B14:H14)</f>
        <v>49.05</v>
      </c>
      <c r="J14" s="3"/>
    </row>
    <row r="15" customFormat="false" ht="14.9" hidden="false" customHeight="false" outlineLevel="0" collapsed="false">
      <c r="A15" s="59" t="s">
        <v>160</v>
      </c>
      <c r="B15" s="27"/>
      <c r="C15" s="29" t="n">
        <v>62.12</v>
      </c>
      <c r="D15" s="29"/>
      <c r="E15" s="8" t="n">
        <v>67.63</v>
      </c>
      <c r="F15" s="8" t="n">
        <v>8.29</v>
      </c>
      <c r="G15" s="8"/>
      <c r="H15" s="29"/>
      <c r="I15" s="10" t="n">
        <f aca="false">SUM(B15:H15)</f>
        <v>138.04</v>
      </c>
      <c r="J15" s="3"/>
    </row>
    <row r="16" customFormat="false" ht="14.9" hidden="false" customHeight="false" outlineLevel="0" collapsed="false">
      <c r="A16" s="59" t="s">
        <v>161</v>
      </c>
      <c r="B16" s="27"/>
      <c r="C16" s="29" t="n">
        <v>49.84</v>
      </c>
      <c r="D16" s="29"/>
      <c r="E16" s="8" t="n">
        <v>73.61</v>
      </c>
      <c r="F16" s="8" t="n">
        <v>4.5</v>
      </c>
      <c r="G16" s="8" t="n">
        <v>7.31</v>
      </c>
      <c r="H16" s="29"/>
      <c r="I16" s="10" t="n">
        <f aca="false">SUM(B16:H16)</f>
        <v>135.26</v>
      </c>
      <c r="J16" s="3"/>
    </row>
    <row r="17" customFormat="false" ht="14.9" hidden="false" customHeight="false" outlineLevel="0" collapsed="false">
      <c r="A17" s="59" t="s">
        <v>162</v>
      </c>
      <c r="B17" s="27" t="n">
        <v>13.51</v>
      </c>
      <c r="C17" s="29" t="n">
        <v>217.41</v>
      </c>
      <c r="D17" s="29" t="n">
        <v>34.87</v>
      </c>
      <c r="E17" s="8" t="n">
        <v>147.33</v>
      </c>
      <c r="F17" s="8" t="n">
        <v>34.35</v>
      </c>
      <c r="G17" s="8" t="n">
        <v>15.41</v>
      </c>
      <c r="H17" s="29"/>
      <c r="I17" s="10" t="n">
        <f aca="false">SUM(B17:H17)</f>
        <v>462.88</v>
      </c>
      <c r="J17" s="3"/>
    </row>
    <row r="18" customFormat="false" ht="14.9" hidden="false" customHeight="false" outlineLevel="0" collapsed="false">
      <c r="A18" s="59" t="s">
        <v>163</v>
      </c>
      <c r="B18" s="27" t="n">
        <v>30.07</v>
      </c>
      <c r="C18" s="29" t="n">
        <v>88.72</v>
      </c>
      <c r="D18" s="29" t="n">
        <v>8.17</v>
      </c>
      <c r="E18" s="8" t="n">
        <v>218.57</v>
      </c>
      <c r="F18" s="8" t="n">
        <v>11.98</v>
      </c>
      <c r="G18" s="8" t="n">
        <v>17.49</v>
      </c>
      <c r="H18" s="29"/>
      <c r="I18" s="10" t="n">
        <f aca="false">SUM(B18:H18)</f>
        <v>375</v>
      </c>
      <c r="J18" s="3"/>
    </row>
    <row r="19" customFormat="false" ht="14.9" hidden="false" customHeight="false" outlineLevel="0" collapsed="false">
      <c r="A19" s="59" t="s">
        <v>164</v>
      </c>
      <c r="B19" s="27"/>
      <c r="C19" s="27" t="n">
        <v>295.66</v>
      </c>
      <c r="D19" s="29" t="n">
        <v>120.23</v>
      </c>
      <c r="E19" s="29" t="n">
        <v>217.13</v>
      </c>
      <c r="F19" s="8" t="n">
        <v>58.81</v>
      </c>
      <c r="G19" s="8" t="n">
        <v>152.9</v>
      </c>
      <c r="H19" s="8" t="n">
        <v>36</v>
      </c>
      <c r="I19" s="10" t="n">
        <f aca="false">SUM(B19:H19)</f>
        <v>880.73</v>
      </c>
      <c r="J19" s="3"/>
    </row>
    <row r="20" customFormat="false" ht="14.9" hidden="false" customHeight="false" outlineLevel="0" collapsed="false">
      <c r="A20" s="59" t="s">
        <v>165</v>
      </c>
      <c r="B20" s="27"/>
      <c r="C20" s="27" t="n">
        <v>139.35</v>
      </c>
      <c r="D20" s="29" t="n">
        <v>15.15</v>
      </c>
      <c r="E20" s="29" t="n">
        <v>162.64</v>
      </c>
      <c r="F20" s="8" t="n">
        <v>29.54</v>
      </c>
      <c r="G20" s="8" t="n">
        <v>23.26</v>
      </c>
      <c r="H20" s="29"/>
      <c r="I20" s="10" t="n">
        <f aca="false">SUM(B20:H20)</f>
        <v>369.94</v>
      </c>
      <c r="J20" s="3"/>
    </row>
    <row r="21" customFormat="false" ht="14.9" hidden="false" customHeight="false" outlineLevel="0" collapsed="false">
      <c r="A21" s="59" t="s">
        <v>166</v>
      </c>
      <c r="B21" s="27"/>
      <c r="C21" s="27" t="n">
        <v>470.43</v>
      </c>
      <c r="D21" s="29" t="n">
        <v>76.2</v>
      </c>
      <c r="E21" s="29" t="n">
        <v>486.26</v>
      </c>
      <c r="F21" s="8" t="n">
        <v>88.52</v>
      </c>
      <c r="G21" s="8" t="n">
        <v>150.87</v>
      </c>
      <c r="H21" s="8" t="n">
        <v>225.93</v>
      </c>
      <c r="I21" s="10" t="n">
        <f aca="false">SUM(B21:H21)</f>
        <v>1498.21</v>
      </c>
      <c r="J21" s="3"/>
    </row>
    <row r="22" customFormat="false" ht="14.9" hidden="false" customHeight="false" outlineLevel="0" collapsed="false">
      <c r="A22" s="59" t="s">
        <v>167</v>
      </c>
      <c r="B22" s="27"/>
      <c r="C22" s="29" t="n">
        <v>67.91</v>
      </c>
      <c r="D22" s="29" t="n">
        <v>29.67</v>
      </c>
      <c r="E22" s="8" t="n">
        <v>82.71</v>
      </c>
      <c r="F22" s="8" t="n">
        <v>12.56</v>
      </c>
      <c r="G22" s="8" t="n">
        <v>14.55</v>
      </c>
      <c r="H22" s="29"/>
      <c r="I22" s="10" t="n">
        <f aca="false">SUM(B22:H22)</f>
        <v>207.4</v>
      </c>
      <c r="J22" s="3"/>
    </row>
    <row r="23" customFormat="false" ht="14.9" hidden="false" customHeight="false" outlineLevel="0" collapsed="false">
      <c r="A23" s="59" t="s">
        <v>168</v>
      </c>
      <c r="B23" s="27"/>
      <c r="C23" s="29" t="n">
        <v>73.82</v>
      </c>
      <c r="D23" s="29"/>
      <c r="E23" s="8" t="n">
        <v>19.42</v>
      </c>
      <c r="F23" s="8" t="n">
        <v>8.48</v>
      </c>
      <c r="G23" s="8"/>
      <c r="H23" s="29" t="n">
        <v>30</v>
      </c>
      <c r="I23" s="10" t="n">
        <f aca="false">SUM(B23:H23)</f>
        <v>131.72</v>
      </c>
      <c r="J23" s="3"/>
    </row>
    <row r="24" customFormat="false" ht="14.9" hidden="false" customHeight="false" outlineLevel="0" collapsed="false">
      <c r="A24" s="59" t="s">
        <v>169</v>
      </c>
      <c r="B24" s="27"/>
      <c r="C24" s="29" t="n">
        <v>37.84</v>
      </c>
      <c r="D24" s="29"/>
      <c r="E24" s="8" t="n">
        <v>46.32</v>
      </c>
      <c r="F24" s="8" t="n">
        <v>6.36</v>
      </c>
      <c r="G24" s="8" t="n">
        <v>6.17</v>
      </c>
      <c r="H24" s="29"/>
      <c r="I24" s="10" t="n">
        <f aca="false">SUM(B24:H24)</f>
        <v>96.69</v>
      </c>
      <c r="J24" s="3"/>
    </row>
    <row r="25" customFormat="false" ht="14.9" hidden="false" customHeight="false" outlineLevel="0" collapsed="false">
      <c r="A25" s="59" t="s">
        <v>170</v>
      </c>
      <c r="B25" s="27"/>
      <c r="C25" s="29" t="n">
        <v>247.91</v>
      </c>
      <c r="D25" s="29" t="n">
        <v>89.66</v>
      </c>
      <c r="E25" s="8" t="n">
        <v>462.88</v>
      </c>
      <c r="F25" s="8" t="n">
        <v>57.02</v>
      </c>
      <c r="G25" s="8" t="n">
        <v>260.52</v>
      </c>
      <c r="H25" s="29"/>
      <c r="I25" s="10" t="n">
        <f aca="false">SUM(B25:H25)</f>
        <v>1117.99</v>
      </c>
      <c r="J25" s="3"/>
    </row>
    <row r="26" customFormat="false" ht="14.9" hidden="false" customHeight="false" outlineLevel="0" collapsed="false">
      <c r="A26" s="59" t="s">
        <v>171</v>
      </c>
      <c r="B26" s="27"/>
      <c r="C26" s="29" t="n">
        <v>108.38</v>
      </c>
      <c r="D26" s="29" t="n">
        <v>16.5</v>
      </c>
      <c r="E26" s="8"/>
      <c r="F26" s="8" t="n">
        <v>11.38</v>
      </c>
      <c r="G26" s="8" t="n">
        <v>13.82</v>
      </c>
      <c r="H26" s="29"/>
      <c r="I26" s="10" t="n">
        <f aca="false">SUM(B26:H26)</f>
        <v>150.08</v>
      </c>
      <c r="J26" s="3"/>
    </row>
    <row r="27" customFormat="false" ht="14.9" hidden="false" customHeight="false" outlineLevel="0" collapsed="false">
      <c r="A27" s="59" t="s">
        <v>172</v>
      </c>
      <c r="B27" s="27"/>
      <c r="C27" s="29" t="n">
        <v>71.44</v>
      </c>
      <c r="D27" s="29" t="n">
        <v>93.34</v>
      </c>
      <c r="E27" s="8" t="n">
        <v>91.46</v>
      </c>
      <c r="F27" s="8" t="n">
        <v>22.65</v>
      </c>
      <c r="G27" s="8" t="n">
        <v>45.01</v>
      </c>
      <c r="H27" s="29" t="n">
        <v>30</v>
      </c>
      <c r="I27" s="10" t="n">
        <f aca="false">SUM(B27:H27)</f>
        <v>353.9</v>
      </c>
      <c r="J27" s="3"/>
    </row>
    <row r="28" customFormat="false" ht="14.9" hidden="false" customHeight="false" outlineLevel="0" collapsed="false">
      <c r="A28" s="59" t="s">
        <v>173</v>
      </c>
      <c r="B28" s="27"/>
      <c r="C28" s="29" t="n">
        <v>583.95</v>
      </c>
      <c r="D28" s="29" t="n">
        <v>47.63</v>
      </c>
      <c r="E28" s="8" t="n">
        <v>309.8</v>
      </c>
      <c r="F28" s="8" t="n">
        <v>109.59</v>
      </c>
      <c r="G28" s="8" t="n">
        <v>99.41</v>
      </c>
      <c r="H28" s="29" t="n">
        <v>81.26</v>
      </c>
      <c r="I28" s="60" t="n">
        <f aca="false">SUM(B28:H28)</f>
        <v>1231.64</v>
      </c>
      <c r="J28" s="3"/>
    </row>
    <row r="29" customFormat="false" ht="15" hidden="false" customHeight="false" outlineLevel="0" collapsed="false">
      <c r="A29" s="61"/>
      <c r="B29" s="61"/>
      <c r="C29" s="61"/>
      <c r="D29" s="61"/>
      <c r="E29" s="61"/>
      <c r="F29" s="61"/>
      <c r="G29" s="61"/>
      <c r="H29" s="61"/>
      <c r="I29" s="43" t="n">
        <f aca="false">SUM(I11:I28)</f>
        <v>15402.38</v>
      </c>
      <c r="J29" s="3"/>
    </row>
    <row r="30" customFormat="false" ht="13.8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customFormat="false" ht="21.6" hidden="false" customHeight="false" outlineLevel="0" collapsed="false">
      <c r="A31" s="53" t="s">
        <v>18</v>
      </c>
      <c r="B31" s="62"/>
      <c r="C31" s="62"/>
      <c r="D31" s="62"/>
      <c r="E31" s="62"/>
      <c r="F31" s="62"/>
      <c r="G31" s="62"/>
      <c r="H31" s="62"/>
      <c r="I31" s="56" t="n">
        <f aca="false">SUM(I7+I29)</f>
        <v>84771.1</v>
      </c>
      <c r="J31" s="3"/>
    </row>
  </sheetData>
  <mergeCells count="5">
    <mergeCell ref="A2:J2"/>
    <mergeCell ref="A3:I3"/>
    <mergeCell ref="A4:I4"/>
    <mergeCell ref="A9:I9"/>
    <mergeCell ref="B31:H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104857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L19" activeCellId="0" sqref="L19"/>
    </sheetView>
  </sheetViews>
  <sheetFormatPr defaultColWidth="10.7421875" defaultRowHeight="13.8" zeroHeight="false" outlineLevelRow="0" outlineLevelCol="0"/>
  <cols>
    <col collapsed="false" customWidth="true" hidden="false" outlineLevel="0" max="1" min="1" style="0" width="56.55"/>
    <col collapsed="false" customWidth="true" hidden="false" outlineLevel="0" max="9" min="9" style="0" width="25.84"/>
    <col collapsed="false" customWidth="true" hidden="false" outlineLevel="0" max="1024" min="1023" style="0" width="11.52"/>
  </cols>
  <sheetData>
    <row r="2" customFormat="false" ht="15.75" hidden="false" customHeight="true" outlineLevel="0" collapsed="false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customFormat="false" ht="39.7" hidden="false" customHeight="true" outlineLevel="0" collapsed="false">
      <c r="A3" s="39" t="s">
        <v>174</v>
      </c>
      <c r="B3" s="39"/>
      <c r="C3" s="39"/>
      <c r="D3" s="39"/>
      <c r="E3" s="39"/>
      <c r="F3" s="39"/>
      <c r="G3" s="39"/>
      <c r="H3" s="39"/>
      <c r="I3" s="39"/>
      <c r="J3" s="3"/>
    </row>
    <row r="4" customFormat="false" ht="19.4" hidden="false" customHeight="true" outlineLevel="0" collapsed="false">
      <c r="A4" s="40" t="s">
        <v>175</v>
      </c>
      <c r="B4" s="40"/>
      <c r="C4" s="40"/>
      <c r="D4" s="40"/>
      <c r="E4" s="40"/>
      <c r="F4" s="40"/>
      <c r="G4" s="40"/>
      <c r="H4" s="40"/>
      <c r="I4" s="40"/>
      <c r="J4" s="3"/>
    </row>
    <row r="5" customFormat="false" ht="32.8" hidden="false" customHeight="false" outlineLevel="0" collapsed="false">
      <c r="A5" s="4" t="s">
        <v>76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11</v>
      </c>
      <c r="J5" s="3"/>
    </row>
    <row r="6" customFormat="false" ht="22.1" hidden="false" customHeight="true" outlineLevel="0" collapsed="false">
      <c r="A6" s="7" t="s">
        <v>77</v>
      </c>
      <c r="B6" s="63" t="n">
        <v>3150</v>
      </c>
      <c r="C6" s="64" t="n">
        <v>27929</v>
      </c>
      <c r="D6" s="64" t="n">
        <v>3138</v>
      </c>
      <c r="E6" s="65" t="n">
        <v>522</v>
      </c>
      <c r="F6" s="65" t="n">
        <v>152</v>
      </c>
      <c r="G6" s="64" t="n">
        <v>8009</v>
      </c>
      <c r="H6" s="64" t="n">
        <v>48353</v>
      </c>
      <c r="I6" s="29" t="n">
        <f aca="false">SUM(B6:H6)</f>
        <v>91253</v>
      </c>
      <c r="J6" s="3"/>
    </row>
    <row r="7" customFormat="false" ht="22.1" hidden="false" customHeight="true" outlineLevel="0" collapsed="false">
      <c r="A7" s="41"/>
      <c r="B7" s="42"/>
      <c r="C7" s="42"/>
      <c r="D7" s="42"/>
      <c r="E7" s="42"/>
      <c r="F7" s="42"/>
      <c r="G7" s="42"/>
      <c r="H7" s="42"/>
      <c r="I7" s="43" t="n">
        <f aca="false">SUM(I6:I6)</f>
        <v>91253</v>
      </c>
      <c r="J7" s="3"/>
    </row>
    <row r="8" customFormat="false" ht="13.8" hidden="false" customHeight="false" outlineLevel="0" collapsed="false">
      <c r="A8" s="41"/>
      <c r="B8" s="42"/>
      <c r="C8" s="42"/>
      <c r="D8" s="42"/>
      <c r="E8" s="42"/>
      <c r="F8" s="42"/>
      <c r="G8" s="42"/>
      <c r="H8" s="42"/>
      <c r="I8" s="3"/>
      <c r="J8" s="3"/>
      <c r="L8" s="11"/>
    </row>
    <row r="9" customFormat="false" ht="19.4" hidden="false" customHeight="true" outlineLevel="0" collapsed="false">
      <c r="A9" s="40" t="s">
        <v>176</v>
      </c>
      <c r="B9" s="40"/>
      <c r="C9" s="40"/>
      <c r="D9" s="40"/>
      <c r="E9" s="40"/>
      <c r="F9" s="40"/>
      <c r="G9" s="40"/>
      <c r="H9" s="40"/>
      <c r="I9" s="40"/>
      <c r="J9" s="3"/>
      <c r="L9" s="44"/>
    </row>
    <row r="10" customFormat="false" ht="42.5" hidden="false" customHeight="true" outlineLevel="0" collapsed="false">
      <c r="A10" s="4" t="s">
        <v>76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11</v>
      </c>
      <c r="J10" s="3"/>
    </row>
    <row r="11" customFormat="false" ht="15.75" hidden="false" customHeight="false" outlineLevel="0" collapsed="false">
      <c r="A11" s="47" t="s">
        <v>177</v>
      </c>
      <c r="B11" s="66"/>
      <c r="C11" s="67"/>
      <c r="D11" s="67"/>
      <c r="E11" s="68"/>
      <c r="F11" s="68"/>
      <c r="G11" s="68"/>
      <c r="H11" s="67"/>
      <c r="I11" s="10" t="n">
        <f aca="false">SUM(B11:H11)</f>
        <v>0</v>
      </c>
      <c r="J11" s="3"/>
    </row>
    <row r="12" customFormat="false" ht="15.75" hidden="false" customHeight="false" outlineLevel="0" collapsed="false">
      <c r="A12" s="58" t="s">
        <v>178</v>
      </c>
      <c r="B12" s="9"/>
      <c r="C12" s="29" t="n">
        <v>1168</v>
      </c>
      <c r="D12" s="29"/>
      <c r="E12" s="46"/>
      <c r="F12" s="46"/>
      <c r="G12" s="46"/>
      <c r="H12" s="29"/>
      <c r="I12" s="10" t="n">
        <f aca="false">SUM(B12:H12)</f>
        <v>1168</v>
      </c>
      <c r="J12" s="3"/>
    </row>
    <row r="13" customFormat="false" ht="15.75" hidden="false" customHeight="false" outlineLevel="0" collapsed="false">
      <c r="A13" s="58" t="s">
        <v>179</v>
      </c>
      <c r="B13" s="9"/>
      <c r="C13" s="29" t="n">
        <v>257</v>
      </c>
      <c r="D13" s="29"/>
      <c r="E13" s="46"/>
      <c r="F13" s="46"/>
      <c r="G13" s="46"/>
      <c r="H13" s="29"/>
      <c r="I13" s="10" t="n">
        <f aca="false">SUM(B13:H13)</f>
        <v>257</v>
      </c>
      <c r="J13" s="3"/>
    </row>
    <row r="14" customFormat="false" ht="15.75" hidden="false" customHeight="false" outlineLevel="0" collapsed="false">
      <c r="A14" s="58" t="s">
        <v>180</v>
      </c>
      <c r="B14" s="9"/>
      <c r="C14" s="29" t="n">
        <v>395</v>
      </c>
      <c r="D14" s="29"/>
      <c r="E14" s="46"/>
      <c r="F14" s="46"/>
      <c r="G14" s="46"/>
      <c r="H14" s="29"/>
      <c r="I14" s="10" t="n">
        <f aca="false">SUM(B14:H14)</f>
        <v>395</v>
      </c>
      <c r="J14" s="3"/>
    </row>
    <row r="15" customFormat="false" ht="15.75" hidden="false" customHeight="false" outlineLevel="0" collapsed="false">
      <c r="A15" s="58" t="s">
        <v>181</v>
      </c>
      <c r="B15" s="9"/>
      <c r="C15" s="29" t="n">
        <v>360</v>
      </c>
      <c r="D15" s="29"/>
      <c r="E15" s="46"/>
      <c r="F15" s="46"/>
      <c r="G15" s="46"/>
      <c r="H15" s="29"/>
      <c r="I15" s="10" t="n">
        <f aca="false">SUM(B15:H15)</f>
        <v>360</v>
      </c>
      <c r="J15" s="3"/>
    </row>
    <row r="16" customFormat="false" ht="15.75" hidden="false" customHeight="false" outlineLevel="0" collapsed="false">
      <c r="A16" s="58" t="s">
        <v>182</v>
      </c>
      <c r="B16" s="9"/>
      <c r="C16" s="29"/>
      <c r="D16" s="29"/>
      <c r="E16" s="46"/>
      <c r="F16" s="46"/>
      <c r="G16" s="46"/>
      <c r="H16" s="29"/>
      <c r="I16" s="10" t="n">
        <f aca="false">SUM(B16:H16)</f>
        <v>0</v>
      </c>
      <c r="J16" s="3"/>
    </row>
    <row r="17" customFormat="false" ht="15.75" hidden="false" customHeight="false" outlineLevel="0" collapsed="false">
      <c r="A17" s="47" t="s">
        <v>183</v>
      </c>
      <c r="B17" s="66"/>
      <c r="C17" s="67"/>
      <c r="D17" s="67"/>
      <c r="E17" s="68"/>
      <c r="F17" s="68"/>
      <c r="G17" s="68"/>
      <c r="H17" s="67"/>
      <c r="I17" s="10" t="n">
        <f aca="false">SUM(B17:H17)</f>
        <v>0</v>
      </c>
      <c r="J17" s="3"/>
    </row>
    <row r="18" customFormat="false" ht="15.75" hidden="false" customHeight="false" outlineLevel="0" collapsed="false">
      <c r="A18" s="58" t="s">
        <v>184</v>
      </c>
      <c r="B18" s="27"/>
      <c r="C18" s="29" t="n">
        <v>1728</v>
      </c>
      <c r="D18" s="27"/>
      <c r="E18" s="27"/>
      <c r="F18" s="27"/>
      <c r="G18" s="27"/>
      <c r="H18" s="27"/>
      <c r="I18" s="10" t="n">
        <f aca="false">SUM(B18:H18)</f>
        <v>1728</v>
      </c>
      <c r="J18" s="3"/>
    </row>
    <row r="19" customFormat="false" ht="15.75" hidden="false" customHeight="false" outlineLevel="0" collapsed="false">
      <c r="A19" s="58" t="s">
        <v>185</v>
      </c>
      <c r="B19" s="27"/>
      <c r="C19" s="29" t="n">
        <v>1140</v>
      </c>
      <c r="D19" s="27"/>
      <c r="E19" s="27"/>
      <c r="F19" s="27"/>
      <c r="G19" s="27"/>
      <c r="H19" s="27"/>
      <c r="I19" s="10" t="n">
        <f aca="false">SUM(B19:H19)</f>
        <v>1140</v>
      </c>
      <c r="J19" s="3"/>
    </row>
    <row r="20" customFormat="false" ht="15.75" hidden="false" customHeight="false" outlineLevel="0" collapsed="false">
      <c r="A20" s="58" t="s">
        <v>186</v>
      </c>
      <c r="B20" s="27"/>
      <c r="C20" s="27" t="n">
        <v>917</v>
      </c>
      <c r="D20" s="27"/>
      <c r="E20" s="27"/>
      <c r="F20" s="27"/>
      <c r="G20" s="27"/>
      <c r="H20" s="27"/>
      <c r="I20" s="10" t="n">
        <f aca="false">SUM(B20:H20)</f>
        <v>917</v>
      </c>
      <c r="J20" s="3"/>
    </row>
    <row r="21" customFormat="false" ht="15.75" hidden="false" customHeight="false" outlineLevel="0" collapsed="false">
      <c r="A21" s="47" t="s">
        <v>187</v>
      </c>
      <c r="B21" s="66"/>
      <c r="C21" s="67"/>
      <c r="D21" s="67"/>
      <c r="E21" s="68"/>
      <c r="F21" s="68"/>
      <c r="G21" s="68"/>
      <c r="H21" s="67"/>
      <c r="I21" s="10" t="n">
        <f aca="false">SUM(B21:H21)</f>
        <v>0</v>
      </c>
      <c r="J21" s="3"/>
    </row>
    <row r="22" customFormat="false" ht="15.75" hidden="false" customHeight="false" outlineLevel="0" collapsed="false">
      <c r="A22" s="58" t="s">
        <v>188</v>
      </c>
      <c r="B22" s="27"/>
      <c r="C22" s="27" t="n">
        <f aca="false">909+135</f>
        <v>1044</v>
      </c>
      <c r="D22" s="27"/>
      <c r="E22" s="27"/>
      <c r="F22" s="27"/>
      <c r="G22" s="27"/>
      <c r="H22" s="27"/>
      <c r="I22" s="10" t="n">
        <f aca="false">SUM(B22:H22)</f>
        <v>1044</v>
      </c>
      <c r="J22" s="3"/>
      <c r="K22" s="0" t="s">
        <v>189</v>
      </c>
    </row>
    <row r="23" customFormat="false" ht="15.75" hidden="false" customHeight="false" outlineLevel="0" collapsed="false">
      <c r="A23" s="58" t="s">
        <v>190</v>
      </c>
      <c r="B23" s="9"/>
      <c r="C23" s="29" t="n">
        <v>1300</v>
      </c>
      <c r="D23" s="29"/>
      <c r="E23" s="46"/>
      <c r="F23" s="46"/>
      <c r="G23" s="46"/>
      <c r="H23" s="29"/>
      <c r="I23" s="10" t="n">
        <f aca="false">SUM(B23:H23)</f>
        <v>1300</v>
      </c>
      <c r="J23" s="3"/>
    </row>
    <row r="24" customFormat="false" ht="15.75" hidden="false" customHeight="false" outlineLevel="0" collapsed="false">
      <c r="A24" s="58" t="s">
        <v>191</v>
      </c>
      <c r="B24" s="9"/>
      <c r="C24" s="29" t="n">
        <v>70</v>
      </c>
      <c r="D24" s="29"/>
      <c r="E24" s="46"/>
      <c r="F24" s="46"/>
      <c r="G24" s="46"/>
      <c r="H24" s="29"/>
      <c r="I24" s="10" t="n">
        <f aca="false">SUM(B24:H24)</f>
        <v>70</v>
      </c>
      <c r="J24" s="3"/>
    </row>
    <row r="25" customFormat="false" ht="15.75" hidden="false" customHeight="false" outlineLevel="0" collapsed="false">
      <c r="A25" s="58" t="s">
        <v>192</v>
      </c>
      <c r="B25" s="9"/>
      <c r="C25" s="29" t="n">
        <v>25</v>
      </c>
      <c r="D25" s="29"/>
      <c r="E25" s="46"/>
      <c r="F25" s="46"/>
      <c r="G25" s="46"/>
      <c r="H25" s="29"/>
      <c r="I25" s="10" t="n">
        <f aca="false">SUM(B25:H25)</f>
        <v>25</v>
      </c>
      <c r="J25" s="3"/>
    </row>
    <row r="26" customFormat="false" ht="15.75" hidden="false" customHeight="false" outlineLevel="0" collapsed="false">
      <c r="A26" s="58" t="s">
        <v>193</v>
      </c>
      <c r="B26" s="9"/>
      <c r="C26" s="29" t="n">
        <v>70</v>
      </c>
      <c r="D26" s="29"/>
      <c r="E26" s="46"/>
      <c r="F26" s="46"/>
      <c r="G26" s="46"/>
      <c r="H26" s="29"/>
      <c r="I26" s="10" t="n">
        <f aca="false">SUM(B26:H26)</f>
        <v>70</v>
      </c>
      <c r="J26" s="3"/>
    </row>
    <row r="27" customFormat="false" ht="15.75" hidden="false" customHeight="false" outlineLevel="0" collapsed="false">
      <c r="A27" s="58" t="s">
        <v>194</v>
      </c>
      <c r="B27" s="9"/>
      <c r="C27" s="29" t="n">
        <v>70</v>
      </c>
      <c r="D27" s="29"/>
      <c r="E27" s="46"/>
      <c r="F27" s="46"/>
      <c r="G27" s="46"/>
      <c r="H27" s="29"/>
      <c r="I27" s="10" t="n">
        <f aca="false">SUM(B27:H27)</f>
        <v>70</v>
      </c>
      <c r="J27" s="3"/>
    </row>
    <row r="28" customFormat="false" ht="15.75" hidden="false" customHeight="false" outlineLevel="0" collapsed="false">
      <c r="A28" s="58" t="s">
        <v>195</v>
      </c>
      <c r="B28" s="9"/>
      <c r="C28" s="29" t="n">
        <v>800</v>
      </c>
      <c r="D28" s="29"/>
      <c r="E28" s="46"/>
      <c r="F28" s="46"/>
      <c r="G28" s="46"/>
      <c r="H28" s="29"/>
      <c r="I28" s="10" t="n">
        <f aca="false">SUM(B28:H28)</f>
        <v>800</v>
      </c>
      <c r="J28" s="3"/>
    </row>
    <row r="29" customFormat="false" ht="15.75" hidden="false" customHeight="false" outlineLevel="0" collapsed="false">
      <c r="A29" s="58" t="s">
        <v>196</v>
      </c>
      <c r="B29" s="9"/>
      <c r="C29" s="29" t="n">
        <v>70</v>
      </c>
      <c r="D29" s="29"/>
      <c r="E29" s="46"/>
      <c r="F29" s="46"/>
      <c r="G29" s="46"/>
      <c r="H29" s="29"/>
      <c r="I29" s="10" t="n">
        <f aca="false">SUM(B29:H29)</f>
        <v>70</v>
      </c>
      <c r="J29" s="3"/>
      <c r="L29" s="12"/>
    </row>
    <row r="30" customFormat="false" ht="15.75" hidden="false" customHeight="false" outlineLevel="0" collapsed="false">
      <c r="A30" s="58" t="s">
        <v>197</v>
      </c>
      <c r="B30" s="9"/>
      <c r="C30" s="29" t="n">
        <v>75</v>
      </c>
      <c r="D30" s="29"/>
      <c r="E30" s="46"/>
      <c r="F30" s="46"/>
      <c r="G30" s="46"/>
      <c r="H30" s="29"/>
      <c r="I30" s="10" t="n">
        <f aca="false">SUM(B30:H30)</f>
        <v>75</v>
      </c>
      <c r="J30" s="3"/>
    </row>
    <row r="31" customFormat="false" ht="15.75" hidden="false" customHeight="false" outlineLevel="0" collapsed="false">
      <c r="A31" s="58" t="s">
        <v>198</v>
      </c>
      <c r="B31" s="9"/>
      <c r="C31" s="29" t="n">
        <v>140</v>
      </c>
      <c r="D31" s="29"/>
      <c r="E31" s="46"/>
      <c r="F31" s="46"/>
      <c r="G31" s="46"/>
      <c r="H31" s="29"/>
      <c r="I31" s="10" t="n">
        <f aca="false">SUM(B31:H31)</f>
        <v>140</v>
      </c>
      <c r="J31" s="3"/>
    </row>
    <row r="32" customFormat="false" ht="15" hidden="false" customHeight="false" outlineLevel="0" collapsed="false">
      <c r="I32" s="43" t="n">
        <f aca="false">SUM(I11:I31)</f>
        <v>9629</v>
      </c>
      <c r="J32" s="3"/>
    </row>
    <row r="33" customFormat="false" ht="13.8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customFormat="false" ht="21.6" hidden="false" customHeight="false" outlineLevel="0" collapsed="false">
      <c r="A34" s="53" t="s">
        <v>18</v>
      </c>
      <c r="B34" s="54"/>
      <c r="C34" s="5"/>
      <c r="D34" s="5"/>
      <c r="E34" s="5"/>
      <c r="F34" s="5"/>
      <c r="G34" s="5"/>
      <c r="H34" s="55"/>
      <c r="I34" s="56" t="n">
        <f aca="false">I7+I32</f>
        <v>100882</v>
      </c>
      <c r="J34" s="3"/>
    </row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2:J2"/>
    <mergeCell ref="A3:I3"/>
    <mergeCell ref="A4:I4"/>
    <mergeCell ref="A9:I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569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2018-06-04T08:14:17Z</dcterms:created>
  <dc:creator>Morales Rubio, Juan Jose</dc:creator>
  <dc:description/>
  <dc:language>es-ES</dc:language>
  <cp:lastModifiedBy/>
  <cp:lastPrinted>2020-06-19T11:46:25Z</cp:lastPrinted>
  <dcterms:modified xsi:type="dcterms:W3CDTF">2025-04-02T13:59:29Z</dcterms:modified>
  <cp:revision>73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