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LOTE 1 HUPM " sheetId="1" state="visible" r:id="rId2"/>
    <sheet name="LOTE 2 DBCLJ " sheetId="2" state="visible" r:id="rId3"/>
    <sheet name="DETALLE HORAS DISTRITO LOTE 2" sheetId="3" state="visible" r:id="rId4"/>
    <sheet name="LOTE 3 AGSJCNSC " sheetId="4" state="visible" r:id="rId5"/>
    <sheet name="DETALLE HORAS DISTRITOS LOTE 3" sheetId="5" state="visible" r:id="rId6"/>
    <sheet name="LOTE 4 HUPR Y HARE LA JANDA" sheetId="6" state="visible" r:id="rId7"/>
    <sheet name="LOTE 5 AGSCGO-ALGECIRAS" sheetId="7" state="visible" r:id="rId8"/>
    <sheet name="DETALLE HORAS DISTRITOS LOTE 5" sheetId="8" state="visible" r:id="rId9"/>
    <sheet name="LOTE 6 AGSCGE- LA LÍNEA" sheetId="9" state="visible" r:id="rId10"/>
  </sheets>
  <definedNames>
    <definedName function="false" hidden="false" localSheetId="0" name="_xlnm.Print_Area" vbProcedure="false">'LOTE 1 HUPM '!$A$140:$K$182</definedName>
    <definedName function="false" hidden="false" localSheetId="1" name="_xlnm.Print_Area" vbProcedure="false">'LOTE 2 DBCLJ '!$A$30:$K$30</definedName>
    <definedName function="false" hidden="false" localSheetId="3" name="_xlnm.Print_Area" vbProcedure="false">'LOTE 3 AGSJCNSC '!$A$98:$K$118</definedName>
    <definedName function="false" hidden="false" localSheetId="6" name="_xlnm.Print_Area" vbProcedure="false">'LOTE 5 AGSCGO-ALGECIRAS'!$A$56:$K$76</definedName>
    <definedName function="false" hidden="false" localSheetId="8" name="_xlnm.Print_Area" vbProcedure="false">'LOTE 6 AGSCGE- LA LÍNEA'!$A$56:$K$76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4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G37" authorId="0">
      <text>
        <r>
          <rPr>
            <sz val="11"/>
            <color rgb="FF000000"/>
            <rFont val="Calibri"/>
            <family val="2"/>
            <charset val="1"/>
          </rPr>
          <t xml:space="preserve">
</t>
        </r>
        <r>
          <rPr>
            <sz val="9"/>
            <color rgb="FF000000"/>
            <rFont val="Tahoma"/>
            <family val="2"/>
            <charset val="1"/>
          </rPr>
          <t xml:space="preserve">las horas se reparten proporcionalmnete en funcion del nº de sabados, domingo y festivos del año en porcentaje</t>
        </r>
      </text>
    </comment>
  </commentList>
</comments>
</file>

<file path=xl/sharedStrings.xml><?xml version="1.0" encoding="utf-8"?>
<sst xmlns="http://schemas.openxmlformats.org/spreadsheetml/2006/main" count="1133" uniqueCount="238">
  <si>
    <t xml:space="preserve">ANEXO VIII DISTRIBUCIÓN DE RECURSOS HUMANOS POR CENTROS</t>
  </si>
  <si>
    <t xml:space="preserve">      LOTE 1 HUPM (INCLUIDO H.SAN CARLOS  Y CENTROS DEPENDIENTES)</t>
  </si>
  <si>
    <t xml:space="preserve">HOSPITAL UNIVERSITARIO PUERTA DEL MAR DE CÁDIZ (HUPM)</t>
  </si>
  <si>
    <t xml:space="preserve">CENTRO</t>
  </si>
  <si>
    <t xml:space="preserve">CATEGORÍA</t>
  </si>
  <si>
    <t xml:space="preserve">TIPO DE ZONA</t>
  </si>
  <si>
    <r>
      <rPr>
        <b val="true"/>
        <sz val="11"/>
        <color rgb="FF000000"/>
        <rFont val="Arial Narrow"/>
        <family val="2"/>
        <charset val="1"/>
      </rPr>
      <t xml:space="preserve">M</t>
    </r>
    <r>
      <rPr>
        <b val="true"/>
        <vertAlign val="superscript"/>
        <sz val="11"/>
        <color rgb="FF000000"/>
        <rFont val="Arial Narrow"/>
        <family val="2"/>
        <charset val="1"/>
      </rPr>
      <t xml:space="preserve">2</t>
    </r>
  </si>
  <si>
    <t xml:space="preserve">Número de horas habituales de presencia diaria por Turno</t>
  </si>
  <si>
    <t xml:space="preserve">L/V</t>
  </si>
  <si>
    <t xml:space="preserve">Sábados</t>
  </si>
  <si>
    <t xml:space="preserve">Dom/fest</t>
  </si>
  <si>
    <t xml:space="preserve">M</t>
  </si>
  <si>
    <t xml:space="preserve">N</t>
  </si>
  <si>
    <t xml:space="preserve">Limpiador/a</t>
  </si>
  <si>
    <t xml:space="preserve">A/AA</t>
  </si>
  <si>
    <t xml:space="preserve">B</t>
  </si>
  <si>
    <t xml:space="preserve">RESTO</t>
  </si>
  <si>
    <t xml:space="preserve">SUBTOTAL LIMPIADOR/A</t>
  </si>
  <si>
    <t xml:space="preserve">ESPECIALISTAS</t>
  </si>
  <si>
    <t xml:space="preserve">TODAS </t>
  </si>
  <si>
    <t xml:space="preserve">SUBTOTAL ESPECIALISTAS</t>
  </si>
  <si>
    <t xml:space="preserve">OPERARIOS SERVICIOS ESPECIALES</t>
  </si>
  <si>
    <t xml:space="preserve">SUBTOTAL OPERARIOS SERVICIOS ESPECIALES</t>
  </si>
  <si>
    <t xml:space="preserve">CONDUCTORES/AS LIMPIADORES/AS</t>
  </si>
  <si>
    <t xml:space="preserve">SUBTOTAL CONDUCTORES LIMPIADORES</t>
  </si>
  <si>
    <t xml:space="preserve">ENCARGADO/A DE TURNO</t>
  </si>
  <si>
    <t xml:space="preserve">SUBTOTAL ENCARGADO/A DE TURNO</t>
  </si>
  <si>
    <t xml:space="preserve">ENCARGADO/A GENERAL</t>
  </si>
  <si>
    <t xml:space="preserve">SUBTOTAL ENCARGADO/A GENERAL</t>
  </si>
  <si>
    <t xml:space="preserve">AUX.ADMINISTRATIVO/A</t>
  </si>
  <si>
    <t xml:space="preserve">SUBTOTAL AUX. ADMINISTRATIVO/A</t>
  </si>
  <si>
    <t xml:space="preserve">TOTAL HORAS dia </t>
  </si>
  <si>
    <t xml:space="preserve">Días anuales (365)</t>
  </si>
  <si>
    <t xml:space="preserve">HORAS AÑO</t>
  </si>
  <si>
    <t xml:space="preserve">TOTAL HORAS ESTIMADAS AÑO</t>
  </si>
  <si>
    <t xml:space="preserve">HOSPITAL SAN CARLOS</t>
  </si>
  <si>
    <t xml:space="preserve">SUBTOTAL CONDUCTORES/AS LIMPIADORES/AS</t>
  </si>
  <si>
    <t xml:space="preserve">CPE DE CÁDIZ-VARGAS PONCE </t>
  </si>
  <si>
    <t xml:space="preserve">   CPE DE CÁDIZ-VARGAS PONCE </t>
  </si>
  <si>
    <t xml:space="preserve"> LAVANDERÍA</t>
  </si>
  <si>
    <t xml:space="preserve">LAVANDERÍA</t>
  </si>
  <si>
    <t xml:space="preserve">Limpiadora</t>
  </si>
  <si>
    <t xml:space="preserve">  OFICINA CENTRAL PROVINCIAL DE COMPRAS DE CÁDIZ (CPCC)</t>
  </si>
  <si>
    <t xml:space="preserve">ALMACÉN GENERAL CPPC</t>
  </si>
  <si>
    <t xml:space="preserve">LOTE 1 HOSPITAL UNIVERSITARIO PUERTA DEL MAR DE CÁDIZ (INCLUIDO HOSPITAL SAN CARLOS  Y CENTROS DEPENDIENTES)</t>
  </si>
  <si>
    <t xml:space="preserve">TODOS LOS CENTROS</t>
  </si>
  <si>
    <t xml:space="preserve">TOTAL LIMPIADORA</t>
  </si>
  <si>
    <t xml:space="preserve">TOTAL ESPECIALISTA</t>
  </si>
  <si>
    <t xml:space="preserve">TOTAL OPERARIOS SERVICIOS ESPECIALES</t>
  </si>
  <si>
    <t xml:space="preserve">TOTAL Conductores/as limpiadores/as</t>
  </si>
  <si>
    <t xml:space="preserve">TOTAL ENCARGADO/A DE TURNO</t>
  </si>
  <si>
    <t xml:space="preserve">TOTAL ENCARGADO/A GENERAL</t>
  </si>
  <si>
    <t xml:space="preserve">TOTAL AUX. ADMINISTRATIVO/A</t>
  </si>
  <si>
    <t xml:space="preserve">TOTAL POR CENTROS</t>
  </si>
  <si>
    <t xml:space="preserve">LOTE 2 DISTRITO SANITARIO BAHÍA DE CÁDIZ LA JANDA</t>
  </si>
  <si>
    <t xml:space="preserve">M/T</t>
  </si>
  <si>
    <t xml:space="preserve">DISTRITO SANITARIO BAHÍA DE CÁDIZ LA JANDA</t>
  </si>
  <si>
    <t xml:space="preserve">ENCARGADA DE TURNO</t>
  </si>
  <si>
    <t xml:space="preserve">SUBTOTAL ENCARGADA DE TURNO</t>
  </si>
  <si>
    <t xml:space="preserve">ENCARGADA GENERAL</t>
  </si>
  <si>
    <t xml:space="preserve">SUBTOTAL ENCARGADA GENERAL</t>
  </si>
  <si>
    <t xml:space="preserve">AUX. ADMINISTRATIVO/A</t>
  </si>
  <si>
    <t xml:space="preserve">TOTAL HORAS DBCLJ</t>
  </si>
  <si>
    <t xml:space="preserve">CATEGORIA DE LIMPIADOR/A Nº DE HORAS SEMANALES POR CENTRO </t>
  </si>
  <si>
    <t xml:space="preserve">Etiquetas de fila</t>
  </si>
  <si>
    <t xml:space="preserve">Suma de HORAS SEMANA L-V</t>
  </si>
  <si>
    <t xml:space="preserve">Suma de HORAS SEMANA SABADOS</t>
  </si>
  <si>
    <t xml:space="preserve">Suma de HORAS SEMANA DOMINGOS</t>
  </si>
  <si>
    <t xml:space="preserve">Suma de HORAS SEMANA FESTIVOS</t>
  </si>
  <si>
    <t xml:space="preserve">C.S. ALCALA DE LOS GAZULES</t>
  </si>
  <si>
    <t xml:space="preserve">C.S. ANGEL SALVATIERRA</t>
  </si>
  <si>
    <t xml:space="preserve">C.S. BARBATE</t>
  </si>
  <si>
    <t xml:space="preserve">C.S. BARBATE ANEXO</t>
  </si>
  <si>
    <t xml:space="preserve">C.S. BENALUP</t>
  </si>
  <si>
    <t xml:space="preserve">C.S. CASA DEL MAR DE CÁDIZ</t>
  </si>
  <si>
    <t xml:space="preserve">C.S. CASA DEL MAR DE EL PTO. STA. Mª</t>
  </si>
  <si>
    <t xml:space="preserve">C.S. CASINES</t>
  </si>
  <si>
    <t xml:space="preserve">C.S. CAYETANO ROLDAN </t>
  </si>
  <si>
    <t xml:space="preserve">C.S. CHICLANA EL LUGAR - JESUS NAZARENO </t>
  </si>
  <si>
    <t xml:space="preserve">C.S. CONIL ATALAYA</t>
  </si>
  <si>
    <t xml:space="preserve">C.S. EL COLORADO</t>
  </si>
  <si>
    <t xml:space="preserve">C.S. FEDERICO RUBIO</t>
  </si>
  <si>
    <t xml:space="preserve">C.S. JOAQUÍN PECE</t>
  </si>
  <si>
    <t xml:space="preserve">C.S. LA LAGUNA</t>
  </si>
  <si>
    <t xml:space="preserve">C.S. LA MERCED</t>
  </si>
  <si>
    <t xml:space="preserve">C.S. LA MUELA</t>
  </si>
  <si>
    <t xml:space="preserve">C.S. LA PAZ y DCCU EXTRAMUROS</t>
  </si>
  <si>
    <t xml:space="preserve">C.S. LORETO</t>
  </si>
  <si>
    <t xml:space="preserve">C.S. LOS GALLOS</t>
  </si>
  <si>
    <t xml:space="preserve">C.S. MEDINA </t>
  </si>
  <si>
    <t xml:space="preserve">C.S. MENTIDERO</t>
  </si>
  <si>
    <t xml:space="preserve">C.S. OLIVILLO y DCCU INTRAMUROS</t>
  </si>
  <si>
    <t xml:space="preserve">C.S. PADRE SALADO</t>
  </si>
  <si>
    <t xml:space="preserve">C.S. PATERNA</t>
  </si>
  <si>
    <t xml:space="preserve">C.S. PINILLO CHICO</t>
  </si>
  <si>
    <t xml:space="preserve">C.S. POBLADO DÑA. BLANCA</t>
  </si>
  <si>
    <t xml:space="preserve">C.S. PUERTA TIERRA</t>
  </si>
  <si>
    <t xml:space="preserve">C.S. PUERTO REAL  - RIBERA DEL MUELLE</t>
  </si>
  <si>
    <t xml:space="preserve">C.S. PUERTO SUR</t>
  </si>
  <si>
    <t xml:space="preserve">C.S. RIO SAN PEDRO</t>
  </si>
  <si>
    <t xml:space="preserve">C.S. RODRIGUEZ ARIAS</t>
  </si>
  <si>
    <t xml:space="preserve">C.S. VALDELAGRANA</t>
  </si>
  <si>
    <t xml:space="preserve">C.S. VEJER</t>
  </si>
  <si>
    <t xml:space="preserve">CONSULTORIO BARRIO JARANA</t>
  </si>
  <si>
    <t xml:space="preserve">CONSULTORIO EL PALMAR DE VEJER</t>
  </si>
  <si>
    <t xml:space="preserve">CONSULTORIO LOS NAVEROS</t>
  </si>
  <si>
    <t xml:space="preserve">CONSULTORIO ZAHARA </t>
  </si>
  <si>
    <t xml:space="preserve">DCCU LA LONGUERA (CHICLANA)</t>
  </si>
  <si>
    <t xml:space="preserve">DCCU SAN FERNANDO</t>
  </si>
  <si>
    <t xml:space="preserve">DEPENDENCIAS DISTRITO SANITARIO</t>
  </si>
  <si>
    <t xml:space="preserve">UNIDAD DE FISIOTERAPIA EN CONIL</t>
  </si>
  <si>
    <t xml:space="preserve">Total general</t>
  </si>
  <si>
    <t xml:space="preserve">TOTAL HORAS/DIAS L-V</t>
  </si>
  <si>
    <t xml:space="preserve">TOTAL HORAS RESTO CATEGORIAS SEMANALES</t>
  </si>
  <si>
    <t xml:space="preserve">TOTAL HORAS ANUALES S-D´F</t>
  </si>
  <si>
    <t xml:space="preserve">      LOTE 3 ÁREA DE GESTIÓN SANITARIA JEREZ COSTA NOROESTE Y SIERRA DE CÁDIZ (AGSJCNSC) Y CTTC. </t>
  </si>
  <si>
    <t xml:space="preserve">HOSPITAL UNIVERSITARIO JEREZ DE LA FRONTERA (HUJ)</t>
  </si>
  <si>
    <t xml:space="preserve">DISTRITO JEREZ COSTA NOROESTE</t>
  </si>
  <si>
    <t xml:space="preserve">Limpiador/a </t>
  </si>
  <si>
    <t xml:space="preserve">SUBTOTAL AUX. ADMINISTRATIVO/A </t>
  </si>
  <si>
    <t xml:space="preserve">DISTRITO SIERRA DE CÁDIZ</t>
  </si>
  <si>
    <t xml:space="preserve">AUX. ADMINISTRATIVO/A </t>
  </si>
  <si>
    <t xml:space="preserve">SUBTOTAL AUX. ADMINISTRATIVO/A  </t>
  </si>
  <si>
    <t xml:space="preserve">CTTC</t>
  </si>
  <si>
    <t xml:space="preserve">SUBTOTAL CONDUCTORES/AS LIMPIADORES</t>
  </si>
  <si>
    <t xml:space="preserve"> LOTE 3 ÁREA DE GESTIÓN SANITARIA JEREZ COSTA NOROESTE Y SIERRA DE CÁDIZ (AGSJCNSC) Y CTTC</t>
  </si>
  <si>
    <t xml:space="preserve">TOTAL LIMPIADOR/A</t>
  </si>
  <si>
    <t xml:space="preserve">TOTAL Conductores/as limpiadores</t>
  </si>
  <si>
    <t xml:space="preserve">TOTAL ADMINISTRATIVO/A </t>
  </si>
  <si>
    <t xml:space="preserve">CENTRO </t>
  </si>
  <si>
    <t xml:space="preserve">HORAS INCLUIR PLIEGO </t>
  </si>
  <si>
    <t xml:space="preserve">L-V</t>
  </si>
  <si>
    <t xml:space="preserve">S-D-F</t>
  </si>
  <si>
    <t xml:space="preserve">CS.CHIPIONA (TOLOSSA LATOUR)</t>
  </si>
  <si>
    <t xml:space="preserve">C.CHIPIONA 2 SOR Mº LUISA</t>
  </si>
  <si>
    <t xml:space="preserve">C.GIBALBIN</t>
  </si>
  <si>
    <t xml:space="preserve">C.GUADALCACÍN</t>
  </si>
  <si>
    <t xml:space="preserve">CS LA ,MILAGROSA Y</t>
  </si>
  <si>
    <t xml:space="preserve"> DCCU LA MILAGROSA</t>
  </si>
  <si>
    <t xml:space="preserve">CS.LA GRANJA</t>
  </si>
  <si>
    <t xml:space="preserve">CS.LA SERRANA</t>
  </si>
  <si>
    <t xml:space="preserve">CS.JEREZ SUR</t>
  </si>
  <si>
    <t xml:space="preserve">CS.LAS DELICIAS</t>
  </si>
  <si>
    <t xml:space="preserve">CS.MADRE DE DIOS</t>
  </si>
  <si>
    <t xml:space="preserve">CS.MONTEALEGRE</t>
  </si>
  <si>
    <t xml:space="preserve">CS.SAN BENITO</t>
  </si>
  <si>
    <t xml:space="preserve">CS.SAN DIONISIO / OFICINAS</t>
  </si>
  <si>
    <t xml:space="preserve">CS.SAN TELMO</t>
  </si>
  <si>
    <t xml:space="preserve">CS.LA BARCA</t>
  </si>
  <si>
    <t xml:space="preserve">C.LOMOPARDO</t>
  </si>
  <si>
    <t xml:space="preserve">C.LA INA</t>
  </si>
  <si>
    <t xml:space="preserve">C.TORRECERA</t>
  </si>
  <si>
    <t xml:space="preserve">C.TORREMELGAREJO</t>
  </si>
  <si>
    <t xml:space="preserve">C.SAN ISIDRO</t>
  </si>
  <si>
    <t xml:space="preserve">C.MAJARROMAQUE</t>
  </si>
  <si>
    <t xml:space="preserve">C.SAN JOSE DEL VALLE</t>
  </si>
  <si>
    <t xml:space="preserve">CS.ROTA</t>
  </si>
  <si>
    <t xml:space="preserve">CS.SANLUCAR BARRIO BAJO</t>
  </si>
  <si>
    <t xml:space="preserve">CS.SANLUCAR BARRIO ALTO</t>
  </si>
  <si>
    <t xml:space="preserve">C.LAS DEHESILLAS</t>
  </si>
  <si>
    <t xml:space="preserve">CS.TREBUJENA</t>
  </si>
  <si>
    <t xml:space="preserve">C.LA ALGAIDA</t>
  </si>
  <si>
    <t xml:space="preserve">C.MESAS DE ASTA</t>
  </si>
  <si>
    <t xml:space="preserve">C.EL TORNO</t>
  </si>
  <si>
    <t xml:space="preserve">C.NUEVA JARILLA</t>
  </si>
  <si>
    <t xml:space="preserve">C.ESTELLA DEL MARQUÉS</t>
  </si>
  <si>
    <t xml:space="preserve">C.CUARTILLO</t>
  </si>
  <si>
    <t xml:space="preserve">C.BONANZA</t>
  </si>
  <si>
    <t xml:space="preserve">C.EL PORTAL</t>
  </si>
  <si>
    <t xml:space="preserve">TOTAL</t>
  </si>
  <si>
    <t xml:space="preserve">C.ZAHARA DE LA SIERRA</t>
  </si>
  <si>
    <t xml:space="preserve">CS.VILLAMARTÍN</t>
  </si>
  <si>
    <t xml:space="preserve">UBRIQUE (FISIOTERAPIA)</t>
  </si>
  <si>
    <t xml:space="preserve">CS.UBRIQUE</t>
  </si>
  <si>
    <t xml:space="preserve">C.SETENIL DE LAS BODEGAS</t>
  </si>
  <si>
    <t xml:space="preserve">C.SANTISCAL</t>
  </si>
  <si>
    <t xml:space="preserve">C.JEDULA</t>
  </si>
  <si>
    <t xml:space="preserve">C.PUERTO SERRANO</t>
  </si>
  <si>
    <t xml:space="preserve">C.PRADO DEL REY</t>
  </si>
  <si>
    <t xml:space="preserve">C.EL BOSQUE</t>
  </si>
  <si>
    <t xml:space="preserve">C.POSITO</t>
  </si>
  <si>
    <t xml:space="preserve">CS.OLVERA</t>
  </si>
  <si>
    <t xml:space="preserve">C.GASTOR</t>
  </si>
  <si>
    <t xml:space="preserve">C.ESPERA</t>
  </si>
  <si>
    <t xml:space="preserve">C.BORNOS</t>
  </si>
  <si>
    <t xml:space="preserve">CS.ARCOS</t>
  </si>
  <si>
    <t xml:space="preserve">C.TORRE ALHÁQUIME</t>
  </si>
  <si>
    <t xml:space="preserve">C.ALGODONALES</t>
  </si>
  <si>
    <t xml:space="preserve">C.ALGAR</t>
  </si>
  <si>
    <t xml:space="preserve">CS.ALCALÁ DEL VALLE</t>
  </si>
  <si>
    <t xml:space="preserve">SALA REHABILITACION ALCALÁ</t>
  </si>
  <si>
    <t xml:space="preserve">C.LA MUELA</t>
  </si>
  <si>
    <t xml:space="preserve">C.GRAZALEMA</t>
  </si>
  <si>
    <t xml:space="preserve">C.VILLALUENGA</t>
  </si>
  <si>
    <t xml:space="preserve">C.BENAOCAZ</t>
  </si>
  <si>
    <t xml:space="preserve">C.COTO DE BORNOS</t>
  </si>
  <si>
    <t xml:space="preserve">SALA REHABILITACION ARCOS</t>
  </si>
  <si>
    <t xml:space="preserve">SALA REHABILITACION VILLAMARTÍN</t>
  </si>
  <si>
    <t xml:space="preserve">C.BENAMAHOMA</t>
  </si>
  <si>
    <t xml:space="preserve">Centros en los que actualmente no realizamos limpieza de L-D</t>
  </si>
  <si>
    <t xml:space="preserve">LOTE 4 HUPR Y HARE LA JANDA</t>
  </si>
  <si>
    <t xml:space="preserve">HOSPITAL UNIVERSITARIO PUERTO REAL</t>
  </si>
  <si>
    <t xml:space="preserve">HOSPITAL UNIVERSITARIO PUERTO REAL (HUPR)</t>
  </si>
  <si>
    <t xml:space="preserve">HOSPITAL ALTA RESOLUCIÓN LA JANDA</t>
  </si>
  <si>
    <t xml:space="preserve">CPE DE CHICLANA- LA LONGUERA</t>
  </si>
  <si>
    <t xml:space="preserve">   CPE DE CHICLANA – LA LONGUERA</t>
  </si>
  <si>
    <t xml:space="preserve">CPE DEL PUERTO DE SANTA MARÍA- VIRGEN DEL CARMEN</t>
  </si>
  <si>
    <t xml:space="preserve"> LOTE 4 HUPR Y HARE LA JANDA </t>
  </si>
  <si>
    <t xml:space="preserve">LOTE 5 AGSCGO-ALGECIRAS</t>
  </si>
  <si>
    <t xml:space="preserve">HOSPITAL UNIVERSITARIO PUNTA DE EUROPA (ALGECIRAS)</t>
  </si>
  <si>
    <t xml:space="preserve">DISTRITO DE ATENCIÓN PRIMARIA CAMPO GIBRALTAR OESTE </t>
  </si>
  <si>
    <t xml:space="preserve">DISTRITO DE ATENCIÓN PRIMARIA CAMPO GIBRALTAR OESTE</t>
  </si>
  <si>
    <t xml:space="preserve">DISTRITO ÁREA CAMPO DE GIBALTRAR OESTE</t>
  </si>
  <si>
    <t xml:space="preserve"> C.S  ALGECIRAS CENTRO</t>
  </si>
  <si>
    <t xml:space="preserve">C.S ALGECIRAS NORTE</t>
  </si>
  <si>
    <t xml:space="preserve">C.S ALGECIRAS SUR-SALADILLO</t>
  </si>
  <si>
    <t xml:space="preserve"> C.  ESPE. PASEO DE LA CONFERENCIA</t>
  </si>
  <si>
    <t xml:space="preserve">o CONSULTORIO AUXILIAR EL PELAYO</t>
  </si>
  <si>
    <t xml:space="preserve">o CONSULTORIO EL COBRE</t>
  </si>
  <si>
    <t xml:space="preserve">o CONSULTORIO LA JULIANA</t>
  </si>
  <si>
    <t xml:space="preserve">o CENTRO DE SALUD SAN GARCÍA</t>
  </si>
  <si>
    <t xml:space="preserve">o CONSULTORIO TOMASA MORALES</t>
  </si>
  <si>
    <t xml:space="preserve">o CONSULTORIO EL RINCONCILLO</t>
  </si>
  <si>
    <t xml:space="preserve">o CENTRO DE SALUD LOS BARRIOS</t>
  </si>
  <si>
    <t xml:space="preserve">o CONSULTORIO LOS BARRIOS ESTE</t>
  </si>
  <si>
    <t xml:space="preserve">o CONSULTORIO LOS CORTIJILLOS</t>
  </si>
  <si>
    <t xml:space="preserve">o CONSULTORIO PALMONES</t>
  </si>
  <si>
    <t xml:space="preserve">o CENTRO DE SALUD TARIFA</t>
  </si>
  <si>
    <t xml:space="preserve">o CONSULTORIO FACINAS</t>
  </si>
  <si>
    <t xml:space="preserve">o CONSULTORIO TAHIVILLA</t>
  </si>
  <si>
    <t xml:space="preserve">o CONSULTORIO AUXILIAR BOLONIA</t>
  </si>
  <si>
    <t xml:space="preserve">ESPECIALISTA</t>
  </si>
  <si>
    <t xml:space="preserve">ENCARGADO</t>
  </si>
  <si>
    <t xml:space="preserve">LOTE 6 AGSCGE- LA LÍNEA</t>
  </si>
  <si>
    <t xml:space="preserve">HOSPITAL LA LÍNEA</t>
  </si>
  <si>
    <t xml:space="preserve">DISTRITO DE ATENCIÓN PRIMARIA CAMPO GIBRALTAR ESTE </t>
  </si>
  <si>
    <t xml:space="preserve">DISTRITO DE ATENCIÓN PRIMARIA CAMPO GIBRALTAR ESTE</t>
  </si>
  <si>
    <t xml:space="preserve">LOTE 6 AGSCGE- LA LÍNEA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</si>
</sst>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"/>
    <numFmt numFmtId="166" formatCode="0.00"/>
    <numFmt numFmtId="167" formatCode="General"/>
    <numFmt numFmtId="168" formatCode="#,##0.0"/>
    <numFmt numFmtId="169" formatCode="#,##0"/>
    <numFmt numFmtId="170" formatCode="#,##0&quot; €&quot;"/>
  </numFmts>
  <fonts count="3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1"/>
      <color rgb="FF808080"/>
      <name val="Calibri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  <font>
      <b val="true"/>
      <sz val="11"/>
      <color rgb="FF000000"/>
      <name val="Arial Narrow"/>
      <family val="2"/>
      <charset val="1"/>
    </font>
    <font>
      <b val="true"/>
      <vertAlign val="superscript"/>
      <sz val="11"/>
      <color rgb="FF000000"/>
      <name val="Arial Narrow"/>
      <family val="2"/>
      <charset val="1"/>
    </font>
    <font>
      <sz val="11"/>
      <color rgb="FF000000"/>
      <name val="Arial Narrow"/>
      <family val="2"/>
      <charset val="1"/>
    </font>
    <font>
      <sz val="12"/>
      <color rgb="FF000000"/>
      <name val="Arial Narrow"/>
      <family val="2"/>
      <charset val="1"/>
    </font>
    <font>
      <b val="true"/>
      <sz val="10"/>
      <color rgb="FF000000"/>
      <name val="Arial Narrow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8"/>
      <color rgb="FF000000"/>
      <name val="Calibri"/>
      <family val="2"/>
      <charset val="1"/>
    </font>
    <font>
      <sz val="10"/>
      <color rgb="FF000000"/>
      <name val="Noto Sans HK"/>
      <family val="2"/>
      <charset val="1"/>
    </font>
    <font>
      <b val="true"/>
      <sz val="14"/>
      <color rgb="FF000000"/>
      <name val="Arial Narrow"/>
      <family val="2"/>
      <charset val="1"/>
    </font>
    <font>
      <b val="true"/>
      <sz val="12"/>
      <color rgb="FF000000"/>
      <name val="Arial Narrow"/>
      <family val="2"/>
      <charset val="1"/>
    </font>
    <font>
      <sz val="9"/>
      <color rgb="FF000000"/>
      <name val="Tahoma"/>
      <family val="2"/>
      <charset val="1"/>
    </font>
    <font>
      <sz val="11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Arial Narrow"/>
      <family val="2"/>
      <charset val="1"/>
    </font>
    <font>
      <b val="true"/>
      <sz val="11"/>
      <name val="Arial Narrow"/>
      <family val="2"/>
      <charset val="1"/>
    </font>
    <font>
      <sz val="10"/>
      <color rgb="FF000000"/>
      <name val="Arial Narrow"/>
      <family val="2"/>
      <charset val="1"/>
    </font>
    <font>
      <b val="true"/>
      <sz val="12"/>
      <color rgb="FF000000"/>
      <name val="Noto Sans HK"/>
      <family val="2"/>
      <charset val="1"/>
    </font>
    <font>
      <sz val="10"/>
      <color rgb="FF000000"/>
      <name val="Noto Sans HK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BDD7EE"/>
      </patternFill>
    </fill>
    <fill>
      <patternFill patternType="solid">
        <fgColor rgb="FFCCFFFF"/>
        <bgColor rgb="FFDEEBF7"/>
      </patternFill>
    </fill>
    <fill>
      <patternFill patternType="solid">
        <fgColor rgb="FFFFFFFF"/>
        <bgColor rgb="FFFFFFCC"/>
      </patternFill>
    </fill>
    <fill>
      <patternFill patternType="solid">
        <fgColor rgb="FFBDD7EE"/>
        <bgColor rgb="FFD9D9D9"/>
      </patternFill>
    </fill>
    <fill>
      <patternFill patternType="solid">
        <fgColor rgb="FFDEEBF7"/>
        <bgColor rgb="FFD9D9D9"/>
      </patternFill>
    </fill>
    <fill>
      <patternFill patternType="solid">
        <fgColor rgb="FFFFCC9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DD7EE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9" fillId="0" borderId="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3" borderId="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7" fillId="3" borderId="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2" xfId="21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9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3" borderId="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7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7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2" xfId="21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2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3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6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9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4" borderId="6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3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5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3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21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6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6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7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9" fillId="4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2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7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4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Texto explicativo" xfId="20"/>
    <cellStyle name="Excel Built-in Explanatory Text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BF7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167"/>
  <sheetViews>
    <sheetView showFormulas="false" showGridLines="true" showRowColHeaders="false" showZeros="true" rightToLeft="false" tabSelected="false" showOutlineSymbols="true" defaultGridColor="true" view="normal" topLeftCell="A106" colorId="64" zoomScale="100" zoomScaleNormal="100" zoomScalePageLayoutView="100" workbookViewId="0">
      <selection pane="topLeft" activeCell="L165" activeCellId="0" sqref="L165"/>
    </sheetView>
  </sheetViews>
  <sheetFormatPr defaultColWidth="9.35546875" defaultRowHeight="15" zeroHeight="false" outlineLevelRow="0" outlineLevelCol="0"/>
  <cols>
    <col collapsed="false" customWidth="true" hidden="false" outlineLevel="0" max="1" min="1" style="0" width="22.57"/>
    <col collapsed="false" customWidth="true" hidden="false" outlineLevel="0" max="2" min="2" style="1" width="34.71"/>
    <col collapsed="false" customWidth="true" hidden="false" outlineLevel="0" max="3" min="3" style="1" width="13.02"/>
    <col collapsed="false" customWidth="true" hidden="false" outlineLevel="0" max="4" min="4" style="1" width="9.13"/>
    <col collapsed="false" customWidth="false" hidden="false" outlineLevel="0" max="5" min="5" style="1" width="9.29"/>
    <col collapsed="false" customWidth="true" hidden="false" outlineLevel="0" max="8" min="6" style="1" width="9.13"/>
    <col collapsed="false" customWidth="true" hidden="false" outlineLevel="0" max="9" min="9" style="1" width="11.57"/>
    <col collapsed="false" customWidth="true" hidden="false" outlineLevel="0" max="10" min="10" style="1" width="9.13"/>
    <col collapsed="false" customWidth="true" hidden="false" outlineLevel="0" max="11" min="11" style="1" width="10.58"/>
    <col collapsed="false" customWidth="true" hidden="false" outlineLevel="0" max="12" min="12" style="0" width="40.57"/>
    <col collapsed="false" customWidth="true" hidden="false" outlineLevel="0" max="14" min="14" style="0" width="14.43"/>
    <col collapsed="false" customWidth="true" hidden="false" outlineLevel="0" max="15" min="15" style="0" width="18.85"/>
    <col collapsed="false" customWidth="true" hidden="false" outlineLevel="0" max="16" min="16" style="0" width="15.57"/>
    <col collapsed="false" customWidth="true" hidden="false" outlineLevel="0" max="17" min="17" style="0" width="10.85"/>
    <col collapsed="false" customWidth="true" hidden="false" outlineLevel="0" max="1024" min="1022" style="0" width="11.57"/>
  </cols>
  <sheetData>
    <row r="1" customFormat="false" ht="12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12.75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6.3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28.35" hidden="false" customHeight="true" outlineLevel="0" collapsed="false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6.35" hidden="false" customHeight="tru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customFormat="false" ht="15" hidden="false" customHeight="false" outlineLevel="0" collapsed="false">
      <c r="A6" s="2" t="s">
        <v>2</v>
      </c>
    </row>
    <row r="7" customFormat="false" ht="16.35" hidden="false" customHeight="true" outlineLevel="0" collapsed="false">
      <c r="A7" s="5" t="s">
        <v>3</v>
      </c>
      <c r="B7" s="5" t="s">
        <v>4</v>
      </c>
      <c r="C7" s="6" t="s">
        <v>5</v>
      </c>
      <c r="D7" s="6" t="s">
        <v>6</v>
      </c>
      <c r="E7" s="7" t="s">
        <v>7</v>
      </c>
      <c r="F7" s="7"/>
      <c r="G7" s="7"/>
      <c r="H7" s="7"/>
      <c r="I7" s="7"/>
      <c r="J7" s="7"/>
      <c r="K7" s="8"/>
    </row>
    <row r="8" customFormat="false" ht="16.35" hidden="false" customHeight="true" outlineLevel="0" collapsed="false">
      <c r="A8" s="5"/>
      <c r="B8" s="5"/>
      <c r="C8" s="6"/>
      <c r="D8" s="6"/>
      <c r="E8" s="6" t="s">
        <v>8</v>
      </c>
      <c r="F8" s="6"/>
      <c r="G8" s="9" t="s">
        <v>9</v>
      </c>
      <c r="H8" s="9"/>
      <c r="I8" s="9" t="s">
        <v>10</v>
      </c>
      <c r="J8" s="9"/>
      <c r="K8" s="10"/>
    </row>
    <row r="9" customFormat="false" ht="16.35" hidden="false" customHeight="true" outlineLevel="0" collapsed="false">
      <c r="A9" s="5"/>
      <c r="B9" s="5"/>
      <c r="C9" s="6"/>
      <c r="D9" s="6"/>
      <c r="E9" s="11" t="s">
        <v>11</v>
      </c>
      <c r="F9" s="11" t="s">
        <v>12</v>
      </c>
      <c r="G9" s="5" t="s">
        <v>11</v>
      </c>
      <c r="H9" s="5" t="s">
        <v>12</v>
      </c>
      <c r="I9" s="5" t="s">
        <v>11</v>
      </c>
      <c r="J9" s="5" t="s">
        <v>12</v>
      </c>
      <c r="K9" s="12"/>
    </row>
    <row r="10" customFormat="false" ht="16.35" hidden="false" customHeight="true" outlineLevel="0" collapsed="false">
      <c r="A10" s="13" t="s">
        <v>2</v>
      </c>
      <c r="B10" s="14" t="s">
        <v>13</v>
      </c>
      <c r="C10" s="15" t="s">
        <v>14</v>
      </c>
      <c r="D10" s="16" t="n">
        <v>10720</v>
      </c>
      <c r="E10" s="17" t="n">
        <f aca="false">27*7</f>
        <v>189</v>
      </c>
      <c r="F10" s="17"/>
      <c r="G10" s="18" t="n">
        <f aca="false">15*7</f>
        <v>105</v>
      </c>
      <c r="H10" s="18"/>
      <c r="I10" s="18" t="n">
        <f aca="false">15*7</f>
        <v>105</v>
      </c>
      <c r="J10" s="18"/>
      <c r="K10" s="19"/>
    </row>
    <row r="11" customFormat="false" ht="16.35" hidden="false" customHeight="true" outlineLevel="0" collapsed="false">
      <c r="A11" s="13"/>
      <c r="B11" s="14"/>
      <c r="C11" s="13" t="s">
        <v>15</v>
      </c>
      <c r="D11" s="16" t="n">
        <v>28912</v>
      </c>
      <c r="E11" s="17" t="n">
        <f aca="false">35*7</f>
        <v>245</v>
      </c>
      <c r="F11" s="17"/>
      <c r="G11" s="18" t="n">
        <f aca="false">23*7</f>
        <v>161</v>
      </c>
      <c r="H11" s="18"/>
      <c r="I11" s="18" t="n">
        <f aca="false">23*7</f>
        <v>161</v>
      </c>
      <c r="J11" s="18"/>
      <c r="K11" s="19"/>
    </row>
    <row r="12" customFormat="false" ht="16.35" hidden="false" customHeight="true" outlineLevel="0" collapsed="false">
      <c r="A12" s="13"/>
      <c r="B12" s="14"/>
      <c r="C12" s="20" t="s">
        <v>16</v>
      </c>
      <c r="D12" s="16" t="n">
        <v>39249.4</v>
      </c>
      <c r="E12" s="21" t="n">
        <f aca="false">10*7</f>
        <v>70</v>
      </c>
      <c r="F12" s="17" t="n">
        <f aca="false">3*10</f>
        <v>30</v>
      </c>
      <c r="G12" s="18" t="n">
        <f aca="false">8*7</f>
        <v>56</v>
      </c>
      <c r="H12" s="18" t="n">
        <f aca="false">3*10</f>
        <v>30</v>
      </c>
      <c r="I12" s="18" t="n">
        <f aca="false">8*7</f>
        <v>56</v>
      </c>
      <c r="J12" s="18" t="n">
        <f aca="false">3*10</f>
        <v>30</v>
      </c>
      <c r="K12" s="19"/>
    </row>
    <row r="13" customFormat="false" ht="16.35" hidden="false" customHeight="true" outlineLevel="0" collapsed="false">
      <c r="A13" s="13"/>
      <c r="B13" s="22" t="s">
        <v>17</v>
      </c>
      <c r="C13" s="22"/>
      <c r="D13" s="22"/>
      <c r="E13" s="23" t="n">
        <f aca="false">SUM(E10:E12)</f>
        <v>504</v>
      </c>
      <c r="F13" s="23" t="n">
        <f aca="false">SUM(F10:F12)</f>
        <v>30</v>
      </c>
      <c r="G13" s="23" t="n">
        <f aca="false">SUM(G10:G12)</f>
        <v>322</v>
      </c>
      <c r="H13" s="23" t="n">
        <f aca="false">SUM(H10:H12)</f>
        <v>30</v>
      </c>
      <c r="I13" s="23" t="n">
        <f aca="false">SUM(I10:I12)</f>
        <v>322</v>
      </c>
      <c r="J13" s="24" t="n">
        <f aca="false">SUM(J10:J12)</f>
        <v>30</v>
      </c>
      <c r="K13" s="10"/>
    </row>
    <row r="14" customFormat="false" ht="16.35" hidden="false" customHeight="true" outlineLevel="0" collapsed="false">
      <c r="A14" s="13"/>
      <c r="B14" s="25" t="s">
        <v>18</v>
      </c>
      <c r="C14" s="13" t="s">
        <v>19</v>
      </c>
      <c r="D14" s="13"/>
      <c r="E14" s="17" t="n">
        <f aca="false">11*7</f>
        <v>77</v>
      </c>
      <c r="F14" s="17" t="n">
        <f aca="false">2*10</f>
        <v>20</v>
      </c>
      <c r="G14" s="18" t="n">
        <f aca="false">6*7</f>
        <v>42</v>
      </c>
      <c r="H14" s="18" t="n">
        <f aca="false">2*10</f>
        <v>20</v>
      </c>
      <c r="I14" s="18" t="n">
        <f aca="false">6*7</f>
        <v>42</v>
      </c>
      <c r="J14" s="18" t="n">
        <f aca="false">2*10</f>
        <v>20</v>
      </c>
      <c r="K14" s="26"/>
    </row>
    <row r="15" customFormat="false" ht="16.35" hidden="false" customHeight="true" outlineLevel="0" collapsed="false">
      <c r="A15" s="13"/>
      <c r="B15" s="22" t="s">
        <v>20</v>
      </c>
      <c r="C15" s="22"/>
      <c r="D15" s="22"/>
      <c r="E15" s="24" t="n">
        <f aca="false">SUM(E14)</f>
        <v>77</v>
      </c>
      <c r="F15" s="23" t="n">
        <f aca="false">SUM(F14)</f>
        <v>20</v>
      </c>
      <c r="G15" s="23" t="n">
        <f aca="false">SUM(G14)</f>
        <v>42</v>
      </c>
      <c r="H15" s="23" t="n">
        <f aca="false">SUM(H14)</f>
        <v>20</v>
      </c>
      <c r="I15" s="23" t="n">
        <f aca="false">SUM(I14)</f>
        <v>42</v>
      </c>
      <c r="J15" s="23" t="n">
        <f aca="false">SUM(J14)</f>
        <v>20</v>
      </c>
      <c r="K15" s="26"/>
      <c r="N15" s="27"/>
    </row>
    <row r="16" customFormat="false" ht="16.5" hidden="false" customHeight="true" outlineLevel="0" collapsed="false">
      <c r="A16" s="13"/>
      <c r="B16" s="25" t="s">
        <v>21</v>
      </c>
      <c r="C16" s="13" t="s">
        <v>19</v>
      </c>
      <c r="D16" s="13"/>
      <c r="E16" s="28" t="n">
        <v>0</v>
      </c>
      <c r="F16" s="28" t="n">
        <v>0</v>
      </c>
      <c r="G16" s="29" t="n">
        <v>0</v>
      </c>
      <c r="H16" s="29" t="n">
        <v>0</v>
      </c>
      <c r="I16" s="18" t="n">
        <v>0</v>
      </c>
      <c r="J16" s="29" t="n">
        <v>0</v>
      </c>
      <c r="K16" s="30"/>
    </row>
    <row r="17" customFormat="false" ht="16.35" hidden="false" customHeight="true" outlineLevel="0" collapsed="false">
      <c r="A17" s="13"/>
      <c r="B17" s="22" t="s">
        <v>22</v>
      </c>
      <c r="C17" s="22"/>
      <c r="D17" s="22"/>
      <c r="E17" s="23" t="n">
        <f aca="false">SUM(E16)</f>
        <v>0</v>
      </c>
      <c r="F17" s="23" t="n">
        <f aca="false">SUM(F16)</f>
        <v>0</v>
      </c>
      <c r="G17" s="23" t="n">
        <f aca="false">SUM(G16)</f>
        <v>0</v>
      </c>
      <c r="H17" s="23" t="n">
        <f aca="false">SUM(H16)</f>
        <v>0</v>
      </c>
      <c r="I17" s="24" t="n">
        <f aca="false">SUM(I16)</f>
        <v>0</v>
      </c>
      <c r="J17" s="23" t="n">
        <f aca="false">SUM(J16)</f>
        <v>0</v>
      </c>
      <c r="K17" s="26"/>
    </row>
    <row r="18" customFormat="false" ht="16.5" hidden="false" customHeight="true" outlineLevel="0" collapsed="false">
      <c r="A18" s="13"/>
      <c r="B18" s="25" t="s">
        <v>23</v>
      </c>
      <c r="C18" s="13" t="s">
        <v>19</v>
      </c>
      <c r="D18" s="13"/>
      <c r="E18" s="28" t="n">
        <v>0</v>
      </c>
      <c r="F18" s="28" t="n">
        <v>0</v>
      </c>
      <c r="G18" s="29" t="n">
        <v>0</v>
      </c>
      <c r="H18" s="29" t="n">
        <v>0</v>
      </c>
      <c r="I18" s="18" t="n">
        <v>0</v>
      </c>
      <c r="J18" s="29" t="n">
        <v>0</v>
      </c>
      <c r="K18" s="26"/>
    </row>
    <row r="19" customFormat="false" ht="16.35" hidden="false" customHeight="true" outlineLevel="0" collapsed="false">
      <c r="A19" s="13"/>
      <c r="B19" s="22" t="s">
        <v>24</v>
      </c>
      <c r="C19" s="22"/>
      <c r="D19" s="22"/>
      <c r="E19" s="23" t="n">
        <f aca="false">SUM(E18)</f>
        <v>0</v>
      </c>
      <c r="F19" s="23" t="n">
        <f aca="false">SUM(F18)</f>
        <v>0</v>
      </c>
      <c r="G19" s="23" t="n">
        <f aca="false">SUM(G18)</f>
        <v>0</v>
      </c>
      <c r="H19" s="23" t="n">
        <f aca="false">SUM(H18)</f>
        <v>0</v>
      </c>
      <c r="I19" s="24" t="n">
        <f aca="false">SUM(I18)</f>
        <v>0</v>
      </c>
      <c r="J19" s="23" t="n">
        <f aca="false">SUM(J18)</f>
        <v>0</v>
      </c>
      <c r="K19" s="30"/>
    </row>
    <row r="20" customFormat="false" ht="16.35" hidden="false" customHeight="true" outlineLevel="0" collapsed="false">
      <c r="A20" s="13"/>
      <c r="B20" s="25" t="s">
        <v>25</v>
      </c>
      <c r="C20" s="13" t="s">
        <v>19</v>
      </c>
      <c r="D20" s="13"/>
      <c r="E20" s="17" t="n">
        <f aca="false">3*7</f>
        <v>21</v>
      </c>
      <c r="F20" s="17" t="n">
        <v>0</v>
      </c>
      <c r="G20" s="18" t="n">
        <f aca="false">2*7</f>
        <v>14</v>
      </c>
      <c r="H20" s="18" t="n">
        <v>0</v>
      </c>
      <c r="I20" s="18" t="n">
        <v>14</v>
      </c>
      <c r="J20" s="18" t="n">
        <v>0</v>
      </c>
      <c r="K20" s="31"/>
    </row>
    <row r="21" customFormat="false" ht="16.35" hidden="false" customHeight="true" outlineLevel="0" collapsed="false">
      <c r="A21" s="13"/>
      <c r="B21" s="22" t="s">
        <v>26</v>
      </c>
      <c r="C21" s="22"/>
      <c r="D21" s="22"/>
      <c r="E21" s="23" t="n">
        <f aca="false">SUM(E20)</f>
        <v>21</v>
      </c>
      <c r="F21" s="23" t="n">
        <f aca="false">SUM(F20)</f>
        <v>0</v>
      </c>
      <c r="G21" s="23" t="n">
        <f aca="false">SUM(G20)</f>
        <v>14</v>
      </c>
      <c r="H21" s="23" t="n">
        <f aca="false">SUM(H20)</f>
        <v>0</v>
      </c>
      <c r="I21" s="24" t="n">
        <f aca="false">SUM(I20)</f>
        <v>14</v>
      </c>
      <c r="J21" s="23" t="n">
        <f aca="false">SUM(J20)</f>
        <v>0</v>
      </c>
      <c r="K21" s="32"/>
    </row>
    <row r="22" customFormat="false" ht="16.35" hidden="false" customHeight="true" outlineLevel="0" collapsed="false">
      <c r="A22" s="13"/>
      <c r="B22" s="25" t="s">
        <v>27</v>
      </c>
      <c r="C22" s="13" t="s">
        <v>19</v>
      </c>
      <c r="D22" s="13"/>
      <c r="E22" s="17" t="n">
        <f aca="false">1*7</f>
        <v>7</v>
      </c>
      <c r="F22" s="17" t="n">
        <v>0</v>
      </c>
      <c r="G22" s="29" t="n">
        <v>0</v>
      </c>
      <c r="H22" s="29" t="n">
        <v>0</v>
      </c>
      <c r="I22" s="29" t="n">
        <v>0</v>
      </c>
      <c r="J22" s="29" t="n">
        <v>0</v>
      </c>
    </row>
    <row r="23" customFormat="false" ht="16.35" hidden="false" customHeight="true" outlineLevel="0" collapsed="false">
      <c r="A23" s="13"/>
      <c r="B23" s="22" t="s">
        <v>28</v>
      </c>
      <c r="C23" s="22"/>
      <c r="D23" s="22"/>
      <c r="E23" s="23" t="n">
        <f aca="false">SUM(E22)</f>
        <v>7</v>
      </c>
      <c r="F23" s="23" t="n">
        <f aca="false">SUM(F22)</f>
        <v>0</v>
      </c>
      <c r="G23" s="23" t="n">
        <f aca="false">SUM(G22)</f>
        <v>0</v>
      </c>
      <c r="H23" s="23" t="n">
        <f aca="false">SUM(H22)</f>
        <v>0</v>
      </c>
      <c r="I23" s="23" t="n">
        <f aca="false">SUM(I22)</f>
        <v>0</v>
      </c>
      <c r="J23" s="23" t="n">
        <f aca="false">SUM(J22)</f>
        <v>0</v>
      </c>
    </row>
    <row r="24" customFormat="false" ht="16.35" hidden="false" customHeight="true" outlineLevel="0" collapsed="false">
      <c r="A24" s="13"/>
      <c r="B24" s="25" t="s">
        <v>29</v>
      </c>
      <c r="C24" s="13" t="s">
        <v>19</v>
      </c>
      <c r="D24" s="13"/>
      <c r="E24" s="17" t="n">
        <f aca="false">1*7</f>
        <v>7</v>
      </c>
      <c r="F24" s="17" t="n">
        <v>0</v>
      </c>
      <c r="G24" s="29" t="n">
        <v>0</v>
      </c>
      <c r="H24" s="29" t="n">
        <v>0</v>
      </c>
      <c r="I24" s="29" t="n">
        <v>0</v>
      </c>
      <c r="J24" s="29" t="n">
        <v>0</v>
      </c>
    </row>
    <row r="25" customFormat="false" ht="16.35" hidden="false" customHeight="true" outlineLevel="0" collapsed="false">
      <c r="A25" s="13"/>
      <c r="B25" s="22" t="s">
        <v>30</v>
      </c>
      <c r="C25" s="22"/>
      <c r="D25" s="22"/>
      <c r="E25" s="23" t="n">
        <f aca="false">SUM(E24)</f>
        <v>7</v>
      </c>
      <c r="F25" s="23" t="n">
        <v>0</v>
      </c>
      <c r="G25" s="33" t="n">
        <v>0</v>
      </c>
      <c r="H25" s="33" t="n">
        <v>0</v>
      </c>
      <c r="I25" s="33" t="n">
        <v>0</v>
      </c>
      <c r="J25" s="33" t="n">
        <v>0</v>
      </c>
    </row>
    <row r="26" customFormat="false" ht="16.35" hidden="false" customHeight="true" outlineLevel="0" collapsed="false">
      <c r="A26" s="13"/>
      <c r="B26" s="22" t="s">
        <v>31</v>
      </c>
      <c r="C26" s="22"/>
      <c r="D26" s="22"/>
      <c r="E26" s="24" t="n">
        <f aca="false">E13+E15+E17+E19+E21+E23+E25</f>
        <v>616</v>
      </c>
      <c r="F26" s="23" t="n">
        <f aca="false">F13+F15+F17+F19+F21+F23+F25</f>
        <v>50</v>
      </c>
      <c r="G26" s="23" t="n">
        <f aca="false">G13+G15+G17+G19+G21+G23+G25</f>
        <v>378</v>
      </c>
      <c r="H26" s="23" t="n">
        <f aca="false">H13+H15+H17+H19+H21+H23+H25</f>
        <v>50</v>
      </c>
      <c r="I26" s="24" t="n">
        <f aca="false">I13+I15+I17+I19+I21+I23+I25</f>
        <v>378</v>
      </c>
      <c r="J26" s="24" t="n">
        <f aca="false">J13+J15+J17+J19+J21+J23+J25</f>
        <v>50</v>
      </c>
    </row>
    <row r="27" customFormat="false" ht="16.35" hidden="false" customHeight="true" outlineLevel="0" collapsed="false">
      <c r="A27" s="13"/>
      <c r="B27" s="13" t="s">
        <v>32</v>
      </c>
      <c r="C27" s="13"/>
      <c r="D27" s="13"/>
      <c r="E27" s="34" t="n">
        <v>247</v>
      </c>
      <c r="F27" s="34" t="n">
        <v>247</v>
      </c>
      <c r="G27" s="35" t="n">
        <v>52</v>
      </c>
      <c r="H27" s="35" t="n">
        <v>52</v>
      </c>
      <c r="I27" s="35" t="n">
        <v>66</v>
      </c>
      <c r="J27" s="35" t="n">
        <v>66</v>
      </c>
    </row>
    <row r="28" customFormat="false" ht="16.35" hidden="false" customHeight="true" outlineLevel="0" collapsed="false">
      <c r="A28" s="13"/>
      <c r="B28" s="22" t="s">
        <v>33</v>
      </c>
      <c r="C28" s="22"/>
      <c r="D28" s="22"/>
      <c r="E28" s="36" t="n">
        <f aca="false">E26*E27</f>
        <v>152152</v>
      </c>
      <c r="F28" s="36" t="n">
        <f aca="false">F26*F27</f>
        <v>12350</v>
      </c>
      <c r="G28" s="36" t="n">
        <f aca="false">G26*G27</f>
        <v>19656</v>
      </c>
      <c r="H28" s="36" t="n">
        <f aca="false">H26*H27</f>
        <v>2600</v>
      </c>
      <c r="I28" s="36" t="n">
        <f aca="false">I26*I27</f>
        <v>24948</v>
      </c>
      <c r="J28" s="36" t="n">
        <f aca="false">J26*J27</f>
        <v>3300</v>
      </c>
    </row>
    <row r="29" customFormat="false" ht="16.35" hidden="false" customHeight="true" outlineLevel="0" collapsed="false">
      <c r="A29" s="13"/>
      <c r="B29" s="37" t="s">
        <v>34</v>
      </c>
      <c r="C29" s="37"/>
      <c r="D29" s="37"/>
      <c r="E29" s="38" t="n">
        <f aca="false">SUM(E28:J28)</f>
        <v>215006</v>
      </c>
      <c r="F29" s="38"/>
      <c r="G29" s="38"/>
      <c r="H29" s="38"/>
      <c r="I29" s="38"/>
      <c r="J29" s="38"/>
    </row>
    <row r="31" customFormat="false" ht="16.3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customFormat="false" ht="16.35" hidden="false" customHeight="true" outlineLevel="0" collapsed="false">
      <c r="A32" s="2" t="s">
        <v>35</v>
      </c>
      <c r="B32" s="2"/>
      <c r="C32" s="2"/>
      <c r="D32" s="2"/>
      <c r="E32" s="2"/>
      <c r="F32" s="2"/>
      <c r="G32" s="2"/>
      <c r="H32" s="2"/>
      <c r="I32" s="2"/>
      <c r="J32" s="2"/>
    </row>
    <row r="33" s="40" customFormat="true" ht="16.35" hidden="false" customHeight="true" outlineLevel="0" collapsed="false">
      <c r="A33" s="5" t="s">
        <v>3</v>
      </c>
      <c r="B33" s="5" t="s">
        <v>4</v>
      </c>
      <c r="C33" s="6" t="s">
        <v>5</v>
      </c>
      <c r="D33" s="6" t="s">
        <v>6</v>
      </c>
      <c r="E33" s="39" t="s">
        <v>7</v>
      </c>
      <c r="F33" s="39"/>
      <c r="G33" s="39"/>
      <c r="H33" s="39"/>
      <c r="I33" s="39"/>
      <c r="J33" s="39"/>
      <c r="K33" s="8"/>
    </row>
    <row r="34" s="40" customFormat="true" ht="16.35" hidden="false" customHeight="true" outlineLevel="0" collapsed="false">
      <c r="A34" s="5"/>
      <c r="B34" s="5"/>
      <c r="C34" s="6"/>
      <c r="D34" s="6"/>
      <c r="E34" s="41" t="s">
        <v>8</v>
      </c>
      <c r="F34" s="41"/>
      <c r="G34" s="9" t="s">
        <v>9</v>
      </c>
      <c r="H34" s="9"/>
      <c r="I34" s="9" t="s">
        <v>10</v>
      </c>
      <c r="J34" s="9"/>
      <c r="K34" s="10"/>
    </row>
    <row r="35" s="40" customFormat="true" ht="16.35" hidden="false" customHeight="true" outlineLevel="0" collapsed="false">
      <c r="A35" s="5"/>
      <c r="B35" s="5"/>
      <c r="C35" s="6"/>
      <c r="D35" s="6"/>
      <c r="E35" s="11" t="s">
        <v>11</v>
      </c>
      <c r="F35" s="11" t="s">
        <v>12</v>
      </c>
      <c r="G35" s="9" t="s">
        <v>11</v>
      </c>
      <c r="H35" s="9" t="s">
        <v>12</v>
      </c>
      <c r="I35" s="9" t="s">
        <v>11</v>
      </c>
      <c r="J35" s="9" t="s">
        <v>12</v>
      </c>
      <c r="K35" s="12"/>
    </row>
    <row r="36" s="40" customFormat="true" ht="16.35" hidden="false" customHeight="true" outlineLevel="0" collapsed="false">
      <c r="A36" s="13" t="s">
        <v>35</v>
      </c>
      <c r="B36" s="14" t="s">
        <v>13</v>
      </c>
      <c r="C36" s="15" t="s">
        <v>14</v>
      </c>
      <c r="D36" s="16" t="n">
        <v>2759</v>
      </c>
      <c r="E36" s="42" t="n">
        <f aca="false">4*7</f>
        <v>28</v>
      </c>
      <c r="F36" s="42"/>
      <c r="G36" s="42" t="n">
        <f aca="false">2*7</f>
        <v>14</v>
      </c>
      <c r="H36" s="42"/>
      <c r="I36" s="42" t="n">
        <f aca="false">2*7</f>
        <v>14</v>
      </c>
      <c r="J36" s="42"/>
      <c r="K36" s="19"/>
    </row>
    <row r="37" s="40" customFormat="true" ht="16.35" hidden="false" customHeight="true" outlineLevel="0" collapsed="false">
      <c r="A37" s="13"/>
      <c r="B37" s="14"/>
      <c r="C37" s="13" t="s">
        <v>15</v>
      </c>
      <c r="D37" s="16" t="n">
        <v>13734</v>
      </c>
      <c r="E37" s="42" t="n">
        <f aca="false">15*7</f>
        <v>105</v>
      </c>
      <c r="F37" s="42"/>
      <c r="G37" s="42" t="n">
        <f aca="false">7*7</f>
        <v>49</v>
      </c>
      <c r="H37" s="42"/>
      <c r="I37" s="42" t="n">
        <f aca="false">7*7</f>
        <v>49</v>
      </c>
      <c r="J37" s="42"/>
      <c r="K37" s="19"/>
    </row>
    <row r="38" s="40" customFormat="true" ht="16.35" hidden="false" customHeight="true" outlineLevel="0" collapsed="false">
      <c r="A38" s="13"/>
      <c r="B38" s="14"/>
      <c r="C38" s="20" t="s">
        <v>16</v>
      </c>
      <c r="D38" s="16" t="n">
        <v>20906</v>
      </c>
      <c r="E38" s="42" t="n">
        <f aca="false">13*7</f>
        <v>91</v>
      </c>
      <c r="F38" s="42" t="n">
        <f aca="false">2*10</f>
        <v>20</v>
      </c>
      <c r="G38" s="42" t="n">
        <f aca="false">3*7</f>
        <v>21</v>
      </c>
      <c r="H38" s="42" t="n">
        <f aca="false">2*10</f>
        <v>20</v>
      </c>
      <c r="I38" s="42" t="n">
        <f aca="false">3*7</f>
        <v>21</v>
      </c>
      <c r="J38" s="42" t="n">
        <f aca="false">2*10</f>
        <v>20</v>
      </c>
      <c r="K38" s="10"/>
    </row>
    <row r="39" s="40" customFormat="true" ht="16.35" hidden="false" customHeight="true" outlineLevel="0" collapsed="false">
      <c r="A39" s="13"/>
      <c r="B39" s="22" t="s">
        <v>17</v>
      </c>
      <c r="C39" s="22"/>
      <c r="D39" s="22"/>
      <c r="E39" s="43" t="n">
        <f aca="false">SUM(E36:E38)</f>
        <v>224</v>
      </c>
      <c r="F39" s="43" t="n">
        <f aca="false">SUM(F36:F38)</f>
        <v>20</v>
      </c>
      <c r="G39" s="43" t="n">
        <f aca="false">SUM(G36:G38)</f>
        <v>84</v>
      </c>
      <c r="H39" s="43" t="n">
        <f aca="false">SUM(H36:H38)</f>
        <v>20</v>
      </c>
      <c r="I39" s="43" t="n">
        <f aca="false">SUM(I36:I38)</f>
        <v>84</v>
      </c>
      <c r="J39" s="43" t="n">
        <f aca="false">SUM(J36:J38)</f>
        <v>20</v>
      </c>
      <c r="K39" s="44"/>
    </row>
    <row r="40" s="40" customFormat="true" ht="16.35" hidden="false" customHeight="true" outlineLevel="0" collapsed="false">
      <c r="A40" s="13"/>
      <c r="B40" s="25" t="s">
        <v>18</v>
      </c>
      <c r="C40" s="13" t="s">
        <v>19</v>
      </c>
      <c r="D40" s="13"/>
      <c r="E40" s="42" t="n">
        <f aca="false">4*7</f>
        <v>28</v>
      </c>
      <c r="F40" s="42"/>
      <c r="G40" s="42" t="n">
        <f aca="false">3*7</f>
        <v>21</v>
      </c>
      <c r="H40" s="42"/>
      <c r="I40" s="42" t="n">
        <f aca="false">3*7</f>
        <v>21</v>
      </c>
      <c r="J40" s="42"/>
      <c r="K40" s="19"/>
    </row>
    <row r="41" s="40" customFormat="true" ht="16.35" hidden="false" customHeight="true" outlineLevel="0" collapsed="false">
      <c r="A41" s="13"/>
      <c r="B41" s="22" t="s">
        <v>20</v>
      </c>
      <c r="C41" s="22"/>
      <c r="D41" s="22"/>
      <c r="E41" s="43" t="n">
        <f aca="false">SUM(E40)</f>
        <v>28</v>
      </c>
      <c r="F41" s="43" t="n">
        <f aca="false">SUM(F40)</f>
        <v>0</v>
      </c>
      <c r="G41" s="43" t="n">
        <f aca="false">SUM(G40)</f>
        <v>21</v>
      </c>
      <c r="H41" s="43" t="n">
        <f aca="false">SUM(H40)</f>
        <v>0</v>
      </c>
      <c r="I41" s="43" t="n">
        <f aca="false">SUM(I40)</f>
        <v>21</v>
      </c>
      <c r="J41" s="43" t="n">
        <f aca="false">SUM(J40)</f>
        <v>0</v>
      </c>
      <c r="K41" s="30"/>
    </row>
    <row r="42" s="40" customFormat="true" ht="16.5" hidden="false" customHeight="true" outlineLevel="0" collapsed="false">
      <c r="A42" s="13"/>
      <c r="B42" s="25" t="s">
        <v>21</v>
      </c>
      <c r="C42" s="13" t="s">
        <v>19</v>
      </c>
      <c r="D42" s="13"/>
      <c r="E42" s="28" t="n">
        <v>0</v>
      </c>
      <c r="F42" s="28" t="n">
        <v>0</v>
      </c>
      <c r="G42" s="29" t="n">
        <v>0</v>
      </c>
      <c r="H42" s="29" t="n">
        <v>0</v>
      </c>
      <c r="I42" s="18" t="n">
        <v>0</v>
      </c>
      <c r="J42" s="29" t="n">
        <v>0</v>
      </c>
      <c r="K42" s="30"/>
    </row>
    <row r="43" s="40" customFormat="true" ht="16.35" hidden="false" customHeight="true" outlineLevel="0" collapsed="false">
      <c r="A43" s="13"/>
      <c r="B43" s="22" t="s">
        <v>22</v>
      </c>
      <c r="C43" s="22"/>
      <c r="D43" s="22"/>
      <c r="E43" s="43" t="n">
        <f aca="false">SUM(E42)</f>
        <v>0</v>
      </c>
      <c r="F43" s="43" t="n">
        <f aca="false">SUM(F42)</f>
        <v>0</v>
      </c>
      <c r="G43" s="43" t="n">
        <f aca="false">SUM(G42)</f>
        <v>0</v>
      </c>
      <c r="H43" s="43" t="n">
        <f aca="false">SUM(H42)</f>
        <v>0</v>
      </c>
      <c r="I43" s="43" t="n">
        <f aca="false">SUM(I42)</f>
        <v>0</v>
      </c>
      <c r="J43" s="43" t="n">
        <f aca="false">SUM(J42)</f>
        <v>0</v>
      </c>
      <c r="K43" s="30"/>
    </row>
    <row r="44" s="40" customFormat="true" ht="16.5" hidden="false" customHeight="true" outlineLevel="0" collapsed="false">
      <c r="A44" s="13"/>
      <c r="B44" s="25" t="s">
        <v>23</v>
      </c>
      <c r="C44" s="13" t="s">
        <v>19</v>
      </c>
      <c r="D44" s="13"/>
      <c r="E44" s="28" t="n">
        <v>0</v>
      </c>
      <c r="F44" s="28" t="n">
        <v>0</v>
      </c>
      <c r="G44" s="29" t="n">
        <v>0</v>
      </c>
      <c r="H44" s="29" t="n">
        <v>0</v>
      </c>
      <c r="I44" s="18" t="n">
        <v>0</v>
      </c>
      <c r="J44" s="29" t="n">
        <v>0</v>
      </c>
      <c r="K44" s="30"/>
    </row>
    <row r="45" s="40" customFormat="true" ht="16.35" hidden="false" customHeight="true" outlineLevel="0" collapsed="false">
      <c r="A45" s="13"/>
      <c r="B45" s="22" t="s">
        <v>36</v>
      </c>
      <c r="C45" s="22"/>
      <c r="D45" s="22"/>
      <c r="E45" s="43" t="n">
        <f aca="false">SUM(E44)</f>
        <v>0</v>
      </c>
      <c r="F45" s="43" t="n">
        <f aca="false">SUM(F44)</f>
        <v>0</v>
      </c>
      <c r="G45" s="43" t="n">
        <f aca="false">SUM(G44)</f>
        <v>0</v>
      </c>
      <c r="H45" s="43" t="n">
        <f aca="false">SUM(H44)</f>
        <v>0</v>
      </c>
      <c r="I45" s="43" t="n">
        <f aca="false">SUM(I44)</f>
        <v>0</v>
      </c>
      <c r="J45" s="43" t="n">
        <f aca="false">SUM(J44)</f>
        <v>0</v>
      </c>
      <c r="K45" s="30"/>
    </row>
    <row r="46" s="40" customFormat="true" ht="16.35" hidden="false" customHeight="true" outlineLevel="0" collapsed="false">
      <c r="A46" s="13"/>
      <c r="B46" s="25" t="s">
        <v>25</v>
      </c>
      <c r="C46" s="13" t="s">
        <v>19</v>
      </c>
      <c r="D46" s="13"/>
      <c r="E46" s="42" t="n">
        <f aca="false">2*7</f>
        <v>14</v>
      </c>
      <c r="F46" s="42"/>
      <c r="G46" s="42"/>
      <c r="H46" s="42"/>
      <c r="I46" s="42"/>
      <c r="J46" s="42"/>
      <c r="K46" s="31"/>
    </row>
    <row r="47" s="40" customFormat="true" ht="16.35" hidden="false" customHeight="true" outlineLevel="0" collapsed="false">
      <c r="A47" s="13"/>
      <c r="B47" s="22" t="s">
        <v>26</v>
      </c>
      <c r="C47" s="22"/>
      <c r="D47" s="22"/>
      <c r="E47" s="43" t="n">
        <f aca="false">SUM(E46)</f>
        <v>14</v>
      </c>
      <c r="F47" s="43" t="n">
        <f aca="false">SUM(F46)</f>
        <v>0</v>
      </c>
      <c r="G47" s="43" t="n">
        <f aca="false">SUM(G46)</f>
        <v>0</v>
      </c>
      <c r="H47" s="43" t="n">
        <f aca="false">SUM(H46)</f>
        <v>0</v>
      </c>
      <c r="I47" s="43" t="n">
        <f aca="false">SUM(I46)</f>
        <v>0</v>
      </c>
      <c r="J47" s="43" t="n">
        <f aca="false">SUM(J46)</f>
        <v>0</v>
      </c>
      <c r="K47" s="32"/>
    </row>
    <row r="48" s="40" customFormat="true" ht="16.35" hidden="false" customHeight="true" outlineLevel="0" collapsed="false">
      <c r="A48" s="13"/>
      <c r="B48" s="25" t="s">
        <v>27</v>
      </c>
      <c r="C48" s="13" t="s">
        <v>19</v>
      </c>
      <c r="D48" s="13"/>
      <c r="E48" s="42" t="n">
        <v>7</v>
      </c>
      <c r="F48" s="42"/>
      <c r="G48" s="42"/>
      <c r="H48" s="42"/>
      <c r="I48" s="42"/>
      <c r="J48" s="42"/>
      <c r="K48" s="32"/>
    </row>
    <row r="49" s="40" customFormat="true" ht="16.35" hidden="false" customHeight="true" outlineLevel="0" collapsed="false">
      <c r="A49" s="13"/>
      <c r="B49" s="22" t="s">
        <v>28</v>
      </c>
      <c r="C49" s="22"/>
      <c r="D49" s="22"/>
      <c r="E49" s="43" t="n">
        <f aca="false">SUM(E48)</f>
        <v>7</v>
      </c>
      <c r="F49" s="43" t="n">
        <f aca="false">SUM(F48)</f>
        <v>0</v>
      </c>
      <c r="G49" s="43" t="n">
        <f aca="false">SUM(G48)</f>
        <v>0</v>
      </c>
      <c r="H49" s="43" t="n">
        <f aca="false">SUM(H48)</f>
        <v>0</v>
      </c>
      <c r="I49" s="43" t="n">
        <f aca="false">SUM(I48)</f>
        <v>0</v>
      </c>
      <c r="J49" s="43" t="n">
        <f aca="false">SUM(J48)</f>
        <v>0</v>
      </c>
      <c r="K49" s="32"/>
    </row>
    <row r="50" s="40" customFormat="true" ht="16.35" hidden="false" customHeight="true" outlineLevel="0" collapsed="false">
      <c r="A50" s="13"/>
      <c r="B50" s="22" t="s">
        <v>31</v>
      </c>
      <c r="C50" s="22"/>
      <c r="D50" s="22"/>
      <c r="E50" s="43" t="n">
        <f aca="false">E39+E41+E43+E45+E47+E49</f>
        <v>273</v>
      </c>
      <c r="F50" s="43" t="n">
        <f aca="false">F39+F41+F43+F45+F47</f>
        <v>20</v>
      </c>
      <c r="G50" s="43" t="n">
        <f aca="false">G39+G41+G43+G45+G47</f>
        <v>105</v>
      </c>
      <c r="H50" s="43" t="n">
        <f aca="false">H39+H41+H43+H45+H47</f>
        <v>20</v>
      </c>
      <c r="I50" s="43" t="n">
        <f aca="false">I39+I41+I43+I45+I47</f>
        <v>105</v>
      </c>
      <c r="J50" s="43" t="n">
        <f aca="false">J39+J41+J43+J45+J47</f>
        <v>20</v>
      </c>
      <c r="K50" s="45"/>
    </row>
    <row r="51" customFormat="false" ht="16.35" hidden="false" customHeight="true" outlineLevel="0" collapsed="false">
      <c r="A51" s="13"/>
      <c r="B51" s="22" t="s">
        <v>32</v>
      </c>
      <c r="C51" s="22"/>
      <c r="D51" s="22"/>
      <c r="E51" s="34" t="n">
        <v>247</v>
      </c>
      <c r="F51" s="34" t="n">
        <v>247</v>
      </c>
      <c r="G51" s="35" t="n">
        <v>52</v>
      </c>
      <c r="H51" s="35" t="n">
        <v>52</v>
      </c>
      <c r="I51" s="35" t="n">
        <v>66</v>
      </c>
      <c r="J51" s="35" t="n">
        <v>66</v>
      </c>
    </row>
    <row r="52" customFormat="false" ht="16.35" hidden="false" customHeight="true" outlineLevel="0" collapsed="false">
      <c r="A52" s="13"/>
      <c r="B52" s="22" t="s">
        <v>33</v>
      </c>
      <c r="C52" s="22"/>
      <c r="D52" s="22"/>
      <c r="E52" s="46" t="n">
        <f aca="false">E50*E51</f>
        <v>67431</v>
      </c>
      <c r="F52" s="46" t="n">
        <f aca="false">F50*F51</f>
        <v>4940</v>
      </c>
      <c r="G52" s="46" t="n">
        <f aca="false">G50*G51</f>
        <v>5460</v>
      </c>
      <c r="H52" s="46" t="n">
        <f aca="false">H50*H51</f>
        <v>1040</v>
      </c>
      <c r="I52" s="46" t="n">
        <f aca="false">I50*I51</f>
        <v>6930</v>
      </c>
      <c r="J52" s="46" t="n">
        <f aca="false">J50*J51</f>
        <v>1320</v>
      </c>
    </row>
    <row r="53" customFormat="false" ht="16.35" hidden="false" customHeight="true" outlineLevel="0" collapsed="false">
      <c r="A53" s="13"/>
      <c r="B53" s="37" t="s">
        <v>34</v>
      </c>
      <c r="C53" s="37"/>
      <c r="D53" s="37"/>
      <c r="E53" s="47" t="n">
        <f aca="false">SUM(E52:J52)</f>
        <v>87121</v>
      </c>
      <c r="F53" s="47"/>
      <c r="G53" s="47"/>
      <c r="H53" s="47"/>
      <c r="I53" s="47"/>
      <c r="J53" s="47"/>
    </row>
    <row r="55" customFormat="false" ht="16.35" hidden="false" customHeight="tru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customFormat="false" ht="16.35" hidden="false" customHeight="true" outlineLevel="0" collapsed="false">
      <c r="A56" s="2" t="s">
        <v>37</v>
      </c>
      <c r="B56" s="2"/>
      <c r="C56" s="2"/>
      <c r="D56" s="2"/>
      <c r="E56" s="2"/>
      <c r="F56" s="2"/>
      <c r="G56" s="2"/>
      <c r="H56" s="2"/>
      <c r="I56" s="2"/>
      <c r="J56" s="2"/>
    </row>
    <row r="57" s="40" customFormat="true" ht="16.35" hidden="false" customHeight="true" outlineLevel="0" collapsed="false">
      <c r="A57" s="5" t="s">
        <v>3</v>
      </c>
      <c r="B57" s="5" t="s">
        <v>4</v>
      </c>
      <c r="C57" s="6" t="s">
        <v>5</v>
      </c>
      <c r="D57" s="6" t="s">
        <v>6</v>
      </c>
      <c r="E57" s="39" t="s">
        <v>7</v>
      </c>
      <c r="F57" s="39"/>
      <c r="G57" s="39"/>
      <c r="H57" s="39"/>
      <c r="I57" s="39"/>
      <c r="J57" s="39"/>
      <c r="K57" s="8"/>
    </row>
    <row r="58" s="40" customFormat="true" ht="16.35" hidden="false" customHeight="true" outlineLevel="0" collapsed="false">
      <c r="A58" s="5"/>
      <c r="B58" s="5"/>
      <c r="C58" s="6"/>
      <c r="D58" s="6"/>
      <c r="E58" s="41" t="s">
        <v>8</v>
      </c>
      <c r="F58" s="41"/>
      <c r="G58" s="9" t="s">
        <v>9</v>
      </c>
      <c r="H58" s="9"/>
      <c r="I58" s="9" t="s">
        <v>10</v>
      </c>
      <c r="J58" s="9"/>
      <c r="K58" s="10"/>
    </row>
    <row r="59" s="40" customFormat="true" ht="16.35" hidden="false" customHeight="true" outlineLevel="0" collapsed="false">
      <c r="A59" s="5"/>
      <c r="B59" s="5"/>
      <c r="C59" s="6"/>
      <c r="D59" s="6"/>
      <c r="E59" s="11" t="s">
        <v>11</v>
      </c>
      <c r="F59" s="11" t="s">
        <v>12</v>
      </c>
      <c r="G59" s="9" t="s">
        <v>11</v>
      </c>
      <c r="H59" s="9" t="s">
        <v>12</v>
      </c>
      <c r="I59" s="9" t="s">
        <v>11</v>
      </c>
      <c r="J59" s="9" t="s">
        <v>12</v>
      </c>
      <c r="K59" s="12"/>
    </row>
    <row r="60" s="40" customFormat="true" ht="16.35" hidden="false" customHeight="true" outlineLevel="0" collapsed="false">
      <c r="A60" s="13" t="s">
        <v>38</v>
      </c>
      <c r="B60" s="14" t="s">
        <v>13</v>
      </c>
      <c r="C60" s="15" t="s">
        <v>14</v>
      </c>
      <c r="D60" s="48"/>
      <c r="E60" s="28" t="n">
        <v>0</v>
      </c>
      <c r="F60" s="28" t="n">
        <v>0</v>
      </c>
      <c r="G60" s="29" t="n">
        <v>0</v>
      </c>
      <c r="H60" s="29" t="n">
        <v>0</v>
      </c>
      <c r="I60" s="18" t="n">
        <v>0</v>
      </c>
      <c r="J60" s="29" t="n">
        <v>0</v>
      </c>
      <c r="K60" s="19"/>
    </row>
    <row r="61" s="40" customFormat="true" ht="16.35" hidden="false" customHeight="true" outlineLevel="0" collapsed="false">
      <c r="A61" s="13"/>
      <c r="B61" s="14"/>
      <c r="C61" s="13" t="s">
        <v>15</v>
      </c>
      <c r="D61" s="16" t="n">
        <v>2035</v>
      </c>
      <c r="E61" s="28" t="n">
        <v>0</v>
      </c>
      <c r="F61" s="28" t="n">
        <v>0</v>
      </c>
      <c r="G61" s="29" t="n">
        <v>0</v>
      </c>
      <c r="H61" s="29" t="n">
        <v>0</v>
      </c>
      <c r="I61" s="18" t="n">
        <v>0</v>
      </c>
      <c r="J61" s="29" t="n">
        <v>0</v>
      </c>
      <c r="K61" s="19"/>
    </row>
    <row r="62" s="40" customFormat="true" ht="16.35" hidden="false" customHeight="true" outlineLevel="0" collapsed="false">
      <c r="A62" s="13"/>
      <c r="B62" s="14"/>
      <c r="C62" s="20" t="s">
        <v>16</v>
      </c>
      <c r="D62" s="16" t="n">
        <v>824</v>
      </c>
      <c r="E62" s="42" t="n">
        <f aca="false">8*7</f>
        <v>56</v>
      </c>
      <c r="F62" s="49" t="n">
        <v>0</v>
      </c>
      <c r="G62" s="49" t="n">
        <v>0</v>
      </c>
      <c r="H62" s="49" t="n">
        <v>0</v>
      </c>
      <c r="I62" s="49" t="n">
        <v>0</v>
      </c>
      <c r="J62" s="49" t="n">
        <v>0</v>
      </c>
      <c r="K62" s="19"/>
    </row>
    <row r="63" s="40" customFormat="true" ht="16.35" hidden="false" customHeight="true" outlineLevel="0" collapsed="false">
      <c r="A63" s="13"/>
      <c r="B63" s="22" t="s">
        <v>17</v>
      </c>
      <c r="C63" s="22"/>
      <c r="D63" s="22"/>
      <c r="E63" s="50" t="n">
        <f aca="false">SUM(E60:E62)</f>
        <v>56</v>
      </c>
      <c r="F63" s="43" t="n">
        <f aca="false">SUM(F60:F62)</f>
        <v>0</v>
      </c>
      <c r="G63" s="43" t="n">
        <f aca="false">SUM(G60:G62)</f>
        <v>0</v>
      </c>
      <c r="H63" s="43" t="n">
        <f aca="false">SUM(H60:H62)</f>
        <v>0</v>
      </c>
      <c r="I63" s="43" t="n">
        <f aca="false">SUM(I60:I62)</f>
        <v>0</v>
      </c>
      <c r="J63" s="43" t="n">
        <f aca="false">SUM(J60:J62)</f>
        <v>0</v>
      </c>
      <c r="K63" s="19"/>
    </row>
    <row r="64" s="40" customFormat="true" ht="16.35" hidden="false" customHeight="true" outlineLevel="0" collapsed="false">
      <c r="A64" s="13"/>
      <c r="B64" s="25" t="s">
        <v>18</v>
      </c>
      <c r="C64" s="13" t="s">
        <v>19</v>
      </c>
      <c r="D64" s="13"/>
      <c r="E64" s="28" t="n">
        <v>0</v>
      </c>
      <c r="F64" s="28" t="n">
        <v>0</v>
      </c>
      <c r="G64" s="29" t="n">
        <v>0</v>
      </c>
      <c r="H64" s="29" t="n">
        <v>0</v>
      </c>
      <c r="I64" s="18" t="n">
        <v>0</v>
      </c>
      <c r="J64" s="29" t="n">
        <v>0</v>
      </c>
      <c r="K64" s="19"/>
    </row>
    <row r="65" s="40" customFormat="true" ht="16.35" hidden="false" customHeight="true" outlineLevel="0" collapsed="false">
      <c r="A65" s="13"/>
      <c r="B65" s="22" t="s">
        <v>20</v>
      </c>
      <c r="C65" s="22"/>
      <c r="D65" s="22"/>
      <c r="E65" s="43" t="n">
        <f aca="false">SUM(E64)</f>
        <v>0</v>
      </c>
      <c r="F65" s="43" t="n">
        <f aca="false">SUM(F64)</f>
        <v>0</v>
      </c>
      <c r="G65" s="43" t="n">
        <f aca="false">SUM(G64)</f>
        <v>0</v>
      </c>
      <c r="H65" s="43" t="n">
        <f aca="false">SUM(H64)</f>
        <v>0</v>
      </c>
      <c r="I65" s="43" t="n">
        <f aca="false">SUM(I64)</f>
        <v>0</v>
      </c>
      <c r="J65" s="43" t="n">
        <f aca="false">SUM(J64)</f>
        <v>0</v>
      </c>
      <c r="K65" s="30"/>
    </row>
    <row r="66" s="40" customFormat="true" ht="16.5" hidden="false" customHeight="true" outlineLevel="0" collapsed="false">
      <c r="A66" s="13"/>
      <c r="B66" s="25" t="s">
        <v>21</v>
      </c>
      <c r="C66" s="13" t="s">
        <v>19</v>
      </c>
      <c r="D66" s="13"/>
      <c r="E66" s="28" t="n">
        <v>0</v>
      </c>
      <c r="F66" s="28" t="n">
        <v>0</v>
      </c>
      <c r="G66" s="29" t="n">
        <v>0</v>
      </c>
      <c r="H66" s="29" t="n">
        <v>0</v>
      </c>
      <c r="I66" s="18" t="n">
        <v>0</v>
      </c>
      <c r="J66" s="29" t="n">
        <v>0</v>
      </c>
      <c r="K66" s="30"/>
    </row>
    <row r="67" s="40" customFormat="true" ht="16.35" hidden="false" customHeight="true" outlineLevel="0" collapsed="false">
      <c r="A67" s="13"/>
      <c r="B67" s="22" t="s">
        <v>22</v>
      </c>
      <c r="C67" s="22"/>
      <c r="D67" s="22"/>
      <c r="E67" s="43" t="n">
        <f aca="false">SUM(E66)</f>
        <v>0</v>
      </c>
      <c r="F67" s="43" t="n">
        <f aca="false">SUM(F66)</f>
        <v>0</v>
      </c>
      <c r="G67" s="43" t="n">
        <f aca="false">SUM(G66)</f>
        <v>0</v>
      </c>
      <c r="H67" s="43" t="n">
        <f aca="false">SUM(H66)</f>
        <v>0</v>
      </c>
      <c r="I67" s="43" t="n">
        <f aca="false">SUM(I66)</f>
        <v>0</v>
      </c>
      <c r="J67" s="43" t="n">
        <f aca="false">SUM(J66)</f>
        <v>0</v>
      </c>
      <c r="K67" s="30"/>
    </row>
    <row r="68" s="40" customFormat="true" ht="16.5" hidden="false" customHeight="true" outlineLevel="0" collapsed="false">
      <c r="A68" s="13"/>
      <c r="B68" s="25" t="s">
        <v>23</v>
      </c>
      <c r="C68" s="13" t="s">
        <v>19</v>
      </c>
      <c r="D68" s="13"/>
      <c r="E68" s="28" t="n">
        <v>0</v>
      </c>
      <c r="F68" s="28" t="n">
        <v>0</v>
      </c>
      <c r="G68" s="29" t="n">
        <v>0</v>
      </c>
      <c r="H68" s="29" t="n">
        <v>0</v>
      </c>
      <c r="I68" s="18" t="n">
        <v>0</v>
      </c>
      <c r="J68" s="29" t="n">
        <v>0</v>
      </c>
      <c r="K68" s="30"/>
    </row>
    <row r="69" s="40" customFormat="true" ht="16.35" hidden="false" customHeight="true" outlineLevel="0" collapsed="false">
      <c r="A69" s="13"/>
      <c r="B69" s="22" t="s">
        <v>36</v>
      </c>
      <c r="C69" s="22"/>
      <c r="D69" s="22"/>
      <c r="E69" s="43" t="n">
        <f aca="false">SUM(E68)</f>
        <v>0</v>
      </c>
      <c r="F69" s="43" t="n">
        <f aca="false">SUM(F68)</f>
        <v>0</v>
      </c>
      <c r="G69" s="43" t="n">
        <f aca="false">SUM(G68)</f>
        <v>0</v>
      </c>
      <c r="H69" s="43" t="n">
        <f aca="false">SUM(H68)</f>
        <v>0</v>
      </c>
      <c r="I69" s="43" t="n">
        <f aca="false">SUM(I68)</f>
        <v>0</v>
      </c>
      <c r="J69" s="43" t="n">
        <f aca="false">SUM(J68)</f>
        <v>0</v>
      </c>
      <c r="K69" s="30"/>
    </row>
    <row r="70" s="40" customFormat="true" ht="16.35" hidden="false" customHeight="true" outlineLevel="0" collapsed="false">
      <c r="A70" s="13"/>
      <c r="B70" s="25" t="s">
        <v>25</v>
      </c>
      <c r="C70" s="13" t="s">
        <v>19</v>
      </c>
      <c r="D70" s="13"/>
      <c r="E70" s="28" t="n">
        <v>0</v>
      </c>
      <c r="F70" s="28" t="n">
        <v>0</v>
      </c>
      <c r="G70" s="29" t="n">
        <v>0</v>
      </c>
      <c r="H70" s="29" t="n">
        <v>0</v>
      </c>
      <c r="I70" s="18" t="n">
        <v>0</v>
      </c>
      <c r="J70" s="29" t="n">
        <v>0</v>
      </c>
      <c r="K70" s="31"/>
    </row>
    <row r="71" s="40" customFormat="true" ht="16.35" hidden="false" customHeight="true" outlineLevel="0" collapsed="false">
      <c r="A71" s="13"/>
      <c r="B71" s="22" t="s">
        <v>26</v>
      </c>
      <c r="C71" s="22"/>
      <c r="D71" s="22"/>
      <c r="E71" s="43" t="n">
        <f aca="false">SUM(E70)</f>
        <v>0</v>
      </c>
      <c r="F71" s="43" t="n">
        <f aca="false">SUM(F70)</f>
        <v>0</v>
      </c>
      <c r="G71" s="43" t="n">
        <f aca="false">SUM(G70)</f>
        <v>0</v>
      </c>
      <c r="H71" s="43" t="n">
        <f aca="false">SUM(H70)</f>
        <v>0</v>
      </c>
      <c r="I71" s="43" t="n">
        <f aca="false">SUM(I70)</f>
        <v>0</v>
      </c>
      <c r="J71" s="43" t="n">
        <f aca="false">SUM(J70)</f>
        <v>0</v>
      </c>
      <c r="K71" s="32"/>
    </row>
    <row r="72" s="40" customFormat="true" ht="16.35" hidden="false" customHeight="true" outlineLevel="0" collapsed="false">
      <c r="A72" s="13"/>
      <c r="B72" s="22" t="s">
        <v>31</v>
      </c>
      <c r="C72" s="22"/>
      <c r="D72" s="22"/>
      <c r="E72" s="43" t="n">
        <f aca="false">E63+E65+E67+E69+E71</f>
        <v>56</v>
      </c>
      <c r="F72" s="43" t="n">
        <f aca="false">F63+F65+F67+F69+F71</f>
        <v>0</v>
      </c>
      <c r="G72" s="43" t="n">
        <f aca="false">G63+G65+G67+G69+G71</f>
        <v>0</v>
      </c>
      <c r="H72" s="43" t="n">
        <f aca="false">H63+H65+H67+H69+H71</f>
        <v>0</v>
      </c>
      <c r="I72" s="43" t="n">
        <f aca="false">I63+I65+I67+I69+I71</f>
        <v>0</v>
      </c>
      <c r="J72" s="43" t="n">
        <f aca="false">J63+J65+J67+J69+J71</f>
        <v>0</v>
      </c>
      <c r="K72" s="45"/>
    </row>
    <row r="73" customFormat="false" ht="16.35" hidden="false" customHeight="true" outlineLevel="0" collapsed="false">
      <c r="A73" s="13"/>
      <c r="B73" s="22" t="s">
        <v>32</v>
      </c>
      <c r="C73" s="22"/>
      <c r="D73" s="22"/>
      <c r="E73" s="34" t="n">
        <v>247</v>
      </c>
      <c r="F73" s="34" t="n">
        <v>247</v>
      </c>
      <c r="G73" s="35" t="n">
        <v>52</v>
      </c>
      <c r="H73" s="35" t="n">
        <v>52</v>
      </c>
      <c r="I73" s="35" t="n">
        <v>66</v>
      </c>
      <c r="J73" s="35" t="n">
        <v>66</v>
      </c>
    </row>
    <row r="74" customFormat="false" ht="16.35" hidden="false" customHeight="true" outlineLevel="0" collapsed="false">
      <c r="A74" s="13"/>
      <c r="B74" s="22" t="s">
        <v>33</v>
      </c>
      <c r="C74" s="22"/>
      <c r="D74" s="22"/>
      <c r="E74" s="46" t="n">
        <f aca="false">E72*E73</f>
        <v>13832</v>
      </c>
      <c r="F74" s="46" t="n">
        <f aca="false">F72*F73</f>
        <v>0</v>
      </c>
      <c r="G74" s="46" t="n">
        <f aca="false">G72*G73</f>
        <v>0</v>
      </c>
      <c r="H74" s="46" t="n">
        <f aca="false">H72*H73</f>
        <v>0</v>
      </c>
      <c r="I74" s="46" t="n">
        <f aca="false">I72*I73</f>
        <v>0</v>
      </c>
      <c r="J74" s="46" t="n">
        <f aca="false">J72*J73</f>
        <v>0</v>
      </c>
    </row>
    <row r="75" customFormat="false" ht="16.35" hidden="false" customHeight="true" outlineLevel="0" collapsed="false">
      <c r="A75" s="13"/>
      <c r="B75" s="37" t="s">
        <v>34</v>
      </c>
      <c r="C75" s="37"/>
      <c r="D75" s="37"/>
      <c r="E75" s="47" t="n">
        <f aca="false">SUM(E74:J74)</f>
        <v>13832</v>
      </c>
      <c r="F75" s="47"/>
      <c r="G75" s="47"/>
      <c r="H75" s="47"/>
      <c r="I75" s="47"/>
      <c r="J75" s="47"/>
    </row>
    <row r="77" customFormat="false" ht="16.3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customFormat="false" ht="16.35" hidden="false" customHeight="true" outlineLevel="0" collapsed="false">
      <c r="A78" s="2" t="s">
        <v>39</v>
      </c>
      <c r="B78" s="2"/>
      <c r="C78" s="2"/>
      <c r="D78" s="2"/>
      <c r="E78" s="2"/>
      <c r="F78" s="2"/>
      <c r="G78" s="2"/>
      <c r="H78" s="2"/>
      <c r="I78" s="2"/>
      <c r="J78" s="2"/>
    </row>
    <row r="79" s="40" customFormat="true" ht="16.35" hidden="false" customHeight="true" outlineLevel="0" collapsed="false">
      <c r="A79" s="5" t="s">
        <v>3</v>
      </c>
      <c r="B79" s="5" t="s">
        <v>4</v>
      </c>
      <c r="C79" s="6" t="s">
        <v>5</v>
      </c>
      <c r="D79" s="6" t="s">
        <v>6</v>
      </c>
      <c r="E79" s="39" t="s">
        <v>7</v>
      </c>
      <c r="F79" s="39"/>
      <c r="G79" s="39"/>
      <c r="H79" s="39"/>
      <c r="I79" s="39"/>
      <c r="J79" s="39"/>
      <c r="K79" s="8"/>
    </row>
    <row r="80" s="40" customFormat="true" ht="16.35" hidden="false" customHeight="true" outlineLevel="0" collapsed="false">
      <c r="A80" s="5"/>
      <c r="B80" s="5"/>
      <c r="C80" s="6"/>
      <c r="D80" s="6"/>
      <c r="E80" s="41" t="s">
        <v>8</v>
      </c>
      <c r="F80" s="41"/>
      <c r="G80" s="9" t="s">
        <v>9</v>
      </c>
      <c r="H80" s="9"/>
      <c r="I80" s="9" t="s">
        <v>10</v>
      </c>
      <c r="J80" s="9"/>
      <c r="K80" s="10"/>
    </row>
    <row r="81" s="40" customFormat="true" ht="16.35" hidden="false" customHeight="true" outlineLevel="0" collapsed="false">
      <c r="A81" s="5"/>
      <c r="B81" s="5"/>
      <c r="C81" s="6"/>
      <c r="D81" s="6"/>
      <c r="E81" s="11" t="s">
        <v>11</v>
      </c>
      <c r="F81" s="11" t="s">
        <v>12</v>
      </c>
      <c r="G81" s="9" t="s">
        <v>11</v>
      </c>
      <c r="H81" s="9" t="s">
        <v>12</v>
      </c>
      <c r="I81" s="9" t="s">
        <v>11</v>
      </c>
      <c r="J81" s="9" t="s">
        <v>12</v>
      </c>
      <c r="K81" s="12"/>
    </row>
    <row r="82" s="40" customFormat="true" ht="16.35" hidden="false" customHeight="true" outlineLevel="0" collapsed="false">
      <c r="A82" s="13" t="s">
        <v>40</v>
      </c>
      <c r="B82" s="14" t="s">
        <v>41</v>
      </c>
      <c r="C82" s="15" t="s">
        <v>14</v>
      </c>
      <c r="D82" s="48"/>
      <c r="E82" s="28" t="n">
        <v>0</v>
      </c>
      <c r="F82" s="28" t="n">
        <v>0</v>
      </c>
      <c r="G82" s="29" t="n">
        <v>0</v>
      </c>
      <c r="H82" s="29" t="n">
        <v>0</v>
      </c>
      <c r="I82" s="18" t="n">
        <v>0</v>
      </c>
      <c r="J82" s="29" t="n">
        <v>0</v>
      </c>
      <c r="K82" s="19"/>
    </row>
    <row r="83" s="40" customFormat="true" ht="16.35" hidden="false" customHeight="true" outlineLevel="0" collapsed="false">
      <c r="A83" s="13"/>
      <c r="B83" s="14"/>
      <c r="C83" s="13" t="s">
        <v>15</v>
      </c>
      <c r="D83" s="51"/>
      <c r="E83" s="28" t="n">
        <v>0</v>
      </c>
      <c r="F83" s="28" t="n">
        <v>0</v>
      </c>
      <c r="G83" s="29" t="n">
        <v>0</v>
      </c>
      <c r="H83" s="29" t="n">
        <v>0</v>
      </c>
      <c r="I83" s="18" t="n">
        <v>0</v>
      </c>
      <c r="J83" s="29" t="n">
        <v>0</v>
      </c>
      <c r="K83" s="19"/>
    </row>
    <row r="84" s="40" customFormat="true" ht="16.35" hidden="false" customHeight="true" outlineLevel="0" collapsed="false">
      <c r="A84" s="13"/>
      <c r="B84" s="14"/>
      <c r="C84" s="20" t="s">
        <v>16</v>
      </c>
      <c r="D84" s="16" t="n">
        <v>1314</v>
      </c>
      <c r="E84" s="42" t="n">
        <f aca="false">2*7</f>
        <v>14</v>
      </c>
      <c r="F84" s="42" t="n">
        <v>0</v>
      </c>
      <c r="G84" s="42" t="n">
        <f aca="false">1*7</f>
        <v>7</v>
      </c>
      <c r="H84" s="42" t="n">
        <v>0</v>
      </c>
      <c r="I84" s="49" t="n">
        <v>0</v>
      </c>
      <c r="J84" s="49" t="n">
        <v>0</v>
      </c>
      <c r="K84" s="19"/>
    </row>
    <row r="85" s="40" customFormat="true" ht="16.35" hidden="false" customHeight="true" outlineLevel="0" collapsed="false">
      <c r="A85" s="13"/>
      <c r="B85" s="22" t="s">
        <v>17</v>
      </c>
      <c r="C85" s="22"/>
      <c r="D85" s="22"/>
      <c r="E85" s="43" t="n">
        <f aca="false">SUM(E82:E84)</f>
        <v>14</v>
      </c>
      <c r="F85" s="43" t="n">
        <f aca="false">SUM(F82:F84)</f>
        <v>0</v>
      </c>
      <c r="G85" s="43" t="n">
        <f aca="false">SUM(G82:G84)</f>
        <v>7</v>
      </c>
      <c r="H85" s="43" t="n">
        <f aca="false">SUM(H82:H84)</f>
        <v>0</v>
      </c>
      <c r="I85" s="43" t="n">
        <f aca="false">SUM(I82:I84)</f>
        <v>0</v>
      </c>
      <c r="J85" s="43" t="n">
        <f aca="false">SUM(J82:J84)</f>
        <v>0</v>
      </c>
      <c r="K85" s="52"/>
    </row>
    <row r="86" s="40" customFormat="true" ht="16.35" hidden="false" customHeight="true" outlineLevel="0" collapsed="false">
      <c r="A86" s="13"/>
      <c r="B86" s="25" t="s">
        <v>18</v>
      </c>
      <c r="C86" s="13" t="s">
        <v>19</v>
      </c>
      <c r="D86" s="13"/>
      <c r="E86" s="49" t="n">
        <v>0</v>
      </c>
      <c r="F86" s="49" t="n">
        <v>2</v>
      </c>
      <c r="G86" s="49" t="n">
        <v>0</v>
      </c>
      <c r="H86" s="49" t="n">
        <v>0</v>
      </c>
      <c r="I86" s="49" t="n">
        <v>0</v>
      </c>
      <c r="J86" s="49" t="n">
        <v>0</v>
      </c>
      <c r="K86" s="19"/>
    </row>
    <row r="87" s="40" customFormat="true" ht="16.35" hidden="false" customHeight="true" outlineLevel="0" collapsed="false">
      <c r="A87" s="13"/>
      <c r="B87" s="22" t="s">
        <v>20</v>
      </c>
      <c r="C87" s="22"/>
      <c r="D87" s="22"/>
      <c r="E87" s="43" t="n">
        <f aca="false">SUM(E86)</f>
        <v>0</v>
      </c>
      <c r="F87" s="43" t="n">
        <f aca="false">SUM(F86)</f>
        <v>2</v>
      </c>
      <c r="G87" s="43" t="n">
        <f aca="false">SUM(G86)</f>
        <v>0</v>
      </c>
      <c r="H87" s="43" t="n">
        <f aca="false">SUM(H86)</f>
        <v>0</v>
      </c>
      <c r="I87" s="43" t="n">
        <f aca="false">SUM(I86)</f>
        <v>0</v>
      </c>
      <c r="J87" s="43" t="n">
        <f aca="false">SUM(J86)</f>
        <v>0</v>
      </c>
      <c r="K87" s="30"/>
    </row>
    <row r="88" s="40" customFormat="true" ht="16.5" hidden="false" customHeight="true" outlineLevel="0" collapsed="false">
      <c r="A88" s="13"/>
      <c r="B88" s="25" t="s">
        <v>21</v>
      </c>
      <c r="C88" s="13" t="s">
        <v>19</v>
      </c>
      <c r="D88" s="13"/>
      <c r="E88" s="28" t="n">
        <v>0</v>
      </c>
      <c r="F88" s="28" t="n">
        <v>0</v>
      </c>
      <c r="G88" s="29" t="n">
        <v>0</v>
      </c>
      <c r="H88" s="29" t="n">
        <v>0</v>
      </c>
      <c r="I88" s="18" t="n">
        <v>0</v>
      </c>
      <c r="J88" s="29" t="n">
        <v>0</v>
      </c>
      <c r="K88" s="30"/>
    </row>
    <row r="89" s="40" customFormat="true" ht="16.35" hidden="false" customHeight="true" outlineLevel="0" collapsed="false">
      <c r="A89" s="13"/>
      <c r="B89" s="22" t="s">
        <v>22</v>
      </c>
      <c r="C89" s="22"/>
      <c r="D89" s="22"/>
      <c r="E89" s="43" t="n">
        <f aca="false">SUM(E88)</f>
        <v>0</v>
      </c>
      <c r="F89" s="43" t="n">
        <f aca="false">SUM(F88)</f>
        <v>0</v>
      </c>
      <c r="G89" s="43" t="n">
        <f aca="false">SUM(G88)</f>
        <v>0</v>
      </c>
      <c r="H89" s="43" t="n">
        <f aca="false">SUM(H88)</f>
        <v>0</v>
      </c>
      <c r="I89" s="43" t="n">
        <f aca="false">SUM(I88)</f>
        <v>0</v>
      </c>
      <c r="J89" s="43" t="n">
        <f aca="false">SUM(J88)</f>
        <v>0</v>
      </c>
      <c r="K89" s="30"/>
    </row>
    <row r="90" s="40" customFormat="true" ht="16.5" hidden="false" customHeight="true" outlineLevel="0" collapsed="false">
      <c r="A90" s="13"/>
      <c r="B90" s="25" t="s">
        <v>23</v>
      </c>
      <c r="C90" s="13" t="s">
        <v>19</v>
      </c>
      <c r="D90" s="13"/>
      <c r="E90" s="28" t="n">
        <v>0</v>
      </c>
      <c r="F90" s="28" t="n">
        <v>0</v>
      </c>
      <c r="G90" s="29" t="n">
        <v>0</v>
      </c>
      <c r="H90" s="29" t="n">
        <v>0</v>
      </c>
      <c r="I90" s="18" t="n">
        <v>0</v>
      </c>
      <c r="J90" s="29" t="n">
        <v>0</v>
      </c>
      <c r="K90" s="30"/>
    </row>
    <row r="91" s="40" customFormat="true" ht="16.35" hidden="false" customHeight="true" outlineLevel="0" collapsed="false">
      <c r="A91" s="13"/>
      <c r="B91" s="22" t="s">
        <v>36</v>
      </c>
      <c r="C91" s="22"/>
      <c r="D91" s="22"/>
      <c r="E91" s="43" t="n">
        <f aca="false">SUM(E90)</f>
        <v>0</v>
      </c>
      <c r="F91" s="43" t="n">
        <f aca="false">SUM(F90)</f>
        <v>0</v>
      </c>
      <c r="G91" s="43" t="n">
        <f aca="false">SUM(G90)</f>
        <v>0</v>
      </c>
      <c r="H91" s="43" t="n">
        <f aca="false">SUM(H90)</f>
        <v>0</v>
      </c>
      <c r="I91" s="43" t="n">
        <f aca="false">SUM(I90)</f>
        <v>0</v>
      </c>
      <c r="J91" s="43" t="n">
        <f aca="false">SUM(J90)</f>
        <v>0</v>
      </c>
      <c r="K91" s="30"/>
    </row>
    <row r="92" s="40" customFormat="true" ht="16.35" hidden="false" customHeight="true" outlineLevel="0" collapsed="false">
      <c r="A92" s="13"/>
      <c r="B92" s="25" t="s">
        <v>25</v>
      </c>
      <c r="C92" s="13" t="s">
        <v>19</v>
      </c>
      <c r="D92" s="13"/>
      <c r="E92" s="28" t="n">
        <v>0</v>
      </c>
      <c r="F92" s="28" t="n">
        <v>0</v>
      </c>
      <c r="G92" s="29" t="n">
        <v>0</v>
      </c>
      <c r="H92" s="29" t="n">
        <v>0</v>
      </c>
      <c r="I92" s="18" t="n">
        <v>0</v>
      </c>
      <c r="J92" s="29" t="n">
        <v>0</v>
      </c>
      <c r="K92" s="31"/>
    </row>
    <row r="93" s="40" customFormat="true" ht="16.35" hidden="false" customHeight="true" outlineLevel="0" collapsed="false">
      <c r="A93" s="13"/>
      <c r="B93" s="22" t="s">
        <v>26</v>
      </c>
      <c r="C93" s="22"/>
      <c r="D93" s="22"/>
      <c r="E93" s="43" t="n">
        <f aca="false">SUM(E92)</f>
        <v>0</v>
      </c>
      <c r="F93" s="43" t="n">
        <f aca="false">SUM(F92)</f>
        <v>0</v>
      </c>
      <c r="G93" s="43" t="n">
        <f aca="false">SUM(G92)</f>
        <v>0</v>
      </c>
      <c r="H93" s="43" t="n">
        <f aca="false">SUM(H92)</f>
        <v>0</v>
      </c>
      <c r="I93" s="43" t="n">
        <f aca="false">SUM(I92)</f>
        <v>0</v>
      </c>
      <c r="J93" s="43" t="n">
        <f aca="false">SUM(J92)</f>
        <v>0</v>
      </c>
      <c r="K93" s="32"/>
    </row>
    <row r="94" s="40" customFormat="true" ht="16.35" hidden="false" customHeight="true" outlineLevel="0" collapsed="false">
      <c r="A94" s="13"/>
      <c r="B94" s="22" t="s">
        <v>31</v>
      </c>
      <c r="C94" s="22"/>
      <c r="D94" s="22"/>
      <c r="E94" s="43" t="n">
        <f aca="false">E85+E87+E89+E91+E93</f>
        <v>14</v>
      </c>
      <c r="F94" s="43" t="n">
        <f aca="false">F85+F87+F89+F91+F93</f>
        <v>2</v>
      </c>
      <c r="G94" s="43" t="n">
        <f aca="false">G85+G87+G89+G91+G93</f>
        <v>7</v>
      </c>
      <c r="H94" s="43" t="n">
        <f aca="false">H85+H87+H89+H91+H93</f>
        <v>0</v>
      </c>
      <c r="I94" s="43" t="n">
        <f aca="false">I85+I87+I89+I91+I93</f>
        <v>0</v>
      </c>
      <c r="J94" s="43" t="n">
        <f aca="false">J85+J87+J89+J91+J93</f>
        <v>0</v>
      </c>
      <c r="K94" s="45"/>
    </row>
    <row r="95" s="40" customFormat="true" ht="16.35" hidden="false" customHeight="true" outlineLevel="0" collapsed="false">
      <c r="A95" s="13"/>
      <c r="B95" s="22" t="s">
        <v>32</v>
      </c>
      <c r="C95" s="22"/>
      <c r="D95" s="22"/>
      <c r="E95" s="34" t="n">
        <v>247</v>
      </c>
      <c r="F95" s="34" t="n">
        <v>247</v>
      </c>
      <c r="G95" s="35" t="n">
        <v>52</v>
      </c>
      <c r="H95" s="35" t="n">
        <v>52</v>
      </c>
      <c r="I95" s="35" t="n">
        <v>66</v>
      </c>
      <c r="J95" s="35" t="n">
        <v>66</v>
      </c>
      <c r="K95" s="45"/>
    </row>
    <row r="96" customFormat="false" ht="16.35" hidden="false" customHeight="true" outlineLevel="0" collapsed="false">
      <c r="A96" s="13"/>
      <c r="B96" s="22" t="s">
        <v>33</v>
      </c>
      <c r="C96" s="22"/>
      <c r="D96" s="22"/>
      <c r="E96" s="46" t="n">
        <f aca="false">E94*E95</f>
        <v>3458</v>
      </c>
      <c r="F96" s="46" t="n">
        <f aca="false">F94*F95</f>
        <v>494</v>
      </c>
      <c r="G96" s="46" t="n">
        <f aca="false">G94*G95</f>
        <v>364</v>
      </c>
      <c r="H96" s="46" t="n">
        <f aca="false">H94*H95</f>
        <v>0</v>
      </c>
      <c r="I96" s="46" t="n">
        <f aca="false">I94*I95</f>
        <v>0</v>
      </c>
      <c r="J96" s="46" t="n">
        <f aca="false">J94*J95</f>
        <v>0</v>
      </c>
    </row>
    <row r="97" s="40" customFormat="true" ht="16.35" hidden="false" customHeight="true" outlineLevel="0" collapsed="false">
      <c r="A97" s="13"/>
      <c r="B97" s="37" t="s">
        <v>34</v>
      </c>
      <c r="C97" s="37"/>
      <c r="D97" s="37"/>
      <c r="E97" s="47" t="n">
        <f aca="false">SUM(E96:J96)</f>
        <v>4316</v>
      </c>
      <c r="F97" s="47"/>
      <c r="G97" s="47"/>
      <c r="H97" s="47"/>
      <c r="I97" s="47"/>
      <c r="J97" s="47"/>
      <c r="K97" s="8"/>
    </row>
    <row r="98" s="40" customFormat="true" ht="16.35" hidden="false" customHeight="true" outlineLevel="0" collapsed="false">
      <c r="K98" s="8"/>
    </row>
    <row r="99" s="40" customFormat="true" ht="16.35" hidden="false" customHeight="true" outlineLevel="0" collapsed="false">
      <c r="A99" s="2" t="s">
        <v>42</v>
      </c>
      <c r="B99" s="2"/>
      <c r="C99" s="2"/>
      <c r="D99" s="2"/>
      <c r="E99" s="2"/>
      <c r="F99" s="2"/>
      <c r="G99" s="2"/>
      <c r="H99" s="2"/>
      <c r="I99" s="2"/>
      <c r="J99" s="2"/>
      <c r="K99" s="30"/>
    </row>
    <row r="100" s="40" customFormat="true" ht="16.35" hidden="false" customHeight="true" outlineLevel="0" collapsed="false">
      <c r="A100" s="5" t="s">
        <v>3</v>
      </c>
      <c r="B100" s="5" t="s">
        <v>4</v>
      </c>
      <c r="C100" s="6" t="s">
        <v>5</v>
      </c>
      <c r="D100" s="6" t="s">
        <v>6</v>
      </c>
      <c r="E100" s="39" t="s">
        <v>7</v>
      </c>
      <c r="F100" s="39"/>
      <c r="G100" s="39"/>
      <c r="H100" s="39"/>
      <c r="I100" s="39"/>
      <c r="J100" s="39"/>
      <c r="K100" s="30"/>
    </row>
    <row r="101" s="40" customFormat="true" ht="16.35" hidden="false" customHeight="true" outlineLevel="0" collapsed="false">
      <c r="A101" s="5"/>
      <c r="B101" s="5"/>
      <c r="C101" s="6"/>
      <c r="D101" s="6"/>
      <c r="E101" s="41" t="s">
        <v>8</v>
      </c>
      <c r="F101" s="41"/>
      <c r="G101" s="9" t="s">
        <v>9</v>
      </c>
      <c r="H101" s="9"/>
      <c r="I101" s="9" t="s">
        <v>10</v>
      </c>
      <c r="J101" s="9"/>
      <c r="K101" s="30"/>
    </row>
    <row r="102" s="40" customFormat="true" ht="16.35" hidden="false" customHeight="true" outlineLevel="0" collapsed="false">
      <c r="A102" s="5"/>
      <c r="B102" s="5"/>
      <c r="C102" s="6"/>
      <c r="D102" s="6"/>
      <c r="E102" s="11" t="s">
        <v>11</v>
      </c>
      <c r="F102" s="11" t="s">
        <v>12</v>
      </c>
      <c r="G102" s="9" t="s">
        <v>11</v>
      </c>
      <c r="H102" s="9" t="s">
        <v>12</v>
      </c>
      <c r="I102" s="9" t="s">
        <v>11</v>
      </c>
      <c r="J102" s="9" t="s">
        <v>12</v>
      </c>
      <c r="K102" s="30"/>
    </row>
    <row r="103" s="40" customFormat="true" ht="16.35" hidden="false" customHeight="true" outlineLevel="0" collapsed="false">
      <c r="A103" s="13" t="s">
        <v>42</v>
      </c>
      <c r="B103" s="14" t="s">
        <v>13</v>
      </c>
      <c r="C103" s="15" t="s">
        <v>14</v>
      </c>
      <c r="D103" s="48"/>
      <c r="E103" s="28" t="n">
        <v>0</v>
      </c>
      <c r="F103" s="28" t="n">
        <v>0</v>
      </c>
      <c r="G103" s="29" t="n">
        <v>0</v>
      </c>
      <c r="H103" s="29" t="n">
        <v>0</v>
      </c>
      <c r="I103" s="18" t="n">
        <v>0</v>
      </c>
      <c r="J103" s="29" t="n">
        <v>0</v>
      </c>
      <c r="K103" s="30"/>
    </row>
    <row r="104" s="40" customFormat="true" ht="16.35" hidden="false" customHeight="true" outlineLevel="0" collapsed="false">
      <c r="A104" s="13"/>
      <c r="B104" s="14"/>
      <c r="C104" s="13" t="s">
        <v>15</v>
      </c>
      <c r="D104" s="51"/>
      <c r="E104" s="28" t="n">
        <v>0</v>
      </c>
      <c r="F104" s="28" t="n">
        <v>0</v>
      </c>
      <c r="G104" s="29" t="n">
        <v>0</v>
      </c>
      <c r="H104" s="29" t="n">
        <v>0</v>
      </c>
      <c r="I104" s="18" t="n">
        <v>0</v>
      </c>
      <c r="J104" s="29" t="n">
        <v>0</v>
      </c>
      <c r="K104" s="30"/>
    </row>
    <row r="105" s="40" customFormat="true" ht="16.35" hidden="false" customHeight="true" outlineLevel="0" collapsed="false">
      <c r="A105" s="13"/>
      <c r="B105" s="14"/>
      <c r="C105" s="20" t="s">
        <v>16</v>
      </c>
      <c r="D105" s="53" t="n">
        <f aca="false">856.42+88.09</f>
        <v>944.51</v>
      </c>
      <c r="E105" s="49" t="n">
        <v>7</v>
      </c>
      <c r="F105" s="49" t="n">
        <v>0</v>
      </c>
      <c r="G105" s="49" t="n">
        <v>0</v>
      </c>
      <c r="H105" s="49" t="n">
        <v>0</v>
      </c>
      <c r="I105" s="49" t="n">
        <v>0</v>
      </c>
      <c r="J105" s="49" t="n">
        <v>0</v>
      </c>
      <c r="K105" s="30"/>
    </row>
    <row r="106" s="40" customFormat="true" ht="16.35" hidden="false" customHeight="true" outlineLevel="0" collapsed="false">
      <c r="A106" s="13"/>
      <c r="B106" s="22" t="s">
        <v>17</v>
      </c>
      <c r="C106" s="22"/>
      <c r="D106" s="22"/>
      <c r="E106" s="43" t="n">
        <f aca="false">SUM(E103:E105)</f>
        <v>7</v>
      </c>
      <c r="F106" s="43" t="n">
        <f aca="false">SUM(F103:F105)</f>
        <v>0</v>
      </c>
      <c r="G106" s="43" t="n">
        <f aca="false">SUM(G103:G105)</f>
        <v>0</v>
      </c>
      <c r="H106" s="43" t="n">
        <f aca="false">SUM(H103:H105)</f>
        <v>0</v>
      </c>
      <c r="I106" s="43" t="n">
        <f aca="false">SUM(I103:I105)</f>
        <v>0</v>
      </c>
      <c r="J106" s="43" t="n">
        <f aca="false">SUM(J103:J105)</f>
        <v>0</v>
      </c>
      <c r="K106" s="30"/>
    </row>
    <row r="107" s="40" customFormat="true" ht="16.35" hidden="false" customHeight="true" outlineLevel="0" collapsed="false">
      <c r="A107" s="13"/>
      <c r="B107" s="25" t="s">
        <v>18</v>
      </c>
      <c r="C107" s="13" t="s">
        <v>19</v>
      </c>
      <c r="D107" s="13"/>
      <c r="E107" s="28" t="n">
        <v>0</v>
      </c>
      <c r="F107" s="28" t="n">
        <v>0</v>
      </c>
      <c r="G107" s="29" t="n">
        <v>0</v>
      </c>
      <c r="H107" s="29" t="n">
        <v>0</v>
      </c>
      <c r="I107" s="18" t="n">
        <v>0</v>
      </c>
      <c r="J107" s="29" t="n">
        <v>0</v>
      </c>
      <c r="K107" s="30"/>
    </row>
    <row r="108" s="40" customFormat="true" ht="16.35" hidden="false" customHeight="true" outlineLevel="0" collapsed="false">
      <c r="A108" s="13"/>
      <c r="B108" s="22" t="s">
        <v>20</v>
      </c>
      <c r="C108" s="22"/>
      <c r="D108" s="22"/>
      <c r="E108" s="43" t="n">
        <f aca="false">SUM(E107)</f>
        <v>0</v>
      </c>
      <c r="F108" s="43" t="n">
        <f aca="false">SUM(F107)</f>
        <v>0</v>
      </c>
      <c r="G108" s="43" t="n">
        <f aca="false">SUM(G107)</f>
        <v>0</v>
      </c>
      <c r="H108" s="43" t="n">
        <f aca="false">SUM(H107)</f>
        <v>0</v>
      </c>
      <c r="I108" s="43" t="n">
        <f aca="false">SUM(I107)</f>
        <v>0</v>
      </c>
      <c r="J108" s="43" t="n">
        <f aca="false">SUM(J107)</f>
        <v>0</v>
      </c>
      <c r="K108" s="30"/>
    </row>
    <row r="109" s="40" customFormat="true" ht="16.35" hidden="false" customHeight="true" outlineLevel="0" collapsed="false">
      <c r="A109" s="13"/>
      <c r="B109" s="25" t="s">
        <v>21</v>
      </c>
      <c r="C109" s="13" t="s">
        <v>19</v>
      </c>
      <c r="D109" s="13"/>
      <c r="E109" s="28" t="n">
        <v>0</v>
      </c>
      <c r="F109" s="28" t="n">
        <v>0</v>
      </c>
      <c r="G109" s="29" t="n">
        <v>0</v>
      </c>
      <c r="H109" s="29" t="n">
        <v>0</v>
      </c>
      <c r="I109" s="18" t="n">
        <v>0</v>
      </c>
      <c r="J109" s="29" t="n">
        <v>0</v>
      </c>
      <c r="K109" s="30"/>
    </row>
    <row r="110" s="40" customFormat="true" ht="16.35" hidden="false" customHeight="true" outlineLevel="0" collapsed="false">
      <c r="A110" s="13"/>
      <c r="B110" s="22" t="s">
        <v>22</v>
      </c>
      <c r="C110" s="22"/>
      <c r="D110" s="22"/>
      <c r="E110" s="43" t="n">
        <f aca="false">SUM(E109)</f>
        <v>0</v>
      </c>
      <c r="F110" s="43" t="n">
        <f aca="false">SUM(F109)</f>
        <v>0</v>
      </c>
      <c r="G110" s="43" t="n">
        <f aca="false">SUM(G109)</f>
        <v>0</v>
      </c>
      <c r="H110" s="43" t="n">
        <f aca="false">SUM(H109)</f>
        <v>0</v>
      </c>
      <c r="I110" s="43" t="n">
        <f aca="false">SUM(I109)</f>
        <v>0</v>
      </c>
      <c r="J110" s="43" t="n">
        <f aca="false">SUM(J109)</f>
        <v>0</v>
      </c>
      <c r="K110" s="30"/>
    </row>
    <row r="111" s="40" customFormat="true" ht="16.35" hidden="false" customHeight="true" outlineLevel="0" collapsed="false">
      <c r="A111" s="13"/>
      <c r="B111" s="25" t="s">
        <v>23</v>
      </c>
      <c r="C111" s="13" t="s">
        <v>19</v>
      </c>
      <c r="D111" s="13"/>
      <c r="E111" s="28" t="n">
        <v>0</v>
      </c>
      <c r="F111" s="28" t="n">
        <v>0</v>
      </c>
      <c r="G111" s="29" t="n">
        <v>0</v>
      </c>
      <c r="H111" s="29" t="n">
        <v>0</v>
      </c>
      <c r="I111" s="18" t="n">
        <v>0</v>
      </c>
      <c r="J111" s="29" t="n">
        <v>0</v>
      </c>
      <c r="K111" s="30"/>
    </row>
    <row r="112" s="40" customFormat="true" ht="16.35" hidden="false" customHeight="true" outlineLevel="0" collapsed="false">
      <c r="A112" s="13"/>
      <c r="B112" s="22" t="s">
        <v>36</v>
      </c>
      <c r="C112" s="22"/>
      <c r="D112" s="22"/>
      <c r="E112" s="43" t="n">
        <f aca="false">SUM(E111)</f>
        <v>0</v>
      </c>
      <c r="F112" s="43" t="n">
        <f aca="false">SUM(F111)</f>
        <v>0</v>
      </c>
      <c r="G112" s="43" t="n">
        <f aca="false">SUM(G111)</f>
        <v>0</v>
      </c>
      <c r="H112" s="43" t="n">
        <f aca="false">SUM(H111)</f>
        <v>0</v>
      </c>
      <c r="I112" s="43" t="n">
        <f aca="false">SUM(I111)</f>
        <v>0</v>
      </c>
      <c r="J112" s="43" t="n">
        <f aca="false">SUM(J111)</f>
        <v>0</v>
      </c>
      <c r="K112" s="30"/>
    </row>
    <row r="113" s="40" customFormat="true" ht="16.35" hidden="false" customHeight="true" outlineLevel="0" collapsed="false">
      <c r="A113" s="13"/>
      <c r="B113" s="25" t="s">
        <v>25</v>
      </c>
      <c r="C113" s="13" t="s">
        <v>19</v>
      </c>
      <c r="D113" s="13"/>
      <c r="E113" s="28" t="n">
        <v>0</v>
      </c>
      <c r="F113" s="28" t="n">
        <v>0</v>
      </c>
      <c r="G113" s="29" t="n">
        <v>0</v>
      </c>
      <c r="H113" s="29" t="n">
        <v>0</v>
      </c>
      <c r="I113" s="18" t="n">
        <v>0</v>
      </c>
      <c r="J113" s="29" t="n">
        <v>0</v>
      </c>
      <c r="K113" s="30"/>
    </row>
    <row r="114" s="40" customFormat="true" ht="16.35" hidden="false" customHeight="true" outlineLevel="0" collapsed="false">
      <c r="A114" s="13"/>
      <c r="B114" s="22" t="s">
        <v>26</v>
      </c>
      <c r="C114" s="22"/>
      <c r="D114" s="22"/>
      <c r="E114" s="43" t="n">
        <f aca="false">SUM(E113)</f>
        <v>0</v>
      </c>
      <c r="F114" s="43" t="n">
        <f aca="false">SUM(F113)</f>
        <v>0</v>
      </c>
      <c r="G114" s="43" t="n">
        <f aca="false">SUM(G113)</f>
        <v>0</v>
      </c>
      <c r="H114" s="43" t="n">
        <f aca="false">SUM(H113)</f>
        <v>0</v>
      </c>
      <c r="I114" s="43" t="n">
        <f aca="false">SUM(I113)</f>
        <v>0</v>
      </c>
      <c r="J114" s="43" t="n">
        <f aca="false">SUM(J113)</f>
        <v>0</v>
      </c>
      <c r="K114" s="30"/>
    </row>
    <row r="115" s="40" customFormat="true" ht="16.35" hidden="false" customHeight="true" outlineLevel="0" collapsed="false">
      <c r="A115" s="13"/>
      <c r="B115" s="22" t="s">
        <v>31</v>
      </c>
      <c r="C115" s="22"/>
      <c r="D115" s="22"/>
      <c r="E115" s="43" t="n">
        <f aca="false">E106+E108+E110+E112+E114</f>
        <v>7</v>
      </c>
      <c r="F115" s="43" t="n">
        <f aca="false">F106+F108+F110+F112+F114</f>
        <v>0</v>
      </c>
      <c r="G115" s="43" t="n">
        <f aca="false">G106+G108+G110+G112+G114</f>
        <v>0</v>
      </c>
      <c r="H115" s="43" t="n">
        <f aca="false">H106+H108+H110+H112+H114</f>
        <v>0</v>
      </c>
      <c r="I115" s="43" t="n">
        <f aca="false">I106+I108+I110+I112+I114</f>
        <v>0</v>
      </c>
      <c r="J115" s="43" t="n">
        <f aca="false">J106+J108+J110+J112+J114</f>
        <v>0</v>
      </c>
      <c r="K115" s="30"/>
    </row>
    <row r="116" s="40" customFormat="true" ht="16.35" hidden="false" customHeight="true" outlineLevel="0" collapsed="false">
      <c r="A116" s="13"/>
      <c r="B116" s="22" t="s">
        <v>32</v>
      </c>
      <c r="C116" s="22"/>
      <c r="D116" s="22"/>
      <c r="E116" s="34" t="n">
        <v>247</v>
      </c>
      <c r="F116" s="34" t="n">
        <v>247</v>
      </c>
      <c r="G116" s="35" t="n">
        <v>52</v>
      </c>
      <c r="H116" s="35" t="n">
        <v>52</v>
      </c>
      <c r="I116" s="35" t="n">
        <v>66</v>
      </c>
      <c r="J116" s="35" t="n">
        <v>66</v>
      </c>
      <c r="K116" s="30"/>
    </row>
    <row r="117" customFormat="false" ht="14.25" hidden="false" customHeight="true" outlineLevel="0" collapsed="false">
      <c r="A117" s="13"/>
      <c r="B117" s="22" t="s">
        <v>33</v>
      </c>
      <c r="C117" s="22"/>
      <c r="D117" s="22"/>
      <c r="E117" s="46" t="n">
        <f aca="false">E115*E116</f>
        <v>1729</v>
      </c>
      <c r="F117" s="46" t="n">
        <f aca="false">F115*F116</f>
        <v>0</v>
      </c>
      <c r="G117" s="46" t="n">
        <f aca="false">G115*G116</f>
        <v>0</v>
      </c>
      <c r="H117" s="46" t="n">
        <f aca="false">H115*H116</f>
        <v>0</v>
      </c>
      <c r="I117" s="46" t="n">
        <f aca="false">I115*I116</f>
        <v>0</v>
      </c>
      <c r="J117" s="46" t="n">
        <f aca="false">J115*J116</f>
        <v>0</v>
      </c>
    </row>
    <row r="118" customFormat="false" ht="14.25" hidden="false" customHeight="true" outlineLevel="0" collapsed="false">
      <c r="A118" s="13"/>
      <c r="B118" s="37" t="s">
        <v>34</v>
      </c>
      <c r="C118" s="37"/>
      <c r="D118" s="37"/>
      <c r="E118" s="47" t="n">
        <f aca="false">SUM(E117:J117)</f>
        <v>1729</v>
      </c>
      <c r="F118" s="47"/>
      <c r="G118" s="47"/>
      <c r="H118" s="47"/>
      <c r="I118" s="47"/>
      <c r="J118" s="47"/>
    </row>
    <row r="119" s="57" customFormat="true" ht="16.35" hidden="false" customHeight="true" outlineLevel="0" collapsed="false">
      <c r="A119" s="13"/>
      <c r="B119" s="54"/>
      <c r="C119" s="54"/>
      <c r="D119" s="54"/>
      <c r="E119" s="55"/>
      <c r="F119" s="55"/>
      <c r="G119" s="55"/>
      <c r="H119" s="55"/>
      <c r="I119" s="55"/>
      <c r="J119" s="55"/>
      <c r="K119" s="56"/>
    </row>
    <row r="120" s="57" customFormat="true" ht="16.35" hidden="false" customHeight="true" outlineLevel="0" collapsed="false">
      <c r="A120" s="2" t="s">
        <v>43</v>
      </c>
      <c r="B120" s="2"/>
      <c r="C120" s="2"/>
      <c r="D120" s="2"/>
      <c r="E120" s="2"/>
      <c r="F120" s="2"/>
      <c r="G120" s="2"/>
      <c r="H120" s="2"/>
      <c r="I120" s="2"/>
      <c r="J120" s="2"/>
      <c r="K120" s="56"/>
    </row>
    <row r="121" s="57" customFormat="true" ht="16.35" hidden="false" customHeight="true" outlineLevel="0" collapsed="false">
      <c r="A121" s="5" t="s">
        <v>3</v>
      </c>
      <c r="B121" s="5" t="s">
        <v>4</v>
      </c>
      <c r="C121" s="6" t="s">
        <v>5</v>
      </c>
      <c r="D121" s="6" t="s">
        <v>6</v>
      </c>
      <c r="E121" s="39" t="s">
        <v>7</v>
      </c>
      <c r="F121" s="39"/>
      <c r="G121" s="39"/>
      <c r="H121" s="39"/>
      <c r="I121" s="39"/>
      <c r="J121" s="39"/>
      <c r="K121" s="56"/>
    </row>
    <row r="122" s="57" customFormat="true" ht="16.35" hidden="false" customHeight="true" outlineLevel="0" collapsed="false">
      <c r="A122" s="5"/>
      <c r="B122" s="5"/>
      <c r="C122" s="6"/>
      <c r="D122" s="6"/>
      <c r="E122" s="41" t="s">
        <v>8</v>
      </c>
      <c r="F122" s="41"/>
      <c r="G122" s="9" t="s">
        <v>9</v>
      </c>
      <c r="H122" s="9"/>
      <c r="I122" s="9" t="s">
        <v>10</v>
      </c>
      <c r="J122" s="9"/>
      <c r="K122" s="56"/>
    </row>
    <row r="123" s="57" customFormat="true" ht="16.35" hidden="false" customHeight="true" outlineLevel="0" collapsed="false">
      <c r="A123" s="5"/>
      <c r="B123" s="5"/>
      <c r="C123" s="6"/>
      <c r="D123" s="6"/>
      <c r="E123" s="11" t="s">
        <v>11</v>
      </c>
      <c r="F123" s="11" t="s">
        <v>12</v>
      </c>
      <c r="G123" s="9" t="s">
        <v>11</v>
      </c>
      <c r="H123" s="9" t="s">
        <v>12</v>
      </c>
      <c r="I123" s="9" t="s">
        <v>11</v>
      </c>
      <c r="J123" s="9" t="s">
        <v>12</v>
      </c>
      <c r="K123" s="56"/>
    </row>
    <row r="124" s="57" customFormat="true" ht="16.35" hidden="false" customHeight="true" outlineLevel="0" collapsed="false">
      <c r="A124" s="13" t="s">
        <v>43</v>
      </c>
      <c r="B124" s="14" t="s">
        <v>13</v>
      </c>
      <c r="C124" s="15" t="s">
        <v>14</v>
      </c>
      <c r="D124" s="48"/>
      <c r="E124" s="28" t="n">
        <v>0</v>
      </c>
      <c r="F124" s="28" t="n">
        <v>0</v>
      </c>
      <c r="G124" s="29" t="n">
        <v>0</v>
      </c>
      <c r="H124" s="29" t="n">
        <v>0</v>
      </c>
      <c r="I124" s="18" t="n">
        <v>0</v>
      </c>
      <c r="J124" s="29" t="n">
        <v>0</v>
      </c>
      <c r="K124" s="56"/>
    </row>
    <row r="125" s="57" customFormat="true" ht="16.35" hidden="false" customHeight="true" outlineLevel="0" collapsed="false">
      <c r="A125" s="13"/>
      <c r="B125" s="14"/>
      <c r="C125" s="13" t="s">
        <v>15</v>
      </c>
      <c r="D125" s="51"/>
      <c r="E125" s="28" t="n">
        <v>0</v>
      </c>
      <c r="F125" s="28" t="n">
        <v>0</v>
      </c>
      <c r="G125" s="29" t="n">
        <v>0</v>
      </c>
      <c r="H125" s="29" t="n">
        <v>0</v>
      </c>
      <c r="I125" s="18" t="n">
        <v>0</v>
      </c>
      <c r="J125" s="29" t="n">
        <v>0</v>
      </c>
      <c r="K125" s="56"/>
    </row>
    <row r="126" s="57" customFormat="true" ht="16.35" hidden="false" customHeight="true" outlineLevel="0" collapsed="false">
      <c r="A126" s="13"/>
      <c r="B126" s="14"/>
      <c r="C126" s="20" t="s">
        <v>16</v>
      </c>
      <c r="D126" s="16" t="n">
        <v>3686.71</v>
      </c>
      <c r="E126" s="42" t="n">
        <v>14</v>
      </c>
      <c r="F126" s="49" t="n">
        <v>0</v>
      </c>
      <c r="G126" s="49" t="n">
        <v>0</v>
      </c>
      <c r="H126" s="49" t="n">
        <v>0</v>
      </c>
      <c r="I126" s="49" t="n">
        <v>0</v>
      </c>
      <c r="J126" s="49" t="n">
        <v>0</v>
      </c>
      <c r="K126" s="56"/>
    </row>
    <row r="127" s="57" customFormat="true" ht="16.35" hidden="false" customHeight="true" outlineLevel="0" collapsed="false">
      <c r="A127" s="13"/>
      <c r="B127" s="22" t="s">
        <v>17</v>
      </c>
      <c r="C127" s="22"/>
      <c r="D127" s="22"/>
      <c r="E127" s="43" t="n">
        <f aca="false">SUM(E124:E126)</f>
        <v>14</v>
      </c>
      <c r="F127" s="43" t="n">
        <f aca="false">SUM(F124:F126)</f>
        <v>0</v>
      </c>
      <c r="G127" s="43" t="n">
        <f aca="false">SUM(G124:G126)</f>
        <v>0</v>
      </c>
      <c r="H127" s="43" t="n">
        <f aca="false">SUM(H124:H126)</f>
        <v>0</v>
      </c>
      <c r="I127" s="43" t="n">
        <f aca="false">SUM(I124:I126)</f>
        <v>0</v>
      </c>
      <c r="J127" s="43" t="n">
        <f aca="false">SUM(J124:J126)</f>
        <v>0</v>
      </c>
      <c r="K127" s="56"/>
    </row>
    <row r="128" s="57" customFormat="true" ht="16.35" hidden="false" customHeight="true" outlineLevel="0" collapsed="false">
      <c r="A128" s="13"/>
      <c r="B128" s="25" t="s">
        <v>18</v>
      </c>
      <c r="C128" s="13" t="s">
        <v>19</v>
      </c>
      <c r="D128" s="13"/>
      <c r="E128" s="28" t="n">
        <v>0</v>
      </c>
      <c r="F128" s="28" t="n">
        <v>0</v>
      </c>
      <c r="G128" s="29" t="n">
        <v>0</v>
      </c>
      <c r="H128" s="29" t="n">
        <v>0</v>
      </c>
      <c r="I128" s="18" t="n">
        <v>0</v>
      </c>
      <c r="J128" s="29" t="n">
        <v>0</v>
      </c>
      <c r="K128" s="56"/>
    </row>
    <row r="129" s="57" customFormat="true" ht="16.35" hidden="false" customHeight="true" outlineLevel="0" collapsed="false">
      <c r="A129" s="13"/>
      <c r="B129" s="22" t="s">
        <v>20</v>
      </c>
      <c r="C129" s="22"/>
      <c r="D129" s="22"/>
      <c r="E129" s="43" t="n">
        <f aca="false">SUM(E128)</f>
        <v>0</v>
      </c>
      <c r="F129" s="43" t="n">
        <f aca="false">SUM(F128)</f>
        <v>0</v>
      </c>
      <c r="G129" s="43" t="n">
        <f aca="false">SUM(G128)</f>
        <v>0</v>
      </c>
      <c r="H129" s="43" t="n">
        <f aca="false">SUM(H128)</f>
        <v>0</v>
      </c>
      <c r="I129" s="43" t="n">
        <f aca="false">SUM(I128)</f>
        <v>0</v>
      </c>
      <c r="J129" s="43" t="n">
        <f aca="false">SUM(J128)</f>
        <v>0</v>
      </c>
      <c r="K129" s="56"/>
    </row>
    <row r="130" s="57" customFormat="true" ht="16.35" hidden="false" customHeight="true" outlineLevel="0" collapsed="false">
      <c r="A130" s="13"/>
      <c r="B130" s="25" t="s">
        <v>21</v>
      </c>
      <c r="C130" s="13" t="s">
        <v>19</v>
      </c>
      <c r="D130" s="13"/>
      <c r="E130" s="28" t="n">
        <v>0</v>
      </c>
      <c r="F130" s="28" t="n">
        <v>0</v>
      </c>
      <c r="G130" s="29" t="n">
        <v>0</v>
      </c>
      <c r="H130" s="29" t="n">
        <v>0</v>
      </c>
      <c r="I130" s="18" t="n">
        <v>0</v>
      </c>
      <c r="J130" s="29" t="n">
        <v>0</v>
      </c>
      <c r="K130" s="56"/>
    </row>
    <row r="131" s="57" customFormat="true" ht="16.35" hidden="false" customHeight="true" outlineLevel="0" collapsed="false">
      <c r="A131" s="13"/>
      <c r="B131" s="22" t="s">
        <v>22</v>
      </c>
      <c r="C131" s="22"/>
      <c r="D131" s="22"/>
      <c r="E131" s="43" t="n">
        <f aca="false">SUM(E130)</f>
        <v>0</v>
      </c>
      <c r="F131" s="43" t="n">
        <f aca="false">SUM(F130)</f>
        <v>0</v>
      </c>
      <c r="G131" s="43" t="n">
        <f aca="false">SUM(G130)</f>
        <v>0</v>
      </c>
      <c r="H131" s="43" t="n">
        <f aca="false">SUM(H130)</f>
        <v>0</v>
      </c>
      <c r="I131" s="43" t="n">
        <f aca="false">SUM(I130)</f>
        <v>0</v>
      </c>
      <c r="J131" s="43" t="n">
        <f aca="false">SUM(J130)</f>
        <v>0</v>
      </c>
      <c r="K131" s="56"/>
    </row>
    <row r="132" s="57" customFormat="true" ht="16.35" hidden="false" customHeight="true" outlineLevel="0" collapsed="false">
      <c r="A132" s="13"/>
      <c r="B132" s="25" t="s">
        <v>23</v>
      </c>
      <c r="C132" s="13" t="s">
        <v>19</v>
      </c>
      <c r="D132" s="13"/>
      <c r="E132" s="28" t="n">
        <v>0</v>
      </c>
      <c r="F132" s="28" t="n">
        <v>0</v>
      </c>
      <c r="G132" s="29" t="n">
        <v>0</v>
      </c>
      <c r="H132" s="29" t="n">
        <v>0</v>
      </c>
      <c r="I132" s="18" t="n">
        <v>0</v>
      </c>
      <c r="J132" s="29" t="n">
        <v>0</v>
      </c>
      <c r="K132" s="56"/>
    </row>
    <row r="133" s="57" customFormat="true" ht="16.35" hidden="false" customHeight="true" outlineLevel="0" collapsed="false">
      <c r="A133" s="13"/>
      <c r="B133" s="22" t="s">
        <v>36</v>
      </c>
      <c r="C133" s="22"/>
      <c r="D133" s="22"/>
      <c r="E133" s="43" t="n">
        <f aca="false">SUM(E132)</f>
        <v>0</v>
      </c>
      <c r="F133" s="43" t="n">
        <f aca="false">SUM(F132)</f>
        <v>0</v>
      </c>
      <c r="G133" s="43" t="n">
        <f aca="false">SUM(G132)</f>
        <v>0</v>
      </c>
      <c r="H133" s="43" t="n">
        <f aca="false">SUM(H132)</f>
        <v>0</v>
      </c>
      <c r="I133" s="43" t="n">
        <f aca="false">SUM(I132)</f>
        <v>0</v>
      </c>
      <c r="J133" s="43" t="n">
        <f aca="false">SUM(J132)</f>
        <v>0</v>
      </c>
      <c r="K133" s="56"/>
    </row>
    <row r="134" s="57" customFormat="true" ht="16.35" hidden="false" customHeight="true" outlineLevel="0" collapsed="false">
      <c r="A134" s="13"/>
      <c r="B134" s="25" t="s">
        <v>25</v>
      </c>
      <c r="C134" s="13" t="s">
        <v>19</v>
      </c>
      <c r="D134" s="13"/>
      <c r="E134" s="28" t="n">
        <v>0</v>
      </c>
      <c r="F134" s="28" t="n">
        <v>0</v>
      </c>
      <c r="G134" s="29" t="n">
        <v>0</v>
      </c>
      <c r="H134" s="29" t="n">
        <v>0</v>
      </c>
      <c r="I134" s="18" t="n">
        <v>0</v>
      </c>
      <c r="J134" s="29" t="n">
        <v>0</v>
      </c>
      <c r="K134" s="56"/>
    </row>
    <row r="135" s="57" customFormat="true" ht="16.35" hidden="false" customHeight="true" outlineLevel="0" collapsed="false">
      <c r="A135" s="13"/>
      <c r="B135" s="22" t="s">
        <v>26</v>
      </c>
      <c r="C135" s="22"/>
      <c r="D135" s="22"/>
      <c r="E135" s="43" t="n">
        <f aca="false">SUM(E134)</f>
        <v>0</v>
      </c>
      <c r="F135" s="43" t="n">
        <f aca="false">SUM(F134)</f>
        <v>0</v>
      </c>
      <c r="G135" s="43" t="n">
        <f aca="false">SUM(G134)</f>
        <v>0</v>
      </c>
      <c r="H135" s="43" t="n">
        <f aca="false">SUM(H134)</f>
        <v>0</v>
      </c>
      <c r="I135" s="43" t="n">
        <f aca="false">SUM(I134)</f>
        <v>0</v>
      </c>
      <c r="J135" s="43" t="n">
        <f aca="false">SUM(J134)</f>
        <v>0</v>
      </c>
      <c r="K135" s="56"/>
    </row>
    <row r="136" s="57" customFormat="true" ht="16.35" hidden="false" customHeight="true" outlineLevel="0" collapsed="false">
      <c r="A136" s="13"/>
      <c r="B136" s="22" t="s">
        <v>31</v>
      </c>
      <c r="C136" s="22"/>
      <c r="D136" s="22"/>
      <c r="E136" s="43" t="n">
        <f aca="false">E127+E129+E131+E133+E135</f>
        <v>14</v>
      </c>
      <c r="F136" s="43" t="n">
        <f aca="false">F127+F129+F131+F133+F135</f>
        <v>0</v>
      </c>
      <c r="G136" s="43" t="n">
        <f aca="false">G127+G129+G131+G133+G135</f>
        <v>0</v>
      </c>
      <c r="H136" s="43" t="n">
        <f aca="false">H127+H129+H131+H133+H135</f>
        <v>0</v>
      </c>
      <c r="I136" s="43" t="n">
        <f aca="false">I127+I129+I131+I133+I135</f>
        <v>0</v>
      </c>
      <c r="J136" s="43" t="n">
        <f aca="false">J127+J129+J131+J133+J135</f>
        <v>0</v>
      </c>
      <c r="K136" s="56"/>
    </row>
    <row r="137" s="57" customFormat="true" ht="16.35" hidden="false" customHeight="true" outlineLevel="0" collapsed="false">
      <c r="A137" s="13"/>
      <c r="B137" s="22" t="s">
        <v>32</v>
      </c>
      <c r="C137" s="22"/>
      <c r="D137" s="22"/>
      <c r="E137" s="34" t="n">
        <v>247</v>
      </c>
      <c r="F137" s="34" t="n">
        <v>247</v>
      </c>
      <c r="G137" s="35" t="n">
        <v>52</v>
      </c>
      <c r="H137" s="35" t="n">
        <v>52</v>
      </c>
      <c r="I137" s="35" t="n">
        <v>66</v>
      </c>
      <c r="J137" s="35" t="n">
        <v>66</v>
      </c>
      <c r="K137" s="56"/>
    </row>
    <row r="138" s="57" customFormat="true" ht="16.35" hidden="false" customHeight="true" outlineLevel="0" collapsed="false">
      <c r="A138" s="13"/>
      <c r="B138" s="22" t="s">
        <v>33</v>
      </c>
      <c r="C138" s="22"/>
      <c r="D138" s="22"/>
      <c r="E138" s="46" t="n">
        <f aca="false">E136*E137</f>
        <v>3458</v>
      </c>
      <c r="F138" s="46" t="n">
        <f aca="false">F136*F137</f>
        <v>0</v>
      </c>
      <c r="G138" s="46" t="n">
        <f aca="false">G136*G137</f>
        <v>0</v>
      </c>
      <c r="H138" s="46" t="n">
        <f aca="false">H136*H137</f>
        <v>0</v>
      </c>
      <c r="I138" s="46" t="n">
        <f aca="false">I136*I137</f>
        <v>0</v>
      </c>
      <c r="J138" s="46" t="n">
        <f aca="false">J136*J137</f>
        <v>0</v>
      </c>
      <c r="K138" s="32"/>
    </row>
    <row r="139" s="57" customFormat="true" ht="16.35" hidden="false" customHeight="true" outlineLevel="0" collapsed="false">
      <c r="A139" s="13"/>
      <c r="B139" s="37" t="s">
        <v>34</v>
      </c>
      <c r="C139" s="37"/>
      <c r="D139" s="37"/>
      <c r="E139" s="47" t="n">
        <f aca="false">SUM(E138:J138)</f>
        <v>3458</v>
      </c>
      <c r="F139" s="47"/>
      <c r="G139" s="47"/>
      <c r="H139" s="47"/>
      <c r="I139" s="47"/>
      <c r="J139" s="47"/>
      <c r="K139" s="32"/>
    </row>
    <row r="140" s="57" customFormat="true" ht="16.35" hidden="false" customHeight="true" outlineLevel="0" collapsed="false">
      <c r="A140" s="13"/>
      <c r="B140" s="58"/>
      <c r="C140" s="58"/>
      <c r="D140" s="58"/>
      <c r="E140" s="48"/>
      <c r="F140" s="48"/>
      <c r="G140" s="59"/>
      <c r="H140" s="59"/>
      <c r="I140" s="59"/>
      <c r="J140" s="60"/>
      <c r="K140" s="32"/>
    </row>
    <row r="141" customFormat="false" ht="15" hidden="false" customHeight="false" outlineLevel="0" collapsed="false">
      <c r="A141" s="57"/>
      <c r="B141" s="32"/>
      <c r="C141" s="32"/>
      <c r="D141" s="32"/>
      <c r="E141" s="57"/>
      <c r="F141" s="57"/>
      <c r="G141" s="57"/>
      <c r="H141" s="57"/>
      <c r="I141" s="57"/>
      <c r="J141" s="57"/>
    </row>
    <row r="142" customFormat="false" ht="15" hidden="false" customHeight="false" outlineLevel="0" collapsed="false">
      <c r="A142" s="2" t="s">
        <v>44</v>
      </c>
      <c r="B142" s="2"/>
      <c r="C142" s="2"/>
      <c r="D142" s="2"/>
      <c r="E142" s="2"/>
      <c r="F142" s="2"/>
      <c r="G142" s="2"/>
      <c r="H142" s="2"/>
      <c r="I142" s="2"/>
      <c r="J142" s="2"/>
    </row>
    <row r="143" s="63" customFormat="true" ht="14.25" hidden="false" customHeight="true" outlineLevel="0" collapsed="false">
      <c r="A143" s="5" t="s">
        <v>3</v>
      </c>
      <c r="B143" s="5" t="s">
        <v>4</v>
      </c>
      <c r="C143" s="6" t="s">
        <v>5</v>
      </c>
      <c r="D143" s="6" t="s">
        <v>6</v>
      </c>
      <c r="E143" s="61" t="s">
        <v>7</v>
      </c>
      <c r="F143" s="61"/>
      <c r="G143" s="61"/>
      <c r="H143" s="61"/>
      <c r="I143" s="61"/>
      <c r="J143" s="61"/>
      <c r="K143" s="57"/>
      <c r="L143" s="57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</row>
    <row r="144" customFormat="false" ht="14.25" hidden="false" customHeight="true" outlineLevel="0" collapsed="false">
      <c r="A144" s="5"/>
      <c r="B144" s="5"/>
      <c r="C144" s="6"/>
      <c r="D144" s="6"/>
      <c r="E144" s="6" t="s">
        <v>8</v>
      </c>
      <c r="F144" s="6"/>
      <c r="G144" s="5" t="s">
        <v>9</v>
      </c>
      <c r="H144" s="5"/>
      <c r="I144" s="9" t="s">
        <v>10</v>
      </c>
      <c r="J144" s="9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</row>
    <row r="145" customFormat="false" ht="16.5" hidden="false" customHeight="false" outlineLevel="0" collapsed="false">
      <c r="A145" s="5"/>
      <c r="B145" s="5"/>
      <c r="C145" s="6"/>
      <c r="D145" s="6"/>
      <c r="E145" s="64" t="s">
        <v>11</v>
      </c>
      <c r="F145" s="64" t="s">
        <v>12</v>
      </c>
      <c r="G145" s="5" t="s">
        <v>11</v>
      </c>
      <c r="H145" s="5" t="s">
        <v>12</v>
      </c>
      <c r="I145" s="5" t="s">
        <v>11</v>
      </c>
      <c r="J145" s="5" t="s">
        <v>12</v>
      </c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</row>
    <row r="146" s="63" customFormat="true" ht="14.1" hidden="false" customHeight="true" outlineLevel="0" collapsed="false">
      <c r="A146" s="13" t="s">
        <v>45</v>
      </c>
      <c r="B146" s="14" t="s">
        <v>13</v>
      </c>
      <c r="C146" s="15" t="s">
        <v>14</v>
      </c>
      <c r="D146" s="16" t="n">
        <f aca="false">D10+D36+D60+D82+D103+D124</f>
        <v>13479</v>
      </c>
      <c r="E146" s="65" t="n">
        <f aca="false">E10+E36+E60+E82+E103+E124</f>
        <v>217</v>
      </c>
      <c r="F146" s="65" t="n">
        <f aca="false">F10+F36+F60+F82+F103+F124</f>
        <v>0</v>
      </c>
      <c r="G146" s="65" t="n">
        <f aca="false">G10+G36+G60+G82+G103+G124</f>
        <v>119</v>
      </c>
      <c r="H146" s="65" t="n">
        <f aca="false">H10+H36+H60+H82+H103+H124</f>
        <v>0</v>
      </c>
      <c r="I146" s="65" t="n">
        <f aca="false">I10+I36+I60+I82+I103+I124</f>
        <v>119</v>
      </c>
      <c r="J146" s="65" t="n">
        <f aca="false">J10+J36+J60+J82+J103+J124</f>
        <v>0</v>
      </c>
      <c r="K146" s="57"/>
      <c r="L146" s="57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</row>
    <row r="147" customFormat="false" ht="16.5" hidden="false" customHeight="false" outlineLevel="0" collapsed="false">
      <c r="A147" s="13"/>
      <c r="B147" s="14"/>
      <c r="C147" s="13" t="s">
        <v>15</v>
      </c>
      <c r="D147" s="16" t="n">
        <f aca="false">D11+D37+D61+D83+D104+D125</f>
        <v>44681</v>
      </c>
      <c r="E147" s="65" t="n">
        <f aca="false">E11+E37+E61+E83+E104+E125</f>
        <v>350</v>
      </c>
      <c r="F147" s="65" t="n">
        <f aca="false">F11+F37+F61+F83+F104+F125</f>
        <v>0</v>
      </c>
      <c r="G147" s="65" t="n">
        <f aca="false">G11+G37+G61+G83+G104+G125</f>
        <v>210</v>
      </c>
      <c r="H147" s="65" t="n">
        <f aca="false">H11+H37+H61+H83+H104+H125</f>
        <v>0</v>
      </c>
      <c r="I147" s="65" t="n">
        <f aca="false">I11+I37+I61+I83+I104+I125</f>
        <v>210</v>
      </c>
      <c r="J147" s="65" t="n">
        <f aca="false">J11+J37+J61+J83+J104+J125</f>
        <v>0</v>
      </c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</row>
    <row r="148" s="63" customFormat="true" ht="16.5" hidden="false" customHeight="false" outlineLevel="0" collapsed="false">
      <c r="A148" s="13"/>
      <c r="B148" s="14"/>
      <c r="C148" s="20" t="s">
        <v>16</v>
      </c>
      <c r="D148" s="16" t="n">
        <f aca="false">D12+D38+D62+D84+D105+D126</f>
        <v>66924.62</v>
      </c>
      <c r="E148" s="65" t="n">
        <f aca="false">E12+E38+E62+E84+E105+E126</f>
        <v>252</v>
      </c>
      <c r="F148" s="65" t="n">
        <f aca="false">F12+F38+F62+F84+F105+F126</f>
        <v>50</v>
      </c>
      <c r="G148" s="65" t="n">
        <f aca="false">G12+G38+G62+G84+G105+G126</f>
        <v>84</v>
      </c>
      <c r="H148" s="65" t="n">
        <f aca="false">H12+H38+H62+H84+H105+H126</f>
        <v>50</v>
      </c>
      <c r="I148" s="65" t="n">
        <f aca="false">I12+I38+I62+I84+I105+I126</f>
        <v>77</v>
      </c>
      <c r="J148" s="65" t="n">
        <f aca="false">J12+J38+J62+J84+J105+J126</f>
        <v>50</v>
      </c>
      <c r="K148" s="57"/>
      <c r="L148" s="57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</row>
    <row r="149" customFormat="false" ht="14.1" hidden="false" customHeight="true" outlineLevel="0" collapsed="false">
      <c r="A149" s="13"/>
      <c r="B149" s="66" t="s">
        <v>46</v>
      </c>
      <c r="C149" s="66"/>
      <c r="D149" s="66"/>
      <c r="E149" s="67" t="n">
        <f aca="false">E13+E39+E63+E85+E106+E127</f>
        <v>819</v>
      </c>
      <c r="F149" s="67" t="n">
        <f aca="false">F13+F39+F63+F85+F106+F127</f>
        <v>50</v>
      </c>
      <c r="G149" s="67" t="n">
        <f aca="false">G13+G39+G63+G85+G106+G127</f>
        <v>413</v>
      </c>
      <c r="H149" s="67" t="n">
        <f aca="false">H13+H39+H63+H85+H106+H127</f>
        <v>50</v>
      </c>
      <c r="I149" s="67" t="n">
        <f aca="false">I13+I39+I63+I85+I106+I127</f>
        <v>406</v>
      </c>
      <c r="J149" s="67" t="n">
        <f aca="false">J13+J39+J63+J85+J106+J127</f>
        <v>50</v>
      </c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</row>
    <row r="150" s="63" customFormat="true" ht="14.1" hidden="false" customHeight="true" outlineLevel="0" collapsed="false">
      <c r="A150" s="13"/>
      <c r="B150" s="68" t="s">
        <v>18</v>
      </c>
      <c r="C150" s="58" t="s">
        <v>19</v>
      </c>
      <c r="D150" s="58"/>
      <c r="E150" s="69" t="n">
        <f aca="false">E14+E40+E64+E86+E107+E128</f>
        <v>105</v>
      </c>
      <c r="F150" s="69" t="n">
        <f aca="false">F14+F40+F64+F86+F107+F128</f>
        <v>22</v>
      </c>
      <c r="G150" s="70" t="n">
        <f aca="false">G14+G40+G64+G86+G107+G128</f>
        <v>63</v>
      </c>
      <c r="H150" s="70" t="n">
        <f aca="false">H14+H40+H64+H86+H107+H128</f>
        <v>20</v>
      </c>
      <c r="I150" s="71" t="n">
        <f aca="false">I14+I40+I64+I86+I107+I128</f>
        <v>63</v>
      </c>
      <c r="J150" s="70" t="n">
        <f aca="false">J14+J40+J64+J86+J107+J128</f>
        <v>20</v>
      </c>
      <c r="K150" s="57"/>
      <c r="L150" s="57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</row>
    <row r="151" customFormat="false" ht="14.25" hidden="false" customHeight="true" outlineLevel="0" collapsed="false">
      <c r="A151" s="13"/>
      <c r="B151" s="66" t="s">
        <v>47</v>
      </c>
      <c r="C151" s="66"/>
      <c r="D151" s="66"/>
      <c r="E151" s="67" t="n">
        <f aca="false">E15+E41+E65+E87+E108+E129</f>
        <v>105</v>
      </c>
      <c r="F151" s="67" t="n">
        <f aca="false">F15+F41+F65+F87+F108+F129</f>
        <v>22</v>
      </c>
      <c r="G151" s="67" t="n">
        <f aca="false">G15+G41+G65+G87+G108+G129</f>
        <v>63</v>
      </c>
      <c r="H151" s="67" t="n">
        <f aca="false">H15+H41+H65+H87+H108+H129</f>
        <v>20</v>
      </c>
      <c r="I151" s="67" t="n">
        <f aca="false">I15+I41+I65+I87+I108+I129</f>
        <v>63</v>
      </c>
      <c r="J151" s="67" t="n">
        <f aca="false">J15+J41+J65+J87+J108+J129</f>
        <v>20</v>
      </c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</row>
    <row r="152" customFormat="false" ht="14.1" hidden="false" customHeight="true" outlineLevel="0" collapsed="false">
      <c r="A152" s="13"/>
      <c r="B152" s="72" t="s">
        <v>21</v>
      </c>
      <c r="C152" s="73" t="s">
        <v>19</v>
      </c>
      <c r="D152" s="73"/>
      <c r="E152" s="69" t="n">
        <f aca="false">E16+E42+E66+E88+E109+E130</f>
        <v>0</v>
      </c>
      <c r="F152" s="69" t="n">
        <f aca="false">F16+F42+F66+F88+F109+F130</f>
        <v>0</v>
      </c>
      <c r="G152" s="70" t="n">
        <f aca="false">G16+G42+G66+G88+G109+G130</f>
        <v>0</v>
      </c>
      <c r="H152" s="70" t="n">
        <f aca="false">H16+H42+H66+H88+H109+H130</f>
        <v>0</v>
      </c>
      <c r="I152" s="71" t="n">
        <f aca="false">I16+I42+I66+I88+I109+I130</f>
        <v>0</v>
      </c>
      <c r="J152" s="70" t="n">
        <f aca="false">J16+J42+J66+J88+J109+J130</f>
        <v>0</v>
      </c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</row>
    <row r="153" customFormat="false" ht="14.25" hidden="false" customHeight="true" outlineLevel="0" collapsed="false">
      <c r="A153" s="13"/>
      <c r="B153" s="66" t="s">
        <v>48</v>
      </c>
      <c r="C153" s="66"/>
      <c r="D153" s="66"/>
      <c r="E153" s="67" t="n">
        <f aca="false">E17+E43+E67+E89+E110+E131</f>
        <v>0</v>
      </c>
      <c r="F153" s="67" t="n">
        <f aca="false">F17+F43+F67+F89+F110+F131</f>
        <v>0</v>
      </c>
      <c r="G153" s="67" t="n">
        <f aca="false">G17+G43+G67+G89+G110+G131</f>
        <v>0</v>
      </c>
      <c r="H153" s="67" t="n">
        <f aca="false">H17+H43+H67+H89+H110+H131</f>
        <v>0</v>
      </c>
      <c r="I153" s="67" t="n">
        <f aca="false">I17+I43+I67+I89+I110+I131</f>
        <v>0</v>
      </c>
      <c r="J153" s="67" t="n">
        <f aca="false">J17+J43+J67+J89+J110+J131</f>
        <v>0</v>
      </c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</row>
    <row r="154" customFormat="false" ht="14.1" hidden="false" customHeight="true" outlineLevel="0" collapsed="false">
      <c r="A154" s="13"/>
      <c r="B154" s="72" t="s">
        <v>23</v>
      </c>
      <c r="C154" s="73" t="s">
        <v>19</v>
      </c>
      <c r="D154" s="73"/>
      <c r="E154" s="69" t="n">
        <f aca="false">E18+E44+E68+E90+E111+E132</f>
        <v>0</v>
      </c>
      <c r="F154" s="69" t="n">
        <f aca="false">F18+F44+F68+F90+F111+F132</f>
        <v>0</v>
      </c>
      <c r="G154" s="70" t="n">
        <f aca="false">G18+G44+G68+G90+G111+G132</f>
        <v>0</v>
      </c>
      <c r="H154" s="70" t="n">
        <f aca="false">H18+H44+H68+H90+H111+H132</f>
        <v>0</v>
      </c>
      <c r="I154" s="71" t="n">
        <f aca="false">I18+I44+I68+I90+I111+I132</f>
        <v>0</v>
      </c>
      <c r="J154" s="70" t="n">
        <f aca="false">J18+J44+J68+J90+J111+J132</f>
        <v>0</v>
      </c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</row>
    <row r="155" customFormat="false" ht="14.25" hidden="false" customHeight="true" outlineLevel="0" collapsed="false">
      <c r="A155" s="13"/>
      <c r="B155" s="66" t="s">
        <v>49</v>
      </c>
      <c r="C155" s="66"/>
      <c r="D155" s="66"/>
      <c r="E155" s="67" t="n">
        <f aca="false">E19+E45+E69+E91+E112+E133</f>
        <v>0</v>
      </c>
      <c r="F155" s="67" t="n">
        <f aca="false">F19+F45+F69+F91+F112+F133</f>
        <v>0</v>
      </c>
      <c r="G155" s="67" t="n">
        <f aca="false">G19+G45+G69+G91+G112+G133</f>
        <v>0</v>
      </c>
      <c r="H155" s="67" t="n">
        <f aca="false">H19+H45+H69+H91+H112+H133</f>
        <v>0</v>
      </c>
      <c r="I155" s="67" t="n">
        <f aca="false">I19+I45+I69+I91+I112+I133</f>
        <v>0</v>
      </c>
      <c r="J155" s="67" t="n">
        <f aca="false">J19+J45+J69+J91+J112+J133</f>
        <v>0</v>
      </c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</row>
    <row r="156" customFormat="false" ht="14.1" hidden="false" customHeight="true" outlineLevel="0" collapsed="false">
      <c r="A156" s="13"/>
      <c r="B156" s="72" t="s">
        <v>25</v>
      </c>
      <c r="C156" s="73" t="s">
        <v>19</v>
      </c>
      <c r="D156" s="73"/>
      <c r="E156" s="69" t="n">
        <f aca="false">E20+E46+E70+E92+E113+E134</f>
        <v>35</v>
      </c>
      <c r="F156" s="69" t="n">
        <f aca="false">F20+F46+F70+F92+F113+F134</f>
        <v>0</v>
      </c>
      <c r="G156" s="70" t="n">
        <f aca="false">G20+G46+G70+G92+G113+G134</f>
        <v>14</v>
      </c>
      <c r="H156" s="70" t="n">
        <f aca="false">H20+H46+H70+H92+H113+H134</f>
        <v>0</v>
      </c>
      <c r="I156" s="71" t="n">
        <f aca="false">I20+I46+I70+I92+I113+I134</f>
        <v>14</v>
      </c>
      <c r="J156" s="70" t="n">
        <f aca="false">J20+J46+J70+J92+J113+J134</f>
        <v>0</v>
      </c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</row>
    <row r="157" customFormat="false" ht="14.25" hidden="false" customHeight="true" outlineLevel="0" collapsed="false">
      <c r="A157" s="13"/>
      <c r="B157" s="66" t="s">
        <v>50</v>
      </c>
      <c r="C157" s="66"/>
      <c r="D157" s="66"/>
      <c r="E157" s="67" t="n">
        <f aca="false">E21+E47+E71+E93+E114+E135</f>
        <v>35</v>
      </c>
      <c r="F157" s="67" t="n">
        <f aca="false">F21+F47+F71+F93+F114+F135</f>
        <v>0</v>
      </c>
      <c r="G157" s="67" t="n">
        <f aca="false">G21+G47+G71+G93+G114+G135</f>
        <v>14</v>
      </c>
      <c r="H157" s="67" t="n">
        <f aca="false">H21+H47+H71+H93+H114+H135</f>
        <v>0</v>
      </c>
      <c r="I157" s="67" t="n">
        <f aca="false">I21+I47+I71+I93+I114+I135</f>
        <v>14</v>
      </c>
      <c r="J157" s="67" t="n">
        <f aca="false">J21+J47+J71+J93+J114+J135</f>
        <v>0</v>
      </c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</row>
    <row r="158" customFormat="false" ht="14.1" hidden="false" customHeight="true" outlineLevel="0" collapsed="false">
      <c r="A158" s="13"/>
      <c r="B158" s="68" t="s">
        <v>27</v>
      </c>
      <c r="C158" s="58" t="s">
        <v>19</v>
      </c>
      <c r="D158" s="58"/>
      <c r="E158" s="74" t="n">
        <f aca="false">E22+E48</f>
        <v>14</v>
      </c>
      <c r="F158" s="74" t="n">
        <f aca="false">F22</f>
        <v>0</v>
      </c>
      <c r="G158" s="74" t="n">
        <f aca="false">G22</f>
        <v>0</v>
      </c>
      <c r="H158" s="74" t="n">
        <f aca="false">H22</f>
        <v>0</v>
      </c>
      <c r="I158" s="74" t="n">
        <f aca="false">I22</f>
        <v>0</v>
      </c>
      <c r="J158" s="74" t="n">
        <f aca="false">J22</f>
        <v>0</v>
      </c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</row>
    <row r="159" customFormat="false" ht="14.25" hidden="false" customHeight="true" outlineLevel="0" collapsed="false">
      <c r="A159" s="13"/>
      <c r="B159" s="66" t="s">
        <v>51</v>
      </c>
      <c r="C159" s="66"/>
      <c r="D159" s="66"/>
      <c r="E159" s="75" t="n">
        <f aca="false">SUM(E158)</f>
        <v>14</v>
      </c>
      <c r="F159" s="75"/>
      <c r="G159" s="75"/>
      <c r="H159" s="75"/>
      <c r="I159" s="75"/>
      <c r="J159" s="75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</row>
    <row r="160" customFormat="false" ht="14.1" hidden="false" customHeight="true" outlineLevel="0" collapsed="false">
      <c r="A160" s="13"/>
      <c r="B160" s="68" t="s">
        <v>29</v>
      </c>
      <c r="C160" s="58" t="s">
        <v>19</v>
      </c>
      <c r="D160" s="58"/>
      <c r="E160" s="74" t="n">
        <f aca="false">+E24</f>
        <v>7</v>
      </c>
      <c r="F160" s="74" t="n">
        <f aca="false">+F24</f>
        <v>0</v>
      </c>
      <c r="G160" s="74" t="n">
        <f aca="false">+G24</f>
        <v>0</v>
      </c>
      <c r="H160" s="74" t="n">
        <f aca="false">+H24</f>
        <v>0</v>
      </c>
      <c r="I160" s="74" t="n">
        <f aca="false">+I24</f>
        <v>0</v>
      </c>
      <c r="J160" s="74" t="n">
        <f aca="false">+J24</f>
        <v>0</v>
      </c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</row>
    <row r="161" customFormat="false" ht="14.25" hidden="false" customHeight="true" outlineLevel="0" collapsed="false">
      <c r="A161" s="13"/>
      <c r="B161" s="66" t="s">
        <v>52</v>
      </c>
      <c r="C161" s="66"/>
      <c r="D161" s="66"/>
      <c r="E161" s="75" t="n">
        <f aca="false">SUM(E160)</f>
        <v>7</v>
      </c>
      <c r="F161" s="75"/>
      <c r="G161" s="75"/>
      <c r="H161" s="75"/>
      <c r="I161" s="75"/>
      <c r="J161" s="75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</row>
    <row r="162" customFormat="false" ht="14.25" hidden="false" customHeight="true" outlineLevel="0" collapsed="false">
      <c r="A162" s="13"/>
      <c r="B162" s="66" t="s">
        <v>31</v>
      </c>
      <c r="C162" s="66"/>
      <c r="D162" s="66"/>
      <c r="E162" s="75" t="n">
        <f aca="false">+E149+E151+E153+E155+E157+E159+E161</f>
        <v>980</v>
      </c>
      <c r="F162" s="75" t="n">
        <f aca="false">+F149+F151+F153+F155+F157+F159+F161</f>
        <v>72</v>
      </c>
      <c r="G162" s="75" t="n">
        <f aca="false">+G149+G151+G153+G155+G157+G159+G161</f>
        <v>490</v>
      </c>
      <c r="H162" s="75" t="n">
        <f aca="false">+H149+H151+H153+H155+H157+H159+H161</f>
        <v>70</v>
      </c>
      <c r="I162" s="75" t="n">
        <f aca="false">+I149+I151+I153+I155+I157+I159+I161</f>
        <v>483</v>
      </c>
      <c r="J162" s="75" t="n">
        <f aca="false">+J149+J151+J153+J155+J157+J159+J161</f>
        <v>70</v>
      </c>
    </row>
    <row r="163" customFormat="false" ht="14.25" hidden="false" customHeight="true" outlineLevel="0" collapsed="false">
      <c r="A163" s="13"/>
      <c r="B163" s="58" t="s">
        <v>32</v>
      </c>
      <c r="C163" s="58"/>
      <c r="D163" s="58"/>
      <c r="E163" s="34" t="n">
        <v>247</v>
      </c>
      <c r="F163" s="34" t="n">
        <v>247</v>
      </c>
      <c r="G163" s="35" t="n">
        <v>52</v>
      </c>
      <c r="H163" s="35" t="n">
        <v>52</v>
      </c>
      <c r="I163" s="35" t="n">
        <v>66</v>
      </c>
      <c r="J163" s="35" t="n">
        <v>66</v>
      </c>
    </row>
    <row r="164" customFormat="false" ht="14.25" hidden="false" customHeight="true" outlineLevel="0" collapsed="false">
      <c r="A164" s="13"/>
      <c r="B164" s="76" t="s">
        <v>33</v>
      </c>
      <c r="C164" s="76"/>
      <c r="D164" s="76"/>
      <c r="E164" s="77" t="n">
        <f aca="false">+E162*E163</f>
        <v>242060</v>
      </c>
      <c r="F164" s="77" t="n">
        <f aca="false">+F162*F163</f>
        <v>17784</v>
      </c>
      <c r="G164" s="77" t="n">
        <f aca="false">+G162*G163</f>
        <v>25480</v>
      </c>
      <c r="H164" s="77" t="n">
        <f aca="false">+H162*H163</f>
        <v>3640</v>
      </c>
      <c r="I164" s="77" t="n">
        <f aca="false">+I162*I163</f>
        <v>31878</v>
      </c>
      <c r="J164" s="77" t="n">
        <f aca="false">+J162*J163</f>
        <v>4620</v>
      </c>
    </row>
    <row r="165" customFormat="false" ht="14.25" hidden="false" customHeight="true" outlineLevel="0" collapsed="false">
      <c r="A165" s="13"/>
      <c r="B165" s="78" t="s">
        <v>34</v>
      </c>
      <c r="C165" s="78"/>
      <c r="D165" s="78"/>
      <c r="E165" s="79" t="n">
        <f aca="false">SUM(E164:J164)</f>
        <v>325462</v>
      </c>
      <c r="F165" s="79"/>
      <c r="G165" s="79"/>
      <c r="H165" s="79"/>
      <c r="I165" s="79"/>
      <c r="J165" s="79"/>
    </row>
    <row r="167" customFormat="false" ht="14.25" hidden="false" customHeight="true" outlineLevel="0" collapsed="false">
      <c r="B167" s="78" t="s">
        <v>53</v>
      </c>
      <c r="C167" s="78"/>
      <c r="D167" s="78"/>
      <c r="E167" s="79" t="n">
        <f aca="false">E29+E53+E75+E97+E118+E139</f>
        <v>325462</v>
      </c>
      <c r="F167" s="79"/>
      <c r="G167" s="79"/>
      <c r="H167" s="79"/>
      <c r="I167" s="79"/>
      <c r="J167" s="79"/>
    </row>
  </sheetData>
  <mergeCells count="181">
    <mergeCell ref="A4:K4"/>
    <mergeCell ref="A7:A9"/>
    <mergeCell ref="B7:B9"/>
    <mergeCell ref="C7:C9"/>
    <mergeCell ref="D7:D9"/>
    <mergeCell ref="E7:J7"/>
    <mergeCell ref="E8:F8"/>
    <mergeCell ref="G8:H8"/>
    <mergeCell ref="I8:J8"/>
    <mergeCell ref="A10:A29"/>
    <mergeCell ref="B10:B12"/>
    <mergeCell ref="B13:D13"/>
    <mergeCell ref="C14:D14"/>
    <mergeCell ref="B15:D15"/>
    <mergeCell ref="C16:D16"/>
    <mergeCell ref="B17:D17"/>
    <mergeCell ref="C18:D18"/>
    <mergeCell ref="B19:D19"/>
    <mergeCell ref="C20:D20"/>
    <mergeCell ref="B21:D21"/>
    <mergeCell ref="C22:D22"/>
    <mergeCell ref="B23:D23"/>
    <mergeCell ref="C24:D24"/>
    <mergeCell ref="B25:D25"/>
    <mergeCell ref="B26:D26"/>
    <mergeCell ref="B27:D27"/>
    <mergeCell ref="B28:D28"/>
    <mergeCell ref="B29:D29"/>
    <mergeCell ref="E29:J29"/>
    <mergeCell ref="A33:A35"/>
    <mergeCell ref="B33:B35"/>
    <mergeCell ref="C33:C35"/>
    <mergeCell ref="D33:D35"/>
    <mergeCell ref="E33:J33"/>
    <mergeCell ref="E34:F34"/>
    <mergeCell ref="G34:H34"/>
    <mergeCell ref="I34:J34"/>
    <mergeCell ref="A36:A53"/>
    <mergeCell ref="B36:B38"/>
    <mergeCell ref="B39:D39"/>
    <mergeCell ref="C40:D40"/>
    <mergeCell ref="B41:D41"/>
    <mergeCell ref="C42:D42"/>
    <mergeCell ref="B43:D43"/>
    <mergeCell ref="C44:D44"/>
    <mergeCell ref="B45:D45"/>
    <mergeCell ref="C46:D46"/>
    <mergeCell ref="B47:D47"/>
    <mergeCell ref="C48:D48"/>
    <mergeCell ref="B49:D49"/>
    <mergeCell ref="B50:D50"/>
    <mergeCell ref="B51:D51"/>
    <mergeCell ref="B52:D52"/>
    <mergeCell ref="B53:D53"/>
    <mergeCell ref="E53:J53"/>
    <mergeCell ref="A57:A59"/>
    <mergeCell ref="B57:B59"/>
    <mergeCell ref="C57:C59"/>
    <mergeCell ref="D57:D59"/>
    <mergeCell ref="E57:J57"/>
    <mergeCell ref="E58:F58"/>
    <mergeCell ref="G58:H58"/>
    <mergeCell ref="I58:J58"/>
    <mergeCell ref="A60:A75"/>
    <mergeCell ref="B60:B62"/>
    <mergeCell ref="B63:D63"/>
    <mergeCell ref="C64:D64"/>
    <mergeCell ref="B65:D65"/>
    <mergeCell ref="C66:D66"/>
    <mergeCell ref="B67:D67"/>
    <mergeCell ref="C68:D68"/>
    <mergeCell ref="B69:D69"/>
    <mergeCell ref="C70:D70"/>
    <mergeCell ref="B71:D71"/>
    <mergeCell ref="B72:D72"/>
    <mergeCell ref="B73:D73"/>
    <mergeCell ref="B74:D74"/>
    <mergeCell ref="B75:D75"/>
    <mergeCell ref="E75:J75"/>
    <mergeCell ref="A79:A81"/>
    <mergeCell ref="B79:B81"/>
    <mergeCell ref="C79:C81"/>
    <mergeCell ref="D79:D81"/>
    <mergeCell ref="E79:J79"/>
    <mergeCell ref="E80:F80"/>
    <mergeCell ref="G80:H80"/>
    <mergeCell ref="I80:J80"/>
    <mergeCell ref="A82:A97"/>
    <mergeCell ref="B82:B84"/>
    <mergeCell ref="B85:D85"/>
    <mergeCell ref="C86:D86"/>
    <mergeCell ref="B87:D87"/>
    <mergeCell ref="C88:D88"/>
    <mergeCell ref="B89:D89"/>
    <mergeCell ref="C90:D90"/>
    <mergeCell ref="B91:D91"/>
    <mergeCell ref="C92:D92"/>
    <mergeCell ref="B93:D93"/>
    <mergeCell ref="B94:D94"/>
    <mergeCell ref="B95:D95"/>
    <mergeCell ref="B96:D96"/>
    <mergeCell ref="B97:D97"/>
    <mergeCell ref="E97:J97"/>
    <mergeCell ref="A100:A102"/>
    <mergeCell ref="B100:B102"/>
    <mergeCell ref="C100:C102"/>
    <mergeCell ref="D100:D102"/>
    <mergeCell ref="E100:J100"/>
    <mergeCell ref="E101:F101"/>
    <mergeCell ref="G101:H101"/>
    <mergeCell ref="I101:J101"/>
    <mergeCell ref="A103:A118"/>
    <mergeCell ref="B103:B105"/>
    <mergeCell ref="B106:D106"/>
    <mergeCell ref="C107:D107"/>
    <mergeCell ref="B108:D108"/>
    <mergeCell ref="C109:D109"/>
    <mergeCell ref="B110:D110"/>
    <mergeCell ref="C111:D111"/>
    <mergeCell ref="B112:D112"/>
    <mergeCell ref="C113:D113"/>
    <mergeCell ref="B114:D114"/>
    <mergeCell ref="B115:D115"/>
    <mergeCell ref="B116:D116"/>
    <mergeCell ref="B117:D117"/>
    <mergeCell ref="B118:D118"/>
    <mergeCell ref="E118:J118"/>
    <mergeCell ref="A121:A123"/>
    <mergeCell ref="B121:B123"/>
    <mergeCell ref="C121:C123"/>
    <mergeCell ref="D121:D123"/>
    <mergeCell ref="E121:J121"/>
    <mergeCell ref="E122:F122"/>
    <mergeCell ref="G122:H122"/>
    <mergeCell ref="I122:J122"/>
    <mergeCell ref="A124:A139"/>
    <mergeCell ref="B124:B126"/>
    <mergeCell ref="B127:D127"/>
    <mergeCell ref="C128:D128"/>
    <mergeCell ref="B129:D129"/>
    <mergeCell ref="C130:D130"/>
    <mergeCell ref="B131:D131"/>
    <mergeCell ref="C132:D132"/>
    <mergeCell ref="B133:D133"/>
    <mergeCell ref="C134:D134"/>
    <mergeCell ref="B135:D135"/>
    <mergeCell ref="B136:D136"/>
    <mergeCell ref="B137:D137"/>
    <mergeCell ref="B138:D138"/>
    <mergeCell ref="B139:D139"/>
    <mergeCell ref="E139:J139"/>
    <mergeCell ref="A143:A145"/>
    <mergeCell ref="B143:B145"/>
    <mergeCell ref="C143:C145"/>
    <mergeCell ref="D143:D145"/>
    <mergeCell ref="E143:J143"/>
    <mergeCell ref="E144:F144"/>
    <mergeCell ref="G144:H144"/>
    <mergeCell ref="I144:J144"/>
    <mergeCell ref="A146:A165"/>
    <mergeCell ref="B146:B148"/>
    <mergeCell ref="B149:D149"/>
    <mergeCell ref="C150:D150"/>
    <mergeCell ref="B151:D151"/>
    <mergeCell ref="C152:D152"/>
    <mergeCell ref="B153:D153"/>
    <mergeCell ref="C154:D154"/>
    <mergeCell ref="B155:D155"/>
    <mergeCell ref="C156:D156"/>
    <mergeCell ref="B157:D157"/>
    <mergeCell ref="C158:D158"/>
    <mergeCell ref="B159:D159"/>
    <mergeCell ref="C160:D160"/>
    <mergeCell ref="B161:D161"/>
    <mergeCell ref="B162:D162"/>
    <mergeCell ref="B163:D163"/>
    <mergeCell ref="B164:D164"/>
    <mergeCell ref="B165:D165"/>
    <mergeCell ref="E165:J165"/>
    <mergeCell ref="B167:D167"/>
    <mergeCell ref="E167:J167"/>
  </mergeCells>
  <printOptions headings="false" gridLines="false" gridLinesSet="true" horizontalCentered="false" verticalCentered="false"/>
  <pageMargins left="0.708333333333333" right="0.708333333333333" top="0.748611111111111" bottom="0.747916666666667" header="0.315277777777778" footer="0.511805555555555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>&amp;CAnexo VIII
Distribución de Recursos Humanos por Centro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3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7" activeCellId="0" sqref="I7"/>
    </sheetView>
  </sheetViews>
  <sheetFormatPr defaultColWidth="9.35546875" defaultRowHeight="15" zeroHeight="false" outlineLevelRow="0" outlineLevelCol="0"/>
  <cols>
    <col collapsed="false" customWidth="true" hidden="false" outlineLevel="0" max="1" min="1" style="0" width="22.57"/>
    <col collapsed="false" customWidth="true" hidden="false" outlineLevel="0" max="2" min="2" style="1" width="34.71"/>
    <col collapsed="false" customWidth="true" hidden="false" outlineLevel="0" max="3" min="3" style="1" width="13.02"/>
    <col collapsed="false" customWidth="true" hidden="false" outlineLevel="0" max="4" min="4" style="1" width="4.14"/>
    <col collapsed="false" customWidth="false" hidden="false" outlineLevel="0" max="5" min="5" style="1" width="9.29"/>
    <col collapsed="false" customWidth="true" hidden="false" outlineLevel="0" max="10" min="6" style="1" width="9.13"/>
    <col collapsed="false" customWidth="true" hidden="false" outlineLevel="0" max="11" min="11" style="1" width="10.58"/>
    <col collapsed="false" customWidth="true" hidden="false" outlineLevel="0" max="12" min="12" style="0" width="40.57"/>
    <col collapsed="false" customWidth="true" hidden="false" outlineLevel="0" max="14" min="14" style="0" width="14.43"/>
    <col collapsed="false" customWidth="true" hidden="false" outlineLevel="0" max="15" min="15" style="0" width="18.85"/>
    <col collapsed="false" customWidth="true" hidden="false" outlineLevel="0" max="16" min="16" style="0" width="15.57"/>
    <col collapsed="false" customWidth="true" hidden="false" outlineLevel="0" max="17" min="17" style="0" width="10.85"/>
  </cols>
  <sheetData>
    <row r="1" customFormat="false" ht="12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12.75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6.3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16.3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customFormat="false" ht="15" hidden="false" customHeight="false" outlineLevel="0" collapsed="false">
      <c r="A5" s="80" t="s">
        <v>54</v>
      </c>
    </row>
    <row r="6" customFormat="false" ht="16.35" hidden="false" customHeight="true" outlineLevel="0" collapsed="false">
      <c r="A6" s="5" t="s">
        <v>3</v>
      </c>
      <c r="B6" s="5" t="s">
        <v>4</v>
      </c>
      <c r="C6" s="6" t="s">
        <v>5</v>
      </c>
      <c r="D6" s="6" t="s">
        <v>6</v>
      </c>
      <c r="E6" s="7" t="s">
        <v>7</v>
      </c>
      <c r="F6" s="7"/>
      <c r="G6" s="7"/>
      <c r="H6" s="7"/>
      <c r="I6" s="7"/>
      <c r="J6" s="7"/>
      <c r="K6" s="8"/>
    </row>
    <row r="7" customFormat="false" ht="16.35" hidden="false" customHeight="true" outlineLevel="0" collapsed="false">
      <c r="A7" s="5"/>
      <c r="B7" s="5"/>
      <c r="C7" s="6"/>
      <c r="D7" s="6"/>
      <c r="E7" s="6" t="s">
        <v>8</v>
      </c>
      <c r="F7" s="6"/>
      <c r="G7" s="9" t="s">
        <v>9</v>
      </c>
      <c r="H7" s="9"/>
      <c r="I7" s="9" t="s">
        <v>10</v>
      </c>
      <c r="J7" s="9"/>
      <c r="K7" s="10"/>
    </row>
    <row r="8" customFormat="false" ht="16.35" hidden="false" customHeight="true" outlineLevel="0" collapsed="false">
      <c r="A8" s="5"/>
      <c r="B8" s="5"/>
      <c r="C8" s="6"/>
      <c r="D8" s="6"/>
      <c r="E8" s="11" t="s">
        <v>55</v>
      </c>
      <c r="F8" s="11" t="s">
        <v>12</v>
      </c>
      <c r="G8" s="5" t="s">
        <v>55</v>
      </c>
      <c r="H8" s="5" t="s">
        <v>12</v>
      </c>
      <c r="I8" s="5" t="s">
        <v>55</v>
      </c>
      <c r="J8" s="5" t="s">
        <v>12</v>
      </c>
      <c r="K8" s="12"/>
    </row>
    <row r="9" customFormat="false" ht="16.35" hidden="false" customHeight="true" outlineLevel="0" collapsed="false">
      <c r="A9" s="13" t="s">
        <v>56</v>
      </c>
      <c r="B9" s="14" t="s">
        <v>13</v>
      </c>
      <c r="C9" s="15" t="s">
        <v>14</v>
      </c>
      <c r="D9" s="48"/>
      <c r="E9" s="28" t="n">
        <v>0</v>
      </c>
      <c r="F9" s="28" t="n">
        <v>0</v>
      </c>
      <c r="G9" s="29" t="n">
        <v>0</v>
      </c>
      <c r="H9" s="29" t="n">
        <v>0</v>
      </c>
      <c r="I9" s="29" t="n">
        <v>0</v>
      </c>
      <c r="J9" s="29" t="n">
        <v>0</v>
      </c>
      <c r="K9" s="19"/>
    </row>
    <row r="10" customFormat="false" ht="16.35" hidden="false" customHeight="true" outlineLevel="0" collapsed="false">
      <c r="A10" s="13"/>
      <c r="B10" s="14"/>
      <c r="C10" s="13" t="s">
        <v>15</v>
      </c>
      <c r="D10" s="51"/>
      <c r="E10" s="81" t="n">
        <f aca="false">'DETALLE HORAS DISTRITO LOTE 2'!C52</f>
        <v>594.88</v>
      </c>
      <c r="F10" s="28" t="n">
        <v>0</v>
      </c>
      <c r="G10" s="29" t="n">
        <v>49</v>
      </c>
      <c r="H10" s="29" t="n">
        <v>0</v>
      </c>
      <c r="I10" s="29" t="n">
        <v>49</v>
      </c>
      <c r="J10" s="18" t="n">
        <v>0</v>
      </c>
      <c r="K10" s="19"/>
    </row>
    <row r="11" customFormat="false" ht="16.35" hidden="false" customHeight="true" outlineLevel="0" collapsed="false">
      <c r="A11" s="13"/>
      <c r="B11" s="14"/>
      <c r="C11" s="20" t="s">
        <v>16</v>
      </c>
      <c r="D11" s="53"/>
      <c r="E11" s="28" t="n">
        <v>0</v>
      </c>
      <c r="F11" s="28" t="n">
        <v>0</v>
      </c>
      <c r="G11" s="29" t="n">
        <v>0</v>
      </c>
      <c r="H11" s="29" t="n">
        <v>0</v>
      </c>
      <c r="I11" s="29"/>
      <c r="J11" s="29" t="n">
        <v>0</v>
      </c>
      <c r="K11" s="19"/>
    </row>
    <row r="12" customFormat="false" ht="16.35" hidden="false" customHeight="true" outlineLevel="0" collapsed="false">
      <c r="A12" s="13"/>
      <c r="B12" s="22" t="s">
        <v>17</v>
      </c>
      <c r="C12" s="22"/>
      <c r="D12" s="22"/>
      <c r="E12" s="23" t="n">
        <f aca="false">SUM(E9:E11)</f>
        <v>594.88</v>
      </c>
      <c r="F12" s="23" t="n">
        <f aca="false">SUM(F9:F11)</f>
        <v>0</v>
      </c>
      <c r="G12" s="23" t="n">
        <f aca="false">SUM(G9:G11)</f>
        <v>49</v>
      </c>
      <c r="H12" s="23" t="n">
        <f aca="false">SUM(H9:H11)</f>
        <v>0</v>
      </c>
      <c r="I12" s="23" t="n">
        <f aca="false">SUM(I9:I11)</f>
        <v>49</v>
      </c>
      <c r="J12" s="24" t="n">
        <f aca="false">SUM(J9:J11)</f>
        <v>0</v>
      </c>
      <c r="K12" s="10"/>
    </row>
    <row r="13" customFormat="false" ht="16.35" hidden="false" customHeight="true" outlineLevel="0" collapsed="false">
      <c r="A13" s="13"/>
      <c r="B13" s="25" t="s">
        <v>18</v>
      </c>
      <c r="C13" s="13" t="s">
        <v>19</v>
      </c>
      <c r="D13" s="13"/>
      <c r="E13" s="17" t="n">
        <v>36.38</v>
      </c>
      <c r="F13" s="28" t="n">
        <v>0</v>
      </c>
      <c r="G13" s="29" t="n">
        <v>0</v>
      </c>
      <c r="H13" s="29" t="n">
        <v>0</v>
      </c>
      <c r="I13" s="29" t="n">
        <v>0</v>
      </c>
      <c r="J13" s="29" t="n">
        <v>0</v>
      </c>
      <c r="K13" s="10"/>
    </row>
    <row r="14" customFormat="false" ht="16.35" hidden="false" customHeight="true" outlineLevel="0" collapsed="false">
      <c r="A14" s="13"/>
      <c r="B14" s="22" t="s">
        <v>20</v>
      </c>
      <c r="C14" s="22"/>
      <c r="D14" s="22"/>
      <c r="E14" s="24" t="n">
        <f aca="false">SUM(E13)</f>
        <v>36.38</v>
      </c>
      <c r="F14" s="23" t="n">
        <f aca="false">SUM(F13)</f>
        <v>0</v>
      </c>
      <c r="G14" s="23" t="n">
        <f aca="false">SUM(G13)</f>
        <v>0</v>
      </c>
      <c r="H14" s="23" t="n">
        <f aca="false">SUM(H13)</f>
        <v>0</v>
      </c>
      <c r="I14" s="23" t="n">
        <f aca="false">SUM(I13)</f>
        <v>0</v>
      </c>
      <c r="J14" s="23" t="n">
        <f aca="false">SUM(J13)</f>
        <v>0</v>
      </c>
      <c r="K14" s="26"/>
      <c r="N14" s="27"/>
    </row>
    <row r="15" customFormat="false" ht="16.5" hidden="false" customHeight="true" outlineLevel="0" collapsed="false">
      <c r="A15" s="13"/>
      <c r="B15" s="25" t="s">
        <v>21</v>
      </c>
      <c r="C15" s="13" t="s">
        <v>19</v>
      </c>
      <c r="D15" s="13"/>
      <c r="E15" s="28" t="n">
        <v>0</v>
      </c>
      <c r="F15" s="28" t="n">
        <v>0</v>
      </c>
      <c r="G15" s="29" t="n">
        <v>0</v>
      </c>
      <c r="H15" s="29" t="n">
        <v>0</v>
      </c>
      <c r="I15" s="18" t="n">
        <v>0</v>
      </c>
      <c r="J15" s="29" t="n">
        <v>0</v>
      </c>
      <c r="K15" s="30"/>
    </row>
    <row r="16" customFormat="false" ht="16.35" hidden="false" customHeight="true" outlineLevel="0" collapsed="false">
      <c r="A16" s="13"/>
      <c r="B16" s="22" t="s">
        <v>22</v>
      </c>
      <c r="C16" s="22"/>
      <c r="D16" s="22"/>
      <c r="E16" s="23" t="n">
        <f aca="false">SUM(E15)</f>
        <v>0</v>
      </c>
      <c r="F16" s="23" t="n">
        <f aca="false">SUM(F15)</f>
        <v>0</v>
      </c>
      <c r="G16" s="23" t="n">
        <f aca="false">SUM(G15)</f>
        <v>0</v>
      </c>
      <c r="H16" s="23" t="n">
        <f aca="false">SUM(H15)</f>
        <v>0</v>
      </c>
      <c r="I16" s="24" t="n">
        <f aca="false">SUM(I15)</f>
        <v>0</v>
      </c>
      <c r="J16" s="23" t="n">
        <f aca="false">SUM(J15)</f>
        <v>0</v>
      </c>
      <c r="K16" s="26"/>
    </row>
    <row r="17" customFormat="false" ht="16.5" hidden="false" customHeight="true" outlineLevel="0" collapsed="false">
      <c r="A17" s="13"/>
      <c r="B17" s="25" t="s">
        <v>23</v>
      </c>
      <c r="C17" s="13" t="s">
        <v>19</v>
      </c>
      <c r="D17" s="13"/>
      <c r="E17" s="28" t="n">
        <v>0</v>
      </c>
      <c r="F17" s="28" t="n">
        <v>0</v>
      </c>
      <c r="G17" s="29" t="n">
        <v>0</v>
      </c>
      <c r="H17" s="29" t="n">
        <v>0</v>
      </c>
      <c r="I17" s="18" t="n">
        <v>0</v>
      </c>
      <c r="J17" s="29" t="n">
        <v>0</v>
      </c>
      <c r="K17" s="26"/>
    </row>
    <row r="18" customFormat="false" ht="16.35" hidden="false" customHeight="true" outlineLevel="0" collapsed="false">
      <c r="A18" s="13"/>
      <c r="B18" s="22" t="s">
        <v>36</v>
      </c>
      <c r="C18" s="22"/>
      <c r="D18" s="22"/>
      <c r="E18" s="23" t="n">
        <f aca="false">SUM(E17)</f>
        <v>0</v>
      </c>
      <c r="F18" s="23" t="n">
        <f aca="false">SUM(F17)</f>
        <v>0</v>
      </c>
      <c r="G18" s="23" t="n">
        <f aca="false">SUM(G17)</f>
        <v>0</v>
      </c>
      <c r="H18" s="23" t="n">
        <f aca="false">SUM(H17)</f>
        <v>0</v>
      </c>
      <c r="I18" s="24" t="n">
        <f aca="false">SUM(I17)</f>
        <v>0</v>
      </c>
      <c r="J18" s="23" t="n">
        <f aca="false">SUM(J17)</f>
        <v>0</v>
      </c>
      <c r="K18" s="30"/>
    </row>
    <row r="19" customFormat="false" ht="16.35" hidden="false" customHeight="true" outlineLevel="0" collapsed="false">
      <c r="A19" s="13"/>
      <c r="B19" s="25" t="s">
        <v>57</v>
      </c>
      <c r="C19" s="13" t="s">
        <v>19</v>
      </c>
      <c r="D19" s="13"/>
      <c r="E19" s="28" t="n">
        <v>0</v>
      </c>
      <c r="F19" s="28" t="n">
        <v>0</v>
      </c>
      <c r="G19" s="29" t="n">
        <v>0</v>
      </c>
      <c r="H19" s="29" t="n">
        <v>0</v>
      </c>
      <c r="I19" s="18" t="n">
        <v>0</v>
      </c>
      <c r="J19" s="29" t="n">
        <v>0</v>
      </c>
      <c r="K19" s="31"/>
    </row>
    <row r="20" customFormat="false" ht="16.35" hidden="false" customHeight="true" outlineLevel="0" collapsed="false">
      <c r="A20" s="13"/>
      <c r="B20" s="22" t="s">
        <v>58</v>
      </c>
      <c r="C20" s="22"/>
      <c r="D20" s="22"/>
      <c r="E20" s="23" t="n">
        <f aca="false">SUM(E19)</f>
        <v>0</v>
      </c>
      <c r="F20" s="23" t="n">
        <f aca="false">SUM(F19)</f>
        <v>0</v>
      </c>
      <c r="G20" s="23" t="n">
        <f aca="false">SUM(G19)</f>
        <v>0</v>
      </c>
      <c r="H20" s="23" t="n">
        <f aca="false">SUM(H19)</f>
        <v>0</v>
      </c>
      <c r="I20" s="24" t="n">
        <f aca="false">SUM(I19)</f>
        <v>0</v>
      </c>
      <c r="J20" s="23" t="n">
        <f aca="false">SUM(J19)</f>
        <v>0</v>
      </c>
      <c r="K20" s="32"/>
    </row>
    <row r="21" customFormat="false" ht="16.35" hidden="false" customHeight="true" outlineLevel="0" collapsed="false">
      <c r="A21" s="13"/>
      <c r="B21" s="25" t="s">
        <v>59</v>
      </c>
      <c r="C21" s="13" t="s">
        <v>19</v>
      </c>
      <c r="D21" s="13"/>
      <c r="E21" s="28" t="n">
        <v>7.6</v>
      </c>
      <c r="F21" s="28" t="n">
        <v>0</v>
      </c>
      <c r="G21" s="29" t="n">
        <v>0</v>
      </c>
      <c r="H21" s="29" t="n">
        <v>0</v>
      </c>
      <c r="I21" s="29" t="n">
        <v>0</v>
      </c>
      <c r="J21" s="29" t="n">
        <v>0</v>
      </c>
    </row>
    <row r="22" customFormat="false" ht="16.35" hidden="false" customHeight="true" outlineLevel="0" collapsed="false">
      <c r="A22" s="13"/>
      <c r="B22" s="22" t="s">
        <v>60</v>
      </c>
      <c r="C22" s="22"/>
      <c r="D22" s="22"/>
      <c r="E22" s="23" t="n">
        <f aca="false">SUM(E21)</f>
        <v>7.6</v>
      </c>
      <c r="F22" s="23" t="n">
        <f aca="false">SUM(F21)</f>
        <v>0</v>
      </c>
      <c r="G22" s="23" t="n">
        <f aca="false">SUM(G21)</f>
        <v>0</v>
      </c>
      <c r="H22" s="23" t="n">
        <f aca="false">SUM(H21)</f>
        <v>0</v>
      </c>
      <c r="I22" s="23" t="n">
        <f aca="false">SUM(I21)</f>
        <v>0</v>
      </c>
      <c r="J22" s="23" t="n">
        <f aca="false">SUM(J21)</f>
        <v>0</v>
      </c>
    </row>
    <row r="23" customFormat="false" ht="16.35" hidden="false" customHeight="true" outlineLevel="0" collapsed="false">
      <c r="A23" s="13"/>
      <c r="B23" s="25" t="s">
        <v>61</v>
      </c>
      <c r="C23" s="13" t="s">
        <v>19</v>
      </c>
      <c r="D23" s="13"/>
      <c r="E23" s="28" t="n">
        <v>7.6</v>
      </c>
      <c r="F23" s="28" t="n">
        <v>0</v>
      </c>
      <c r="G23" s="29" t="n">
        <v>0</v>
      </c>
      <c r="H23" s="29" t="n">
        <v>0</v>
      </c>
      <c r="I23" s="29" t="n">
        <v>0</v>
      </c>
      <c r="J23" s="29" t="n">
        <v>0</v>
      </c>
    </row>
    <row r="24" customFormat="false" ht="16.35" hidden="false" customHeight="true" outlineLevel="0" collapsed="false">
      <c r="A24" s="13"/>
      <c r="B24" s="22" t="s">
        <v>30</v>
      </c>
      <c r="C24" s="22"/>
      <c r="D24" s="22"/>
      <c r="E24" s="23" t="n">
        <f aca="false">SUM(E23)</f>
        <v>7.6</v>
      </c>
      <c r="F24" s="23" t="n">
        <v>0</v>
      </c>
      <c r="G24" s="33" t="n">
        <v>0</v>
      </c>
      <c r="H24" s="33" t="n">
        <v>0</v>
      </c>
      <c r="I24" s="33" t="n">
        <v>0</v>
      </c>
      <c r="J24" s="33" t="n">
        <v>0</v>
      </c>
    </row>
    <row r="25" customFormat="false" ht="16.35" hidden="false" customHeight="true" outlineLevel="0" collapsed="false">
      <c r="A25" s="13"/>
      <c r="B25" s="22" t="s">
        <v>31</v>
      </c>
      <c r="C25" s="22"/>
      <c r="D25" s="22"/>
      <c r="E25" s="24" t="n">
        <f aca="false">E12+E14+E16+E18+E20+E22+E24</f>
        <v>646.46</v>
      </c>
      <c r="F25" s="23" t="n">
        <f aca="false">F12+F14+F16+F18+F20+F22+F24</f>
        <v>0</v>
      </c>
      <c r="G25" s="23" t="n">
        <f aca="false">G12+G14+G16+G18+G20+G22+G24</f>
        <v>49</v>
      </c>
      <c r="H25" s="23" t="n">
        <f aca="false">H12+H14+H16+H18+H20+H22+H24</f>
        <v>0</v>
      </c>
      <c r="I25" s="24" t="n">
        <f aca="false">I12+I14+I16+I18+I20+I22+I24</f>
        <v>49</v>
      </c>
      <c r="J25" s="24" t="n">
        <f aca="false">J12+J14+J16+J18+J20+J22+J24</f>
        <v>0</v>
      </c>
    </row>
    <row r="26" customFormat="false" ht="16.35" hidden="false" customHeight="true" outlineLevel="0" collapsed="false">
      <c r="A26" s="13"/>
      <c r="B26" s="13" t="s">
        <v>32</v>
      </c>
      <c r="C26" s="13"/>
      <c r="D26" s="13"/>
      <c r="E26" s="34" t="n">
        <v>247</v>
      </c>
      <c r="F26" s="34" t="n">
        <v>247</v>
      </c>
      <c r="G26" s="35" t="n">
        <v>52</v>
      </c>
      <c r="H26" s="35" t="n">
        <v>52</v>
      </c>
      <c r="I26" s="35" t="n">
        <v>66</v>
      </c>
      <c r="J26" s="35" t="n">
        <v>66</v>
      </c>
    </row>
    <row r="27" customFormat="false" ht="16.35" hidden="false" customHeight="true" outlineLevel="0" collapsed="false">
      <c r="A27" s="13"/>
      <c r="B27" s="22" t="s">
        <v>33</v>
      </c>
      <c r="C27" s="22"/>
      <c r="D27" s="22"/>
      <c r="E27" s="36" t="n">
        <f aca="false">E25*E26</f>
        <v>159675.62</v>
      </c>
      <c r="F27" s="36" t="n">
        <f aca="false">F25*F26</f>
        <v>0</v>
      </c>
      <c r="G27" s="36" t="n">
        <f aca="false">G25*G26</f>
        <v>2548</v>
      </c>
      <c r="H27" s="36" t="n">
        <f aca="false">H25*H26</f>
        <v>0</v>
      </c>
      <c r="I27" s="36" t="n">
        <f aca="false">I25*I26</f>
        <v>3234</v>
      </c>
      <c r="J27" s="36" t="n">
        <f aca="false">J25*J26</f>
        <v>0</v>
      </c>
    </row>
    <row r="28" customFormat="false" ht="16.35" hidden="false" customHeight="true" outlineLevel="0" collapsed="false">
      <c r="A28" s="13"/>
      <c r="B28" s="37" t="s">
        <v>34</v>
      </c>
      <c r="C28" s="37"/>
      <c r="D28" s="37"/>
      <c r="E28" s="38" t="n">
        <f aca="false">E27+F27+G27+H27+I27+J27</f>
        <v>165457.62</v>
      </c>
      <c r="F28" s="38"/>
      <c r="G28" s="38"/>
      <c r="H28" s="38"/>
      <c r="I28" s="38"/>
      <c r="J28" s="38"/>
    </row>
    <row r="30" s="57" customFormat="true" ht="16.35" hidden="false" customHeight="true" outlineLevel="0" collapsed="false">
      <c r="A30" s="82" t="s">
        <v>62</v>
      </c>
      <c r="B30" s="83" t="n">
        <f aca="false">E28</f>
        <v>165457.62</v>
      </c>
      <c r="C30" s="1"/>
      <c r="D30" s="1"/>
      <c r="E30" s="1"/>
      <c r="F30" s="1"/>
      <c r="G30" s="1"/>
      <c r="H30" s="1"/>
      <c r="I30" s="1"/>
      <c r="J30" s="1"/>
      <c r="K30" s="32"/>
    </row>
  </sheetData>
  <mergeCells count="28">
    <mergeCell ref="A6:A8"/>
    <mergeCell ref="B6:B8"/>
    <mergeCell ref="C6:C8"/>
    <mergeCell ref="D6:D8"/>
    <mergeCell ref="E6:J6"/>
    <mergeCell ref="E7:F7"/>
    <mergeCell ref="G7:H7"/>
    <mergeCell ref="I7:J7"/>
    <mergeCell ref="A9:A28"/>
    <mergeCell ref="B9:B11"/>
    <mergeCell ref="B12:D12"/>
    <mergeCell ref="C13:D13"/>
    <mergeCell ref="B14:D14"/>
    <mergeCell ref="C15:D15"/>
    <mergeCell ref="B16:D16"/>
    <mergeCell ref="C17:D17"/>
    <mergeCell ref="B18:D18"/>
    <mergeCell ref="C19:D19"/>
    <mergeCell ref="B20:D20"/>
    <mergeCell ref="C21:D21"/>
    <mergeCell ref="B22:D22"/>
    <mergeCell ref="C23:D23"/>
    <mergeCell ref="B24:D24"/>
    <mergeCell ref="B25:D25"/>
    <mergeCell ref="B26:D26"/>
    <mergeCell ref="B27:D27"/>
    <mergeCell ref="B28:D28"/>
    <mergeCell ref="E28:J28"/>
  </mergeCells>
  <printOptions headings="false" gridLines="false" gridLinesSet="true" horizontalCentered="false" verticalCentered="false"/>
  <pageMargins left="0.708333333333333" right="0.708333333333333" top="0.748611111111111" bottom="0.747916666666667" header="0.315277777777778" footer="0.511805555555555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>&amp;CAnexo VIII
Distribución de Recursos Humanos por Centro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55"/>
  <sheetViews>
    <sheetView showFormulas="false" showGridLines="true" showRowColHeaders="fals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F47" activeCellId="0" sqref="F47"/>
    </sheetView>
  </sheetViews>
  <sheetFormatPr defaultColWidth="11.66796875" defaultRowHeight="15" zeroHeight="false" outlineLevelRow="0" outlineLevelCol="0"/>
  <cols>
    <col collapsed="false" customWidth="true" hidden="false" outlineLevel="0" max="2" min="2" style="0" width="46.57"/>
    <col collapsed="false" customWidth="true" hidden="false" outlineLevel="0" max="3" min="3" style="0" width="27.31"/>
    <col collapsed="false" customWidth="true" hidden="false" outlineLevel="0" max="4" min="4" style="0" width="26.85"/>
    <col collapsed="false" customWidth="true" hidden="false" outlineLevel="0" max="5" min="5" style="0" width="27.31"/>
    <col collapsed="false" customWidth="true" hidden="false" outlineLevel="0" max="6" min="6" style="0" width="34.13"/>
  </cols>
  <sheetData>
    <row r="2" customFormat="false" ht="24.6" hidden="false" customHeight="true" outlineLevel="0" collapsed="false">
      <c r="B2" s="84" t="s">
        <v>63</v>
      </c>
      <c r="C2" s="84"/>
      <c r="D2" s="84"/>
      <c r="E2" s="84"/>
      <c r="F2" s="84"/>
    </row>
    <row r="3" customFormat="false" ht="13.9" hidden="false" customHeight="true" outlineLevel="0" collapsed="false">
      <c r="B3" s="84" t="s">
        <v>64</v>
      </c>
      <c r="C3" s="84" t="s">
        <v>65</v>
      </c>
      <c r="D3" s="84" t="s">
        <v>66</v>
      </c>
      <c r="E3" s="84" t="s">
        <v>67</v>
      </c>
      <c r="F3" s="84" t="s">
        <v>68</v>
      </c>
    </row>
    <row r="4" customFormat="false" ht="15" hidden="false" customHeight="false" outlineLevel="0" collapsed="false">
      <c r="B4" s="84"/>
      <c r="C4" s="84"/>
      <c r="D4" s="84"/>
      <c r="E4" s="84"/>
      <c r="F4" s="84"/>
    </row>
    <row r="5" customFormat="false" ht="15" hidden="false" customHeight="false" outlineLevel="0" collapsed="false">
      <c r="B5" s="85" t="s">
        <v>69</v>
      </c>
      <c r="C5" s="86" t="n">
        <v>30</v>
      </c>
      <c r="D5" s="86" t="n">
        <v>2</v>
      </c>
      <c r="E5" s="86" t="n">
        <v>2</v>
      </c>
      <c r="F5" s="86" t="n">
        <v>2</v>
      </c>
    </row>
    <row r="6" customFormat="false" ht="15" hidden="false" customHeight="false" outlineLevel="0" collapsed="false">
      <c r="B6" s="85" t="s">
        <v>70</v>
      </c>
      <c r="C6" s="86" t="n">
        <f aca="false">190-(38*2)</f>
        <v>114</v>
      </c>
      <c r="D6" s="86" t="n">
        <v>3</v>
      </c>
      <c r="E6" s="86" t="n">
        <v>3</v>
      </c>
      <c r="F6" s="86" t="n">
        <v>3</v>
      </c>
    </row>
    <row r="7" customFormat="false" ht="15" hidden="false" customHeight="false" outlineLevel="0" collapsed="false">
      <c r="B7" s="85" t="s">
        <v>71</v>
      </c>
      <c r="C7" s="86" t="n">
        <v>70</v>
      </c>
      <c r="D7" s="86" t="n">
        <v>3</v>
      </c>
      <c r="E7" s="86" t="n">
        <v>3</v>
      </c>
      <c r="F7" s="86" t="n">
        <v>3</v>
      </c>
    </row>
    <row r="8" customFormat="false" ht="15" hidden="false" customHeight="false" outlineLevel="0" collapsed="false">
      <c r="B8" s="85" t="s">
        <v>72</v>
      </c>
      <c r="C8" s="86" t="n">
        <v>51</v>
      </c>
      <c r="D8" s="86"/>
      <c r="E8" s="86"/>
      <c r="F8" s="86"/>
    </row>
    <row r="9" customFormat="false" ht="15" hidden="false" customHeight="false" outlineLevel="0" collapsed="false">
      <c r="B9" s="85" t="s">
        <v>73</v>
      </c>
      <c r="C9" s="86" t="n">
        <v>30</v>
      </c>
      <c r="D9" s="86" t="n">
        <v>2</v>
      </c>
      <c r="E9" s="86" t="n">
        <v>2</v>
      </c>
      <c r="F9" s="86" t="n">
        <v>2</v>
      </c>
    </row>
    <row r="10" customFormat="false" ht="15" hidden="false" customHeight="false" outlineLevel="0" collapsed="false">
      <c r="B10" s="85" t="s">
        <v>74</v>
      </c>
      <c r="C10" s="86" t="n">
        <v>38</v>
      </c>
      <c r="D10" s="86" t="n">
        <v>2</v>
      </c>
      <c r="E10" s="86" t="n">
        <v>2</v>
      </c>
      <c r="F10" s="86" t="n">
        <v>2</v>
      </c>
    </row>
    <row r="11" customFormat="false" ht="15" hidden="false" customHeight="false" outlineLevel="0" collapsed="false">
      <c r="B11" s="85" t="s">
        <v>75</v>
      </c>
      <c r="C11" s="86" t="n">
        <v>60</v>
      </c>
      <c r="D11" s="86"/>
      <c r="E11" s="86"/>
      <c r="F11" s="86"/>
    </row>
    <row r="12" customFormat="false" ht="15" hidden="false" customHeight="false" outlineLevel="0" collapsed="false">
      <c r="B12" s="85" t="s">
        <v>76</v>
      </c>
      <c r="C12" s="86" t="n">
        <v>105</v>
      </c>
      <c r="D12" s="86"/>
      <c r="E12" s="86"/>
      <c r="F12" s="86"/>
    </row>
    <row r="13" customFormat="false" ht="15" hidden="false" customHeight="false" outlineLevel="0" collapsed="false">
      <c r="B13" s="85" t="s">
        <v>77</v>
      </c>
      <c r="C13" s="86" t="n">
        <v>114</v>
      </c>
      <c r="D13" s="86"/>
      <c r="E13" s="86"/>
      <c r="F13" s="86"/>
    </row>
    <row r="14" customFormat="false" ht="15" hidden="false" customHeight="false" outlineLevel="0" collapsed="false">
      <c r="B14" s="85" t="s">
        <v>78</v>
      </c>
      <c r="C14" s="86" t="n">
        <v>144</v>
      </c>
      <c r="D14" s="86"/>
      <c r="E14" s="86"/>
      <c r="F14" s="86"/>
    </row>
    <row r="15" customFormat="false" ht="15" hidden="false" customHeight="false" outlineLevel="0" collapsed="false">
      <c r="B15" s="85" t="s">
        <v>79</v>
      </c>
      <c r="C15" s="86" t="n">
        <v>95</v>
      </c>
      <c r="D15" s="86" t="n">
        <v>3</v>
      </c>
      <c r="E15" s="86" t="n">
        <v>3</v>
      </c>
      <c r="F15" s="86" t="n">
        <v>3</v>
      </c>
    </row>
    <row r="16" customFormat="false" ht="15" hidden="false" customHeight="false" outlineLevel="0" collapsed="false">
      <c r="B16" s="85" t="s">
        <v>80</v>
      </c>
      <c r="C16" s="86" t="n">
        <v>25</v>
      </c>
      <c r="D16" s="86"/>
      <c r="E16" s="86"/>
      <c r="F16" s="86"/>
    </row>
    <row r="17" customFormat="false" ht="15" hidden="false" customHeight="false" outlineLevel="0" collapsed="false">
      <c r="B17" s="85" t="s">
        <v>81</v>
      </c>
      <c r="C17" s="86" t="n">
        <v>70</v>
      </c>
      <c r="D17" s="86"/>
      <c r="E17" s="86"/>
      <c r="F17" s="86"/>
    </row>
    <row r="18" customFormat="false" ht="15" hidden="false" customHeight="false" outlineLevel="0" collapsed="false">
      <c r="B18" s="85" t="s">
        <v>82</v>
      </c>
      <c r="C18" s="86" t="n">
        <v>143.9</v>
      </c>
      <c r="D18" s="86"/>
      <c r="E18" s="86"/>
      <c r="F18" s="86"/>
    </row>
    <row r="19" customFormat="false" ht="15" hidden="false" customHeight="false" outlineLevel="0" collapsed="false">
      <c r="B19" s="85" t="s">
        <v>83</v>
      </c>
      <c r="C19" s="86" t="n">
        <v>152</v>
      </c>
      <c r="D19" s="86"/>
      <c r="E19" s="86"/>
      <c r="F19" s="86"/>
    </row>
    <row r="20" customFormat="false" ht="15" hidden="false" customHeight="false" outlineLevel="0" collapsed="false">
      <c r="B20" s="85" t="s">
        <v>84</v>
      </c>
      <c r="C20" s="86" t="n">
        <v>152</v>
      </c>
      <c r="D20" s="86"/>
      <c r="E20" s="86"/>
      <c r="F20" s="86"/>
    </row>
    <row r="21" customFormat="false" ht="15" hidden="false" customHeight="false" outlineLevel="0" collapsed="false">
      <c r="B21" s="85" t="s">
        <v>85</v>
      </c>
      <c r="C21" s="86" t="n">
        <v>5</v>
      </c>
      <c r="D21" s="86"/>
      <c r="E21" s="86"/>
      <c r="F21" s="86"/>
    </row>
    <row r="22" customFormat="false" ht="15" hidden="false" customHeight="false" outlineLevel="0" collapsed="false">
      <c r="B22" s="85" t="s">
        <v>86</v>
      </c>
      <c r="C22" s="86" t="n">
        <v>152</v>
      </c>
      <c r="D22" s="86" t="n">
        <v>4</v>
      </c>
      <c r="E22" s="86" t="n">
        <v>4</v>
      </c>
      <c r="F22" s="86" t="n">
        <v>4</v>
      </c>
    </row>
    <row r="23" customFormat="false" ht="15" hidden="false" customHeight="false" outlineLevel="0" collapsed="false">
      <c r="B23" s="85" t="s">
        <v>87</v>
      </c>
      <c r="C23" s="86" t="n">
        <v>134</v>
      </c>
      <c r="D23" s="86"/>
      <c r="E23" s="86"/>
      <c r="F23" s="86"/>
    </row>
    <row r="24" customFormat="false" ht="15" hidden="false" customHeight="false" outlineLevel="0" collapsed="false">
      <c r="B24" s="85" t="s">
        <v>88</v>
      </c>
      <c r="C24" s="86" t="n">
        <v>78</v>
      </c>
      <c r="D24" s="86"/>
      <c r="E24" s="86"/>
      <c r="F24" s="86"/>
    </row>
    <row r="25" customFormat="false" ht="15" hidden="false" customHeight="false" outlineLevel="0" collapsed="false">
      <c r="B25" s="85" t="s">
        <v>89</v>
      </c>
      <c r="C25" s="86" t="n">
        <v>90</v>
      </c>
      <c r="D25" s="86" t="n">
        <v>2</v>
      </c>
      <c r="E25" s="86" t="n">
        <v>2</v>
      </c>
      <c r="F25" s="86" t="n">
        <v>2</v>
      </c>
    </row>
    <row r="26" customFormat="false" ht="15" hidden="false" customHeight="false" outlineLevel="0" collapsed="false">
      <c r="B26" s="85" t="s">
        <v>90</v>
      </c>
      <c r="C26" s="86" t="n">
        <v>76</v>
      </c>
      <c r="D26" s="86"/>
      <c r="E26" s="86"/>
      <c r="F26" s="86"/>
    </row>
    <row r="27" customFormat="false" ht="15" hidden="false" customHeight="false" outlineLevel="0" collapsed="false">
      <c r="B27" s="85" t="s">
        <v>91</v>
      </c>
      <c r="C27" s="86" t="n">
        <v>152</v>
      </c>
      <c r="D27" s="86" t="n">
        <v>4</v>
      </c>
      <c r="E27" s="86" t="n">
        <v>4</v>
      </c>
      <c r="F27" s="86" t="n">
        <v>4</v>
      </c>
    </row>
    <row r="28" customFormat="false" ht="15" hidden="false" customHeight="false" outlineLevel="0" collapsed="false">
      <c r="B28" s="85" t="s">
        <v>92</v>
      </c>
      <c r="C28" s="86" t="n">
        <v>76</v>
      </c>
      <c r="D28" s="86"/>
      <c r="E28" s="86"/>
      <c r="F28" s="86"/>
    </row>
    <row r="29" customFormat="false" ht="15" hidden="false" customHeight="false" outlineLevel="0" collapsed="false">
      <c r="B29" s="85" t="s">
        <v>93</v>
      </c>
      <c r="C29" s="86" t="n">
        <v>27.5</v>
      </c>
      <c r="D29" s="86" t="n">
        <v>4</v>
      </c>
      <c r="E29" s="86" t="n">
        <v>4</v>
      </c>
      <c r="F29" s="86" t="n">
        <v>4</v>
      </c>
    </row>
    <row r="30" customFormat="false" ht="15" hidden="false" customHeight="false" outlineLevel="0" collapsed="false">
      <c r="B30" s="85" t="s">
        <v>94</v>
      </c>
      <c r="C30" s="86" t="n">
        <v>114</v>
      </c>
      <c r="D30" s="86" t="n">
        <v>4</v>
      </c>
      <c r="E30" s="86" t="n">
        <v>4</v>
      </c>
      <c r="F30" s="86" t="n">
        <v>4</v>
      </c>
    </row>
    <row r="31" customFormat="false" ht="15" hidden="false" customHeight="false" outlineLevel="0" collapsed="false">
      <c r="B31" s="85" t="s">
        <v>95</v>
      </c>
      <c r="C31" s="86" t="n">
        <v>2</v>
      </c>
      <c r="D31" s="86"/>
      <c r="E31" s="86"/>
      <c r="F31" s="86"/>
    </row>
    <row r="32" customFormat="false" ht="15" hidden="false" customHeight="false" outlineLevel="0" collapsed="false">
      <c r="B32" s="85" t="s">
        <v>96</v>
      </c>
      <c r="C32" s="86" t="n">
        <v>60</v>
      </c>
      <c r="D32" s="86"/>
      <c r="E32" s="86"/>
      <c r="F32" s="86"/>
    </row>
    <row r="33" customFormat="false" ht="15" hidden="false" customHeight="false" outlineLevel="0" collapsed="false">
      <c r="B33" s="85" t="s">
        <v>97</v>
      </c>
      <c r="C33" s="86" t="n">
        <v>111</v>
      </c>
      <c r="D33" s="86" t="n">
        <v>4</v>
      </c>
      <c r="E33" s="86" t="n">
        <v>4</v>
      </c>
      <c r="F33" s="86" t="n">
        <v>4</v>
      </c>
    </row>
    <row r="34" customFormat="false" ht="15" hidden="false" customHeight="false" outlineLevel="0" collapsed="false">
      <c r="B34" s="85" t="s">
        <v>98</v>
      </c>
      <c r="C34" s="86" t="n">
        <v>91</v>
      </c>
      <c r="D34" s="86"/>
      <c r="E34" s="86"/>
      <c r="F34" s="86"/>
    </row>
    <row r="35" customFormat="false" ht="15" hidden="false" customHeight="false" outlineLevel="0" collapsed="false">
      <c r="B35" s="85" t="s">
        <v>99</v>
      </c>
      <c r="C35" s="86" t="n">
        <v>60</v>
      </c>
      <c r="D35" s="86"/>
      <c r="E35" s="86"/>
      <c r="F35" s="86"/>
    </row>
    <row r="36" customFormat="false" ht="15" hidden="false" customHeight="false" outlineLevel="0" collapsed="false">
      <c r="B36" s="85" t="s">
        <v>100</v>
      </c>
      <c r="C36" s="86" t="n">
        <v>114</v>
      </c>
      <c r="D36" s="86"/>
      <c r="E36" s="86"/>
      <c r="F36" s="86"/>
    </row>
    <row r="37" customFormat="false" ht="15" hidden="false" customHeight="false" outlineLevel="0" collapsed="false">
      <c r="B37" s="85" t="s">
        <v>101</v>
      </c>
      <c r="C37" s="86" t="n">
        <v>17</v>
      </c>
      <c r="D37" s="86"/>
      <c r="E37" s="86"/>
      <c r="F37" s="86"/>
    </row>
    <row r="38" customFormat="false" ht="15" hidden="false" customHeight="false" outlineLevel="0" collapsed="false">
      <c r="B38" s="85" t="s">
        <v>102</v>
      </c>
      <c r="C38" s="86" t="n">
        <v>76</v>
      </c>
      <c r="D38" s="86" t="n">
        <v>2</v>
      </c>
      <c r="E38" s="86" t="n">
        <v>2</v>
      </c>
      <c r="F38" s="86" t="n">
        <v>2</v>
      </c>
    </row>
    <row r="39" customFormat="false" ht="15" hidden="false" customHeight="false" outlineLevel="0" collapsed="false">
      <c r="B39" s="85" t="s">
        <v>103</v>
      </c>
      <c r="C39" s="86" t="n">
        <v>3</v>
      </c>
      <c r="D39" s="86"/>
      <c r="E39" s="86"/>
      <c r="F39" s="86"/>
    </row>
    <row r="40" customFormat="false" ht="15" hidden="false" customHeight="false" outlineLevel="0" collapsed="false">
      <c r="B40" s="85" t="s">
        <v>104</v>
      </c>
      <c r="C40" s="86" t="n">
        <v>4</v>
      </c>
      <c r="D40" s="86"/>
      <c r="E40" s="86"/>
      <c r="F40" s="86"/>
    </row>
    <row r="41" customFormat="false" ht="15" hidden="false" customHeight="false" outlineLevel="0" collapsed="false">
      <c r="B41" s="85" t="s">
        <v>105</v>
      </c>
      <c r="C41" s="86" t="n">
        <v>2</v>
      </c>
      <c r="D41" s="86"/>
      <c r="E41" s="86"/>
      <c r="F41" s="86"/>
    </row>
    <row r="42" customFormat="false" ht="15" hidden="false" customHeight="false" outlineLevel="0" collapsed="false">
      <c r="B42" s="85" t="s">
        <v>106</v>
      </c>
      <c r="C42" s="86" t="n">
        <v>10</v>
      </c>
      <c r="D42" s="86"/>
      <c r="E42" s="86"/>
      <c r="F42" s="86"/>
    </row>
    <row r="43" customFormat="false" ht="15" hidden="false" customHeight="false" outlineLevel="0" collapsed="false">
      <c r="B43" s="85" t="s">
        <v>107</v>
      </c>
      <c r="C43" s="86" t="n">
        <v>25</v>
      </c>
      <c r="D43" s="86" t="n">
        <v>5</v>
      </c>
      <c r="E43" s="86" t="n">
        <v>5</v>
      </c>
      <c r="F43" s="86" t="n">
        <v>5</v>
      </c>
    </row>
    <row r="44" customFormat="false" ht="15" hidden="false" customHeight="false" outlineLevel="0" collapsed="false">
      <c r="B44" s="85" t="s">
        <v>108</v>
      </c>
      <c r="C44" s="86" t="n">
        <v>20</v>
      </c>
      <c r="D44" s="86" t="n">
        <v>5</v>
      </c>
      <c r="E44" s="86" t="n">
        <v>5</v>
      </c>
      <c r="F44" s="86" t="n">
        <v>5</v>
      </c>
    </row>
    <row r="45" customFormat="false" ht="15" hidden="false" customHeight="false" outlineLevel="0" collapsed="false">
      <c r="B45" s="85" t="s">
        <v>109</v>
      </c>
      <c r="C45" s="86" t="n">
        <v>76</v>
      </c>
      <c r="D45" s="86"/>
      <c r="E45" s="86"/>
      <c r="F45" s="86"/>
    </row>
    <row r="46" customFormat="false" ht="15" hidden="false" customHeight="false" outlineLevel="0" collapsed="false">
      <c r="B46" s="85" t="s">
        <v>110</v>
      </c>
      <c r="C46" s="86" t="n">
        <v>5</v>
      </c>
      <c r="D46" s="86"/>
      <c r="E46" s="86"/>
      <c r="F46" s="86"/>
    </row>
    <row r="47" customFormat="false" ht="15" hidden="false" customHeight="false" outlineLevel="0" collapsed="false">
      <c r="B47" s="87" t="s">
        <v>111</v>
      </c>
      <c r="C47" s="88" t="n">
        <f aca="false">SUM(C5:C46)</f>
        <v>2974.4</v>
      </c>
      <c r="D47" s="88" t="n">
        <f aca="false">SUM(D5:D46)</f>
        <v>49</v>
      </c>
      <c r="E47" s="88" t="n">
        <f aca="false">SUM(E5:E46)</f>
        <v>49</v>
      </c>
      <c r="F47" s="88" t="n">
        <f aca="false">SUM(F5:F46)</f>
        <v>49</v>
      </c>
    </row>
    <row r="50" customFormat="false" ht="15" hidden="false" customHeight="false" outlineLevel="0" collapsed="false">
      <c r="C50" s="89" t="s">
        <v>112</v>
      </c>
      <c r="D50" s="90"/>
      <c r="E50" s="90"/>
      <c r="F50" s="90"/>
    </row>
    <row r="51" customFormat="false" ht="15" hidden="false" customHeight="false" outlineLevel="0" collapsed="false">
      <c r="C51" s="91"/>
      <c r="D51" s="90"/>
      <c r="E51" s="90"/>
      <c r="F51" s="90"/>
    </row>
    <row r="52" customFormat="false" ht="15" hidden="false" customHeight="false" outlineLevel="0" collapsed="false">
      <c r="C52" s="91" t="n">
        <f aca="false">C47/5</f>
        <v>594.88</v>
      </c>
      <c r="D52" s="90"/>
      <c r="E52" s="92"/>
      <c r="F52" s="92"/>
    </row>
    <row r="53" customFormat="false" ht="22.5" hidden="false" customHeight="false" outlineLevel="0" collapsed="false">
      <c r="C53" s="91"/>
      <c r="D53" s="90"/>
      <c r="E53" s="93" t="s">
        <v>113</v>
      </c>
      <c r="F53" s="94" t="n">
        <f aca="false">('LOTE 2 DBCLJ '!E13+'LOTE 2 DBCLJ '!E21+'LOTE 2 DBCLJ '!E23)*5</f>
        <v>257.9</v>
      </c>
    </row>
    <row r="54" customFormat="false" ht="15" hidden="false" customHeight="false" outlineLevel="0" collapsed="false">
      <c r="C54" s="95" t="s">
        <v>114</v>
      </c>
      <c r="D54" s="90"/>
      <c r="E54" s="90"/>
      <c r="F54" s="90"/>
    </row>
    <row r="55" customFormat="false" ht="15" hidden="false" customHeight="false" outlineLevel="0" collapsed="false">
      <c r="C55" s="91" t="n">
        <f aca="false">D47*52+E47*52+F47*14</f>
        <v>5782</v>
      </c>
    </row>
  </sheetData>
  <mergeCells count="6">
    <mergeCell ref="B2:F2"/>
    <mergeCell ref="B3:B4"/>
    <mergeCell ref="C3:C4"/>
    <mergeCell ref="D3:D4"/>
    <mergeCell ref="E3:E4"/>
    <mergeCell ref="F3:F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124"/>
  <sheetViews>
    <sheetView showFormulas="false" showGridLines="true" showRowColHeaders="fals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E118" activeCellId="0" sqref="E118"/>
    </sheetView>
  </sheetViews>
  <sheetFormatPr defaultColWidth="9.35546875" defaultRowHeight="15" zeroHeight="false" outlineLevelRow="0" outlineLevelCol="0"/>
  <cols>
    <col collapsed="false" customWidth="true" hidden="false" outlineLevel="0" max="1" min="1" style="0" width="22.57"/>
    <col collapsed="false" customWidth="true" hidden="false" outlineLevel="0" max="2" min="2" style="1" width="34.71"/>
    <col collapsed="false" customWidth="true" hidden="false" outlineLevel="0" max="3" min="3" style="1" width="13.02"/>
    <col collapsed="false" customWidth="true" hidden="false" outlineLevel="0" max="4" min="4" style="1" width="11.3"/>
    <col collapsed="false" customWidth="false" hidden="false" outlineLevel="0" max="5" min="5" style="1" width="9.29"/>
    <col collapsed="false" customWidth="true" hidden="false" outlineLevel="0" max="10" min="6" style="1" width="9.13"/>
    <col collapsed="false" customWidth="true" hidden="false" outlineLevel="0" max="11" min="11" style="1" width="10.58"/>
    <col collapsed="false" customWidth="true" hidden="false" outlineLevel="0" max="12" min="12" style="0" width="40.57"/>
    <col collapsed="false" customWidth="true" hidden="false" outlineLevel="0" max="14" min="14" style="0" width="14.43"/>
    <col collapsed="false" customWidth="true" hidden="false" outlineLevel="0" max="15" min="15" style="0" width="18.85"/>
    <col collapsed="false" customWidth="true" hidden="false" outlineLevel="0" max="16" min="16" style="0" width="15.57"/>
    <col collapsed="false" customWidth="true" hidden="false" outlineLevel="0" max="17" min="17" style="0" width="10.85"/>
    <col collapsed="false" customWidth="true" hidden="false" outlineLevel="0" max="1024" min="1022" style="0" width="11.57"/>
  </cols>
  <sheetData>
    <row r="1" customFormat="false" ht="12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12.75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6.3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28.35" hidden="false" customHeight="true" outlineLevel="0" collapsed="false">
      <c r="A4" s="3" t="s">
        <v>115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6.35" hidden="false" customHeight="tru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customFormat="false" ht="15" hidden="false" customHeight="false" outlineLevel="0" collapsed="false">
      <c r="A6" s="2" t="s">
        <v>116</v>
      </c>
    </row>
    <row r="7" customFormat="false" ht="16.35" hidden="false" customHeight="true" outlineLevel="0" collapsed="false">
      <c r="A7" s="5" t="s">
        <v>3</v>
      </c>
      <c r="B7" s="5" t="s">
        <v>4</v>
      </c>
      <c r="C7" s="6" t="s">
        <v>5</v>
      </c>
      <c r="D7" s="6" t="s">
        <v>6</v>
      </c>
      <c r="E7" s="7" t="s">
        <v>7</v>
      </c>
      <c r="F7" s="7"/>
      <c r="G7" s="7"/>
      <c r="H7" s="7"/>
      <c r="I7" s="7"/>
      <c r="J7" s="7"/>
      <c r="K7" s="8"/>
    </row>
    <row r="8" customFormat="false" ht="16.35" hidden="false" customHeight="true" outlineLevel="0" collapsed="false">
      <c r="A8" s="5"/>
      <c r="B8" s="5"/>
      <c r="C8" s="6"/>
      <c r="D8" s="6"/>
      <c r="E8" s="6" t="s">
        <v>8</v>
      </c>
      <c r="F8" s="6"/>
      <c r="G8" s="9" t="s">
        <v>9</v>
      </c>
      <c r="H8" s="9"/>
      <c r="I8" s="9" t="s">
        <v>10</v>
      </c>
      <c r="J8" s="9"/>
      <c r="K8" s="10"/>
    </row>
    <row r="9" customFormat="false" ht="16.35" hidden="false" customHeight="true" outlineLevel="0" collapsed="false">
      <c r="A9" s="5"/>
      <c r="B9" s="5"/>
      <c r="C9" s="6"/>
      <c r="D9" s="6"/>
      <c r="E9" s="11" t="s">
        <v>55</v>
      </c>
      <c r="F9" s="11" t="s">
        <v>12</v>
      </c>
      <c r="G9" s="5" t="s">
        <v>55</v>
      </c>
      <c r="H9" s="5" t="s">
        <v>12</v>
      </c>
      <c r="I9" s="5" t="s">
        <v>55</v>
      </c>
      <c r="J9" s="5" t="s">
        <v>12</v>
      </c>
      <c r="K9" s="12"/>
    </row>
    <row r="10" customFormat="false" ht="16.35" hidden="false" customHeight="true" outlineLevel="0" collapsed="false">
      <c r="A10" s="13" t="s">
        <v>116</v>
      </c>
      <c r="B10" s="14" t="s">
        <v>13</v>
      </c>
      <c r="C10" s="15" t="s">
        <v>14</v>
      </c>
      <c r="D10" s="96" t="n">
        <v>12570.22</v>
      </c>
      <c r="E10" s="28" t="n">
        <v>101.184716867112</v>
      </c>
      <c r="F10" s="28" t="n">
        <v>20</v>
      </c>
      <c r="G10" s="18" t="n">
        <v>49.2951184737212</v>
      </c>
      <c r="H10" s="29" t="n">
        <v>20</v>
      </c>
      <c r="I10" s="18" t="n">
        <v>49.2951184737212</v>
      </c>
      <c r="J10" s="29" t="n">
        <v>20</v>
      </c>
      <c r="K10" s="12"/>
    </row>
    <row r="11" customFormat="false" ht="16.35" hidden="false" customHeight="true" outlineLevel="0" collapsed="false">
      <c r="A11" s="13"/>
      <c r="B11" s="14"/>
      <c r="C11" s="13" t="s">
        <v>15</v>
      </c>
      <c r="D11" s="96" t="n">
        <v>35993.59</v>
      </c>
      <c r="E11" s="28" t="n">
        <f aca="false">289.732495786145+7.6</f>
        <v>297.332495786145</v>
      </c>
      <c r="F11" s="28" t="n">
        <v>20</v>
      </c>
      <c r="G11" s="18" t="n">
        <v>141.151728716327</v>
      </c>
      <c r="H11" s="29" t="n">
        <v>20</v>
      </c>
      <c r="I11" s="18" t="n">
        <v>141.151728716327</v>
      </c>
      <c r="J11" s="18" t="n">
        <v>20</v>
      </c>
      <c r="K11" s="12"/>
    </row>
    <row r="12" customFormat="false" ht="16.35" hidden="false" customHeight="true" outlineLevel="0" collapsed="false">
      <c r="A12" s="13"/>
      <c r="B12" s="14"/>
      <c r="C12" s="20" t="s">
        <v>16</v>
      </c>
      <c r="D12" s="97" t="n">
        <v>19266</v>
      </c>
      <c r="E12" s="28" t="n">
        <f aca="false">155.082787346743+7</f>
        <v>162.082787346743</v>
      </c>
      <c r="F12" s="28" t="n">
        <v>0</v>
      </c>
      <c r="G12" s="18" t="n">
        <f aca="false">7+75.5531528099519</f>
        <v>82.5531528099519</v>
      </c>
      <c r="H12" s="29" t="n">
        <v>0</v>
      </c>
      <c r="I12" s="18" t="n">
        <f aca="false">7+75.5531528099519</f>
        <v>82.5531528099519</v>
      </c>
      <c r="J12" s="29" t="n">
        <v>0</v>
      </c>
      <c r="K12" s="12"/>
    </row>
    <row r="13" customFormat="false" ht="16.35" hidden="false" customHeight="true" outlineLevel="0" collapsed="false">
      <c r="A13" s="13"/>
      <c r="B13" s="22" t="s">
        <v>17</v>
      </c>
      <c r="C13" s="22"/>
      <c r="D13" s="22"/>
      <c r="E13" s="23" t="n">
        <f aca="false">SUM(E10:E12)</f>
        <v>560.6</v>
      </c>
      <c r="F13" s="23" t="n">
        <f aca="false">SUM(F10:F12)</f>
        <v>40</v>
      </c>
      <c r="G13" s="23" t="n">
        <f aca="false">SUM(G10:G12)</f>
        <v>273</v>
      </c>
      <c r="H13" s="23" t="n">
        <f aca="false">SUM(H10:H12)</f>
        <v>40</v>
      </c>
      <c r="I13" s="23" t="n">
        <f aca="false">SUM(I10:I12)</f>
        <v>273</v>
      </c>
      <c r="J13" s="24" t="n">
        <f aca="false">SUM(J10:J12)</f>
        <v>40</v>
      </c>
      <c r="K13" s="12"/>
    </row>
    <row r="14" customFormat="false" ht="16.35" hidden="false" customHeight="true" outlineLevel="0" collapsed="false">
      <c r="A14" s="13"/>
      <c r="B14" s="25" t="s">
        <v>18</v>
      </c>
      <c r="C14" s="13" t="s">
        <v>19</v>
      </c>
      <c r="D14" s="13"/>
      <c r="E14" s="17" t="n">
        <f aca="false">(9*35)/5</f>
        <v>63</v>
      </c>
      <c r="F14" s="28" t="n">
        <v>0</v>
      </c>
      <c r="G14" s="29" t="n">
        <f aca="false">7*5</f>
        <v>35</v>
      </c>
      <c r="H14" s="29" t="n">
        <v>0</v>
      </c>
      <c r="I14" s="29" t="n">
        <f aca="false">7*5</f>
        <v>35</v>
      </c>
      <c r="J14" s="29" t="n">
        <v>0</v>
      </c>
      <c r="K14" s="12"/>
    </row>
    <row r="15" customFormat="false" ht="16.35" hidden="false" customHeight="true" outlineLevel="0" collapsed="false">
      <c r="A15" s="13"/>
      <c r="B15" s="22" t="s">
        <v>20</v>
      </c>
      <c r="C15" s="22"/>
      <c r="D15" s="22"/>
      <c r="E15" s="24" t="n">
        <f aca="false">SUM(E14)</f>
        <v>63</v>
      </c>
      <c r="F15" s="23" t="n">
        <f aca="false">SUM(F14)</f>
        <v>0</v>
      </c>
      <c r="G15" s="23" t="n">
        <f aca="false">SUM(G14)</f>
        <v>35</v>
      </c>
      <c r="H15" s="23" t="n">
        <f aca="false">SUM(H14)</f>
        <v>0</v>
      </c>
      <c r="I15" s="23" t="n">
        <f aca="false">SUM(I14)</f>
        <v>35</v>
      </c>
      <c r="J15" s="23" t="n">
        <f aca="false">SUM(J14)</f>
        <v>0</v>
      </c>
      <c r="K15" s="12"/>
      <c r="N15" s="27"/>
    </row>
    <row r="16" customFormat="false" ht="16.5" hidden="false" customHeight="true" outlineLevel="0" collapsed="false">
      <c r="A16" s="13"/>
      <c r="B16" s="25" t="s">
        <v>21</v>
      </c>
      <c r="C16" s="13" t="s">
        <v>19</v>
      </c>
      <c r="D16" s="13"/>
      <c r="E16" s="28" t="n">
        <v>0</v>
      </c>
      <c r="F16" s="28" t="n">
        <v>0</v>
      </c>
      <c r="G16" s="29" t="n">
        <v>0</v>
      </c>
      <c r="H16" s="29" t="n">
        <v>0</v>
      </c>
      <c r="I16" s="18" t="n">
        <v>0</v>
      </c>
      <c r="J16" s="29" t="n">
        <v>0</v>
      </c>
      <c r="K16" s="30"/>
    </row>
    <row r="17" customFormat="false" ht="16.35" hidden="false" customHeight="true" outlineLevel="0" collapsed="false">
      <c r="A17" s="13"/>
      <c r="B17" s="22" t="s">
        <v>22</v>
      </c>
      <c r="C17" s="22"/>
      <c r="D17" s="22"/>
      <c r="E17" s="23" t="n">
        <f aca="false">SUM(E16)</f>
        <v>0</v>
      </c>
      <c r="F17" s="23" t="n">
        <f aca="false">SUM(F16)</f>
        <v>0</v>
      </c>
      <c r="G17" s="23" t="n">
        <f aca="false">SUM(G16)</f>
        <v>0</v>
      </c>
      <c r="H17" s="23" t="n">
        <f aca="false">SUM(H16)</f>
        <v>0</v>
      </c>
      <c r="I17" s="24" t="n">
        <f aca="false">SUM(I16)</f>
        <v>0</v>
      </c>
      <c r="J17" s="23" t="n">
        <f aca="false">SUM(J16)</f>
        <v>0</v>
      </c>
      <c r="K17" s="26"/>
    </row>
    <row r="18" customFormat="false" ht="16.5" hidden="false" customHeight="true" outlineLevel="0" collapsed="false">
      <c r="A18" s="13"/>
      <c r="B18" s="25" t="s">
        <v>23</v>
      </c>
      <c r="C18" s="13" t="s">
        <v>19</v>
      </c>
      <c r="D18" s="13"/>
      <c r="E18" s="28" t="n">
        <v>14</v>
      </c>
      <c r="F18" s="28" t="n">
        <v>0</v>
      </c>
      <c r="G18" s="29" t="n">
        <v>14</v>
      </c>
      <c r="H18" s="29" t="n">
        <v>0</v>
      </c>
      <c r="I18" s="18" t="n">
        <f aca="false">7*2</f>
        <v>14</v>
      </c>
      <c r="J18" s="29" t="n">
        <v>0</v>
      </c>
      <c r="K18" s="26"/>
    </row>
    <row r="19" customFormat="false" ht="16.35" hidden="false" customHeight="true" outlineLevel="0" collapsed="false">
      <c r="A19" s="13"/>
      <c r="B19" s="22" t="s">
        <v>36</v>
      </c>
      <c r="C19" s="22"/>
      <c r="D19" s="22"/>
      <c r="E19" s="23" t="n">
        <f aca="false">SUM(E18)</f>
        <v>14</v>
      </c>
      <c r="F19" s="23" t="n">
        <f aca="false">SUM(F18)</f>
        <v>0</v>
      </c>
      <c r="G19" s="23" t="n">
        <f aca="false">SUM(G18)</f>
        <v>14</v>
      </c>
      <c r="H19" s="23" t="n">
        <f aca="false">SUM(H18)</f>
        <v>0</v>
      </c>
      <c r="I19" s="24" t="n">
        <f aca="false">SUM(I18)</f>
        <v>14</v>
      </c>
      <c r="J19" s="23" t="n">
        <f aca="false">SUM(J18)</f>
        <v>0</v>
      </c>
      <c r="K19" s="30"/>
    </row>
    <row r="20" customFormat="false" ht="16.35" hidden="false" customHeight="true" outlineLevel="0" collapsed="false">
      <c r="A20" s="13"/>
      <c r="B20" s="25" t="s">
        <v>25</v>
      </c>
      <c r="C20" s="13" t="s">
        <v>19</v>
      </c>
      <c r="D20" s="13"/>
      <c r="E20" s="28" t="n">
        <f aca="false">3*7</f>
        <v>21</v>
      </c>
      <c r="F20" s="28" t="n">
        <v>0</v>
      </c>
      <c r="G20" s="29" t="n">
        <v>7</v>
      </c>
      <c r="H20" s="29" t="n">
        <v>0</v>
      </c>
      <c r="I20" s="18" t="n">
        <v>7</v>
      </c>
      <c r="J20" s="29" t="n">
        <v>0</v>
      </c>
      <c r="K20" s="31"/>
    </row>
    <row r="21" customFormat="false" ht="16.35" hidden="false" customHeight="true" outlineLevel="0" collapsed="false">
      <c r="A21" s="13"/>
      <c r="B21" s="22" t="s">
        <v>26</v>
      </c>
      <c r="C21" s="22"/>
      <c r="D21" s="22"/>
      <c r="E21" s="23" t="n">
        <f aca="false">SUM(E20)</f>
        <v>21</v>
      </c>
      <c r="F21" s="23" t="n">
        <f aca="false">SUM(F20)</f>
        <v>0</v>
      </c>
      <c r="G21" s="23" t="n">
        <f aca="false">SUM(G20)</f>
        <v>7</v>
      </c>
      <c r="H21" s="23" t="n">
        <f aca="false">SUM(H20)</f>
        <v>0</v>
      </c>
      <c r="I21" s="24" t="n">
        <f aca="false">SUM(I20)</f>
        <v>7</v>
      </c>
      <c r="J21" s="23" t="n">
        <f aca="false">SUM(J20)</f>
        <v>0</v>
      </c>
      <c r="K21" s="32"/>
    </row>
    <row r="22" customFormat="false" ht="16.35" hidden="false" customHeight="true" outlineLevel="0" collapsed="false">
      <c r="A22" s="13"/>
      <c r="B22" s="25" t="s">
        <v>27</v>
      </c>
      <c r="C22" s="13" t="s">
        <v>19</v>
      </c>
      <c r="D22" s="13"/>
      <c r="E22" s="28" t="n">
        <v>7</v>
      </c>
      <c r="F22" s="28" t="n">
        <v>0</v>
      </c>
      <c r="G22" s="29" t="n">
        <v>0</v>
      </c>
      <c r="H22" s="29" t="n">
        <v>0</v>
      </c>
      <c r="I22" s="29" t="n">
        <v>0</v>
      </c>
      <c r="J22" s="29" t="n">
        <v>0</v>
      </c>
    </row>
    <row r="23" customFormat="false" ht="16.35" hidden="false" customHeight="true" outlineLevel="0" collapsed="false">
      <c r="A23" s="13"/>
      <c r="B23" s="22" t="s">
        <v>28</v>
      </c>
      <c r="C23" s="22"/>
      <c r="D23" s="22"/>
      <c r="E23" s="23" t="n">
        <f aca="false">SUM(E22)</f>
        <v>7</v>
      </c>
      <c r="F23" s="23" t="n">
        <f aca="false">SUM(F22)</f>
        <v>0</v>
      </c>
      <c r="G23" s="23" t="n">
        <f aca="false">SUM(G22)</f>
        <v>0</v>
      </c>
      <c r="H23" s="23" t="n">
        <f aca="false">SUM(H22)</f>
        <v>0</v>
      </c>
      <c r="I23" s="23" t="n">
        <f aca="false">SUM(I22)</f>
        <v>0</v>
      </c>
      <c r="J23" s="23" t="n">
        <f aca="false">SUM(J22)</f>
        <v>0</v>
      </c>
    </row>
    <row r="24" customFormat="false" ht="16.35" hidden="false" customHeight="true" outlineLevel="0" collapsed="false">
      <c r="A24" s="13"/>
      <c r="B24" s="25" t="s">
        <v>61</v>
      </c>
      <c r="C24" s="13" t="s">
        <v>19</v>
      </c>
      <c r="D24" s="13"/>
      <c r="E24" s="28" t="n">
        <v>7</v>
      </c>
      <c r="F24" s="28" t="n">
        <v>0</v>
      </c>
      <c r="G24" s="29" t="n">
        <v>0</v>
      </c>
      <c r="H24" s="29" t="n">
        <v>0</v>
      </c>
      <c r="I24" s="29" t="n">
        <v>0</v>
      </c>
      <c r="J24" s="29" t="n">
        <v>0</v>
      </c>
    </row>
    <row r="25" customFormat="false" ht="16.35" hidden="false" customHeight="true" outlineLevel="0" collapsed="false">
      <c r="A25" s="13"/>
      <c r="B25" s="22" t="s">
        <v>30</v>
      </c>
      <c r="C25" s="22"/>
      <c r="D25" s="22"/>
      <c r="E25" s="23" t="n">
        <f aca="false">SUM(E24)</f>
        <v>7</v>
      </c>
      <c r="F25" s="23" t="n">
        <v>0</v>
      </c>
      <c r="G25" s="33" t="n">
        <v>0</v>
      </c>
      <c r="H25" s="33" t="n">
        <v>0</v>
      </c>
      <c r="I25" s="33" t="n">
        <v>0</v>
      </c>
      <c r="J25" s="33" t="n">
        <v>0</v>
      </c>
    </row>
    <row r="26" customFormat="false" ht="16.35" hidden="false" customHeight="true" outlineLevel="0" collapsed="false">
      <c r="A26" s="13"/>
      <c r="B26" s="22" t="s">
        <v>31</v>
      </c>
      <c r="C26" s="22"/>
      <c r="D26" s="22"/>
      <c r="E26" s="24" t="n">
        <f aca="false">E13+E15+E17+E19+E21+E23+E25</f>
        <v>672.6</v>
      </c>
      <c r="F26" s="23" t="n">
        <f aca="false">F13+F15+F17+F19+F21+F23+F25</f>
        <v>40</v>
      </c>
      <c r="G26" s="23" t="n">
        <f aca="false">G13+G15+G17+G19+G21+G23+G25</f>
        <v>329</v>
      </c>
      <c r="H26" s="23" t="n">
        <f aca="false">H13+H15+H17+H19+H21+H23+H25</f>
        <v>40</v>
      </c>
      <c r="I26" s="24" t="n">
        <f aca="false">I13+I15+I17+I19+I21+I23+I25</f>
        <v>329</v>
      </c>
      <c r="J26" s="24" t="n">
        <f aca="false">J13+J15+J17+J19+J21+J23+J25</f>
        <v>40</v>
      </c>
    </row>
    <row r="27" customFormat="false" ht="16.35" hidden="false" customHeight="true" outlineLevel="0" collapsed="false">
      <c r="A27" s="13"/>
      <c r="B27" s="13" t="s">
        <v>32</v>
      </c>
      <c r="C27" s="13"/>
      <c r="D27" s="13"/>
      <c r="E27" s="34" t="n">
        <v>247</v>
      </c>
      <c r="F27" s="34" t="n">
        <v>247</v>
      </c>
      <c r="G27" s="35" t="n">
        <v>52</v>
      </c>
      <c r="H27" s="35" t="n">
        <v>52</v>
      </c>
      <c r="I27" s="35" t="n">
        <v>66</v>
      </c>
      <c r="J27" s="35" t="n">
        <v>66</v>
      </c>
    </row>
    <row r="28" customFormat="false" ht="16.35" hidden="false" customHeight="true" outlineLevel="0" collapsed="false">
      <c r="A28" s="13"/>
      <c r="B28" s="22" t="s">
        <v>33</v>
      </c>
      <c r="C28" s="22"/>
      <c r="D28" s="22"/>
      <c r="E28" s="36" t="n">
        <f aca="false">E26*E27</f>
        <v>166132.2</v>
      </c>
      <c r="F28" s="36" t="n">
        <f aca="false">F26*F27</f>
        <v>9880</v>
      </c>
      <c r="G28" s="36" t="n">
        <f aca="false">G26*G27</f>
        <v>17108</v>
      </c>
      <c r="H28" s="36" t="n">
        <f aca="false">H26*H27</f>
        <v>2080</v>
      </c>
      <c r="I28" s="36" t="n">
        <f aca="false">I26*I27</f>
        <v>21714</v>
      </c>
      <c r="J28" s="36" t="n">
        <f aca="false">J26*J27</f>
        <v>2640</v>
      </c>
    </row>
    <row r="29" customFormat="false" ht="16.35" hidden="false" customHeight="true" outlineLevel="0" collapsed="false">
      <c r="A29" s="13"/>
      <c r="B29" s="37" t="s">
        <v>34</v>
      </c>
      <c r="C29" s="37"/>
      <c r="D29" s="37"/>
      <c r="E29" s="38" t="n">
        <f aca="false">E28+F28+G28+H28+I28+J28</f>
        <v>219554.2</v>
      </c>
      <c r="F29" s="38"/>
      <c r="G29" s="38"/>
      <c r="H29" s="38"/>
      <c r="I29" s="38"/>
      <c r="J29" s="38"/>
    </row>
    <row r="31" customFormat="false" ht="16.3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customFormat="false" ht="16.35" hidden="false" customHeight="true" outlineLevel="0" collapsed="false">
      <c r="A32" s="2" t="s">
        <v>117</v>
      </c>
      <c r="B32" s="2"/>
      <c r="C32" s="2"/>
      <c r="D32" s="2"/>
      <c r="E32" s="2"/>
      <c r="F32" s="2"/>
      <c r="G32" s="2"/>
      <c r="H32" s="2"/>
      <c r="I32" s="2"/>
      <c r="J32" s="2"/>
    </row>
    <row r="33" s="40" customFormat="true" ht="16.35" hidden="false" customHeight="true" outlineLevel="0" collapsed="false">
      <c r="A33" s="5" t="s">
        <v>3</v>
      </c>
      <c r="B33" s="5" t="s">
        <v>4</v>
      </c>
      <c r="C33" s="6" t="s">
        <v>5</v>
      </c>
      <c r="D33" s="6" t="s">
        <v>6</v>
      </c>
      <c r="E33" s="39" t="s">
        <v>7</v>
      </c>
      <c r="F33" s="39"/>
      <c r="G33" s="39"/>
      <c r="H33" s="39"/>
      <c r="I33" s="39"/>
      <c r="J33" s="39"/>
      <c r="K33" s="8"/>
    </row>
    <row r="34" s="40" customFormat="true" ht="16.35" hidden="false" customHeight="true" outlineLevel="0" collapsed="false">
      <c r="A34" s="5"/>
      <c r="B34" s="5"/>
      <c r="C34" s="6"/>
      <c r="D34" s="6"/>
      <c r="E34" s="41" t="s">
        <v>8</v>
      </c>
      <c r="F34" s="41"/>
      <c r="G34" s="9" t="s">
        <v>9</v>
      </c>
      <c r="H34" s="9"/>
      <c r="I34" s="9" t="s">
        <v>10</v>
      </c>
      <c r="J34" s="9"/>
      <c r="K34" s="10"/>
    </row>
    <row r="35" s="40" customFormat="true" ht="16.35" hidden="false" customHeight="true" outlineLevel="0" collapsed="false">
      <c r="A35" s="5"/>
      <c r="B35" s="5"/>
      <c r="C35" s="6"/>
      <c r="D35" s="6"/>
      <c r="E35" s="11" t="s">
        <v>11</v>
      </c>
      <c r="F35" s="11" t="s">
        <v>12</v>
      </c>
      <c r="G35" s="9" t="s">
        <v>11</v>
      </c>
      <c r="H35" s="9" t="s">
        <v>12</v>
      </c>
      <c r="I35" s="9" t="s">
        <v>11</v>
      </c>
      <c r="J35" s="9" t="s">
        <v>12</v>
      </c>
      <c r="K35" s="12"/>
    </row>
    <row r="36" s="40" customFormat="true" ht="16.35" hidden="false" customHeight="true" outlineLevel="0" collapsed="false">
      <c r="A36" s="13" t="s">
        <v>117</v>
      </c>
      <c r="B36" s="14" t="s">
        <v>118</v>
      </c>
      <c r="C36" s="15" t="s">
        <v>14</v>
      </c>
      <c r="D36" s="48"/>
      <c r="E36" s="49" t="n">
        <v>0</v>
      </c>
      <c r="F36" s="49" t="n">
        <v>0</v>
      </c>
      <c r="G36" s="49" t="n">
        <v>0</v>
      </c>
      <c r="H36" s="49" t="n">
        <v>0</v>
      </c>
      <c r="I36" s="49" t="n">
        <v>0</v>
      </c>
      <c r="J36" s="49" t="n">
        <v>0</v>
      </c>
      <c r="K36" s="19"/>
    </row>
    <row r="37" s="40" customFormat="true" ht="16.35" hidden="false" customHeight="true" outlineLevel="0" collapsed="false">
      <c r="A37" s="13"/>
      <c r="B37" s="14"/>
      <c r="C37" s="13" t="s">
        <v>15</v>
      </c>
      <c r="D37" s="51"/>
      <c r="E37" s="49" t="n">
        <f aca="false">1890/5</f>
        <v>378</v>
      </c>
      <c r="F37" s="49" t="n">
        <v>0</v>
      </c>
      <c r="G37" s="49" t="n">
        <v>41.8</v>
      </c>
      <c r="H37" s="49" t="n">
        <v>0</v>
      </c>
      <c r="I37" s="49" t="n">
        <f aca="false">95-G37</f>
        <v>53.2</v>
      </c>
      <c r="J37" s="49" t="n">
        <v>0</v>
      </c>
      <c r="K37" s="19"/>
    </row>
    <row r="38" s="40" customFormat="true" ht="16.35" hidden="false" customHeight="true" outlineLevel="0" collapsed="false">
      <c r="A38" s="13"/>
      <c r="B38" s="14"/>
      <c r="C38" s="20" t="s">
        <v>16</v>
      </c>
      <c r="D38" s="53"/>
      <c r="E38" s="49" t="n">
        <v>0</v>
      </c>
      <c r="F38" s="49" t="n">
        <v>0</v>
      </c>
      <c r="G38" s="49" t="n">
        <v>0</v>
      </c>
      <c r="H38" s="49" t="n">
        <v>0</v>
      </c>
      <c r="I38" s="49" t="n">
        <v>0</v>
      </c>
      <c r="J38" s="49" t="n">
        <v>0</v>
      </c>
      <c r="K38" s="10"/>
    </row>
    <row r="39" s="40" customFormat="true" ht="16.35" hidden="false" customHeight="true" outlineLevel="0" collapsed="false">
      <c r="A39" s="13"/>
      <c r="B39" s="22" t="s">
        <v>17</v>
      </c>
      <c r="C39" s="22"/>
      <c r="D39" s="22"/>
      <c r="E39" s="43" t="n">
        <f aca="false">SUM(E36:E38)</f>
        <v>378</v>
      </c>
      <c r="F39" s="43" t="n">
        <f aca="false">SUM(F36:F38)</f>
        <v>0</v>
      </c>
      <c r="G39" s="43" t="n">
        <f aca="false">SUM(G36:G38)</f>
        <v>41.8</v>
      </c>
      <c r="H39" s="43" t="n">
        <f aca="false">SUM(H36:H38)</f>
        <v>0</v>
      </c>
      <c r="I39" s="43" t="n">
        <f aca="false">SUM(I36:I38)</f>
        <v>53.2</v>
      </c>
      <c r="J39" s="43" t="n">
        <f aca="false">SUM(J36:J38)</f>
        <v>0</v>
      </c>
      <c r="K39" s="44"/>
    </row>
    <row r="40" s="40" customFormat="true" ht="16.35" hidden="false" customHeight="true" outlineLevel="0" collapsed="false">
      <c r="A40" s="13"/>
      <c r="B40" s="25" t="s">
        <v>18</v>
      </c>
      <c r="C40" s="13" t="s">
        <v>19</v>
      </c>
      <c r="D40" s="13"/>
      <c r="E40" s="49" t="n">
        <f aca="false">(38*2)/5</f>
        <v>15.2</v>
      </c>
      <c r="F40" s="49" t="n">
        <v>0</v>
      </c>
      <c r="G40" s="49" t="n">
        <v>0</v>
      </c>
      <c r="H40" s="49" t="n">
        <v>0</v>
      </c>
      <c r="I40" s="49" t="n">
        <v>0</v>
      </c>
      <c r="J40" s="49" t="n">
        <v>0</v>
      </c>
      <c r="K40" s="19"/>
    </row>
    <row r="41" s="40" customFormat="true" ht="16.35" hidden="false" customHeight="true" outlineLevel="0" collapsed="false">
      <c r="A41" s="13"/>
      <c r="B41" s="22" t="s">
        <v>20</v>
      </c>
      <c r="C41" s="22"/>
      <c r="D41" s="22"/>
      <c r="E41" s="43" t="n">
        <f aca="false">SUM(E40)</f>
        <v>15.2</v>
      </c>
      <c r="F41" s="43" t="n">
        <f aca="false">SUM(F40)</f>
        <v>0</v>
      </c>
      <c r="G41" s="43" t="n">
        <f aca="false">SUM(G40)</f>
        <v>0</v>
      </c>
      <c r="H41" s="43" t="n">
        <f aca="false">SUM(H40)</f>
        <v>0</v>
      </c>
      <c r="I41" s="43" t="n">
        <f aca="false">SUM(I40)</f>
        <v>0</v>
      </c>
      <c r="J41" s="43" t="n">
        <f aca="false">SUM(J40)</f>
        <v>0</v>
      </c>
      <c r="K41" s="30"/>
    </row>
    <row r="42" s="40" customFormat="true" ht="16.5" hidden="false" customHeight="true" outlineLevel="0" collapsed="false">
      <c r="A42" s="13"/>
      <c r="B42" s="25" t="s">
        <v>61</v>
      </c>
      <c r="C42" s="13" t="s">
        <v>19</v>
      </c>
      <c r="D42" s="13"/>
      <c r="E42" s="49" t="n">
        <v>2.5</v>
      </c>
      <c r="F42" s="49" t="n">
        <v>0</v>
      </c>
      <c r="G42" s="49" t="n">
        <v>0</v>
      </c>
      <c r="H42" s="49" t="n">
        <v>0</v>
      </c>
      <c r="I42" s="49" t="n">
        <v>0</v>
      </c>
      <c r="J42" s="49" t="n">
        <v>0</v>
      </c>
      <c r="K42" s="30"/>
    </row>
    <row r="43" s="40" customFormat="true" ht="16.35" hidden="false" customHeight="true" outlineLevel="0" collapsed="false">
      <c r="A43" s="13"/>
      <c r="B43" s="22" t="s">
        <v>119</v>
      </c>
      <c r="C43" s="22"/>
      <c r="D43" s="22"/>
      <c r="E43" s="43" t="n">
        <f aca="false">SUM(E42)</f>
        <v>2.5</v>
      </c>
      <c r="F43" s="43" t="n">
        <f aca="false">SUM(F42)</f>
        <v>0</v>
      </c>
      <c r="G43" s="43" t="n">
        <f aca="false">SUM(G42)</f>
        <v>0</v>
      </c>
      <c r="H43" s="43" t="n">
        <f aca="false">SUM(H42)</f>
        <v>0</v>
      </c>
      <c r="I43" s="43" t="n">
        <f aca="false">SUM(I42)</f>
        <v>0</v>
      </c>
      <c r="J43" s="43" t="n">
        <f aca="false">SUM(J42)</f>
        <v>0</v>
      </c>
      <c r="K43" s="30"/>
    </row>
    <row r="44" s="40" customFormat="true" ht="16.5" hidden="false" customHeight="true" outlineLevel="0" collapsed="false">
      <c r="A44" s="13"/>
      <c r="B44" s="25" t="s">
        <v>23</v>
      </c>
      <c r="C44" s="13" t="s">
        <v>19</v>
      </c>
      <c r="D44" s="13"/>
      <c r="E44" s="49" t="n">
        <v>0</v>
      </c>
      <c r="F44" s="49" t="n">
        <v>0</v>
      </c>
      <c r="G44" s="49" t="n">
        <v>0</v>
      </c>
      <c r="H44" s="49" t="n">
        <v>0</v>
      </c>
      <c r="I44" s="49" t="n">
        <v>0</v>
      </c>
      <c r="J44" s="49" t="n">
        <v>0</v>
      </c>
      <c r="K44" s="30"/>
    </row>
    <row r="45" s="40" customFormat="true" ht="16.35" hidden="false" customHeight="true" outlineLevel="0" collapsed="false">
      <c r="A45" s="13"/>
      <c r="B45" s="22" t="s">
        <v>36</v>
      </c>
      <c r="C45" s="22"/>
      <c r="D45" s="22"/>
      <c r="E45" s="43" t="n">
        <f aca="false">SUM(E44)</f>
        <v>0</v>
      </c>
      <c r="F45" s="43" t="n">
        <f aca="false">SUM(F44)</f>
        <v>0</v>
      </c>
      <c r="G45" s="43" t="n">
        <f aca="false">SUM(G44)</f>
        <v>0</v>
      </c>
      <c r="H45" s="43" t="n">
        <f aca="false">SUM(H44)</f>
        <v>0</v>
      </c>
      <c r="I45" s="43" t="n">
        <f aca="false">SUM(I44)</f>
        <v>0</v>
      </c>
      <c r="J45" s="43" t="n">
        <f aca="false">SUM(J44)</f>
        <v>0</v>
      </c>
      <c r="K45" s="30"/>
    </row>
    <row r="46" s="40" customFormat="true" ht="16.35" hidden="false" customHeight="true" outlineLevel="0" collapsed="false">
      <c r="A46" s="13"/>
      <c r="B46" s="25" t="s">
        <v>25</v>
      </c>
      <c r="C46" s="13" t="s">
        <v>19</v>
      </c>
      <c r="D46" s="13"/>
      <c r="E46" s="49" t="n">
        <f aca="false">38/5</f>
        <v>7.6</v>
      </c>
      <c r="F46" s="49" t="n">
        <v>0</v>
      </c>
      <c r="G46" s="49" t="n">
        <v>0</v>
      </c>
      <c r="H46" s="49" t="n">
        <v>0</v>
      </c>
      <c r="I46" s="49" t="n">
        <v>0</v>
      </c>
      <c r="J46" s="49" t="n">
        <v>0</v>
      </c>
      <c r="K46" s="31"/>
    </row>
    <row r="47" s="40" customFormat="true" ht="16.35" hidden="false" customHeight="true" outlineLevel="0" collapsed="false">
      <c r="A47" s="13"/>
      <c r="B47" s="22" t="s">
        <v>26</v>
      </c>
      <c r="C47" s="22"/>
      <c r="D47" s="22"/>
      <c r="E47" s="43" t="n">
        <f aca="false">SUM(E46)</f>
        <v>7.6</v>
      </c>
      <c r="F47" s="43" t="n">
        <f aca="false">SUM(F46)</f>
        <v>0</v>
      </c>
      <c r="G47" s="43" t="n">
        <f aca="false">SUM(G46)</f>
        <v>0</v>
      </c>
      <c r="H47" s="43" t="n">
        <f aca="false">SUM(H46)</f>
        <v>0</v>
      </c>
      <c r="I47" s="43" t="n">
        <f aca="false">SUM(I46)</f>
        <v>0</v>
      </c>
      <c r="J47" s="43" t="n">
        <f aca="false">SUM(J46)</f>
        <v>0</v>
      </c>
      <c r="K47" s="32"/>
    </row>
    <row r="48" s="40" customFormat="true" ht="16.35" hidden="false" customHeight="true" outlineLevel="0" collapsed="false">
      <c r="A48" s="13"/>
      <c r="B48" s="22" t="s">
        <v>31</v>
      </c>
      <c r="C48" s="22"/>
      <c r="D48" s="22"/>
      <c r="E48" s="43" t="n">
        <f aca="false">E39+E41+E43+E45+E47</f>
        <v>403.3</v>
      </c>
      <c r="F48" s="43" t="n">
        <f aca="false">F39+F41+F43+F45+F47</f>
        <v>0</v>
      </c>
      <c r="G48" s="43" t="n">
        <f aca="false">G39+G41+G43+G45+G47</f>
        <v>41.8</v>
      </c>
      <c r="H48" s="43" t="n">
        <f aca="false">H39+H41+H43+H45+H47</f>
        <v>0</v>
      </c>
      <c r="I48" s="43" t="n">
        <f aca="false">I39+I41+I43+I45+I47</f>
        <v>53.2</v>
      </c>
      <c r="J48" s="43" t="n">
        <f aca="false">J39+J41+J43+J45+J47</f>
        <v>0</v>
      </c>
      <c r="K48" s="45"/>
    </row>
    <row r="49" customFormat="false" ht="16.35" hidden="false" customHeight="true" outlineLevel="0" collapsed="false">
      <c r="A49" s="13"/>
      <c r="B49" s="22" t="s">
        <v>32</v>
      </c>
      <c r="C49" s="22"/>
      <c r="D49" s="22"/>
      <c r="E49" s="34" t="n">
        <v>247</v>
      </c>
      <c r="F49" s="34" t="n">
        <v>247</v>
      </c>
      <c r="G49" s="35" t="n">
        <v>52</v>
      </c>
      <c r="H49" s="35" t="n">
        <v>52</v>
      </c>
      <c r="I49" s="35" t="n">
        <v>66</v>
      </c>
      <c r="J49" s="35" t="n">
        <v>66</v>
      </c>
    </row>
    <row r="50" customFormat="false" ht="16.35" hidden="false" customHeight="true" outlineLevel="0" collapsed="false">
      <c r="A50" s="13"/>
      <c r="B50" s="22" t="s">
        <v>33</v>
      </c>
      <c r="C50" s="22"/>
      <c r="D50" s="22"/>
      <c r="E50" s="46" t="n">
        <f aca="false">E48*E49</f>
        <v>99615.1</v>
      </c>
      <c r="F50" s="46" t="n">
        <f aca="false">F48*F49</f>
        <v>0</v>
      </c>
      <c r="G50" s="46" t="n">
        <f aca="false">G48*G49</f>
        <v>2173.6</v>
      </c>
      <c r="H50" s="46" t="n">
        <f aca="false">H48*H49</f>
        <v>0</v>
      </c>
      <c r="I50" s="46" t="n">
        <f aca="false">I48*I49</f>
        <v>3511.2</v>
      </c>
      <c r="J50" s="46" t="n">
        <f aca="false">J48*J49</f>
        <v>0</v>
      </c>
    </row>
    <row r="51" customFormat="false" ht="16.35" hidden="false" customHeight="true" outlineLevel="0" collapsed="false">
      <c r="A51" s="13"/>
      <c r="B51" s="37" t="s">
        <v>34</v>
      </c>
      <c r="C51" s="37"/>
      <c r="D51" s="37"/>
      <c r="E51" s="47" t="n">
        <f aca="false">E50+F50+G50+H50+I50+J50</f>
        <v>105299.9</v>
      </c>
      <c r="F51" s="47"/>
      <c r="G51" s="47"/>
      <c r="H51" s="47"/>
      <c r="I51" s="47"/>
      <c r="J51" s="47"/>
    </row>
    <row r="53" customFormat="false" ht="16.3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customFormat="false" ht="16.35" hidden="false" customHeight="true" outlineLevel="0" collapsed="false">
      <c r="A54" s="2" t="s">
        <v>120</v>
      </c>
      <c r="B54" s="2"/>
      <c r="C54" s="2"/>
      <c r="D54" s="2"/>
      <c r="E54" s="2"/>
      <c r="F54" s="2"/>
      <c r="G54" s="2"/>
      <c r="H54" s="2"/>
      <c r="I54" s="2"/>
      <c r="J54" s="2"/>
    </row>
    <row r="55" s="40" customFormat="true" ht="16.35" hidden="false" customHeight="true" outlineLevel="0" collapsed="false">
      <c r="A55" s="5" t="s">
        <v>3</v>
      </c>
      <c r="B55" s="5" t="s">
        <v>4</v>
      </c>
      <c r="C55" s="6" t="s">
        <v>5</v>
      </c>
      <c r="D55" s="6" t="s">
        <v>6</v>
      </c>
      <c r="E55" s="39" t="s">
        <v>7</v>
      </c>
      <c r="F55" s="39"/>
      <c r="G55" s="39"/>
      <c r="H55" s="39"/>
      <c r="I55" s="39"/>
      <c r="J55" s="39"/>
      <c r="K55" s="8"/>
    </row>
    <row r="56" s="40" customFormat="true" ht="16.35" hidden="false" customHeight="true" outlineLevel="0" collapsed="false">
      <c r="A56" s="5"/>
      <c r="B56" s="5"/>
      <c r="C56" s="6"/>
      <c r="D56" s="6"/>
      <c r="E56" s="41" t="s">
        <v>8</v>
      </c>
      <c r="F56" s="41"/>
      <c r="G56" s="9" t="s">
        <v>9</v>
      </c>
      <c r="H56" s="9"/>
      <c r="I56" s="9" t="s">
        <v>10</v>
      </c>
      <c r="J56" s="9"/>
      <c r="K56" s="10"/>
    </row>
    <row r="57" s="40" customFormat="true" ht="16.35" hidden="false" customHeight="true" outlineLevel="0" collapsed="false">
      <c r="A57" s="5"/>
      <c r="B57" s="5"/>
      <c r="C57" s="6"/>
      <c r="D57" s="6"/>
      <c r="E57" s="11" t="s">
        <v>11</v>
      </c>
      <c r="F57" s="11" t="s">
        <v>12</v>
      </c>
      <c r="G57" s="9" t="s">
        <v>11</v>
      </c>
      <c r="H57" s="9" t="s">
        <v>12</v>
      </c>
      <c r="I57" s="9" t="s">
        <v>11</v>
      </c>
      <c r="J57" s="9" t="s">
        <v>12</v>
      </c>
      <c r="K57" s="12"/>
    </row>
    <row r="58" s="40" customFormat="true" ht="16.35" hidden="false" customHeight="true" outlineLevel="0" collapsed="false">
      <c r="A58" s="13" t="s">
        <v>120</v>
      </c>
      <c r="B58" s="14" t="s">
        <v>13</v>
      </c>
      <c r="C58" s="15" t="s">
        <v>14</v>
      </c>
      <c r="D58" s="48"/>
      <c r="E58" s="49" t="n">
        <v>0</v>
      </c>
      <c r="F58" s="49" t="n">
        <v>0</v>
      </c>
      <c r="G58" s="49" t="n">
        <v>0</v>
      </c>
      <c r="H58" s="49" t="n">
        <v>0</v>
      </c>
      <c r="I58" s="49" t="n">
        <v>0</v>
      </c>
      <c r="J58" s="49" t="n">
        <v>0</v>
      </c>
      <c r="K58" s="19"/>
    </row>
    <row r="59" s="40" customFormat="true" ht="16.35" hidden="false" customHeight="true" outlineLevel="0" collapsed="false">
      <c r="A59" s="13"/>
      <c r="B59" s="14"/>
      <c r="C59" s="13" t="s">
        <v>15</v>
      </c>
      <c r="D59" s="51"/>
      <c r="E59" s="49" t="n">
        <f aca="false">1064.5/5</f>
        <v>212.9</v>
      </c>
      <c r="F59" s="49" t="n">
        <v>0</v>
      </c>
      <c r="G59" s="49" t="n">
        <v>37.5</v>
      </c>
      <c r="H59" s="49" t="n">
        <v>0</v>
      </c>
      <c r="I59" s="49" t="n">
        <f aca="false">85.2-37.5</f>
        <v>47.7</v>
      </c>
      <c r="J59" s="49" t="n">
        <v>0</v>
      </c>
      <c r="K59" s="19"/>
    </row>
    <row r="60" s="40" customFormat="true" ht="16.35" hidden="false" customHeight="true" outlineLevel="0" collapsed="false">
      <c r="A60" s="13"/>
      <c r="B60" s="14"/>
      <c r="C60" s="20" t="s">
        <v>16</v>
      </c>
      <c r="D60" s="53"/>
      <c r="E60" s="49" t="n">
        <v>0</v>
      </c>
      <c r="F60" s="49" t="n">
        <v>0</v>
      </c>
      <c r="G60" s="49" t="n">
        <v>0</v>
      </c>
      <c r="H60" s="49" t="n">
        <v>0</v>
      </c>
      <c r="I60" s="49" t="n">
        <v>0</v>
      </c>
      <c r="J60" s="49" t="n">
        <v>0</v>
      </c>
      <c r="K60" s="19"/>
    </row>
    <row r="61" s="40" customFormat="true" ht="16.35" hidden="false" customHeight="true" outlineLevel="0" collapsed="false">
      <c r="A61" s="13"/>
      <c r="B61" s="22" t="s">
        <v>17</v>
      </c>
      <c r="C61" s="22"/>
      <c r="D61" s="22"/>
      <c r="E61" s="43" t="n">
        <f aca="false">SUM(E58:E60)</f>
        <v>212.9</v>
      </c>
      <c r="F61" s="43" t="n">
        <f aca="false">SUM(F58:F60)</f>
        <v>0</v>
      </c>
      <c r="G61" s="43" t="n">
        <f aca="false">SUM(G58:G60)</f>
        <v>37.5</v>
      </c>
      <c r="H61" s="43" t="n">
        <f aca="false">SUM(H58:H60)</f>
        <v>0</v>
      </c>
      <c r="I61" s="43" t="n">
        <f aca="false">SUM(I58:I60)</f>
        <v>47.7</v>
      </c>
      <c r="J61" s="43" t="n">
        <f aca="false">SUM(J58:J60)</f>
        <v>0</v>
      </c>
      <c r="K61" s="19"/>
    </row>
    <row r="62" s="40" customFormat="true" ht="16.35" hidden="false" customHeight="true" outlineLevel="0" collapsed="false">
      <c r="A62" s="13"/>
      <c r="B62" s="25" t="s">
        <v>18</v>
      </c>
      <c r="C62" s="13" t="s">
        <v>19</v>
      </c>
      <c r="D62" s="13"/>
      <c r="E62" s="49" t="n">
        <f aca="false">(38+35)/5</f>
        <v>14.6</v>
      </c>
      <c r="F62" s="49" t="n">
        <v>0</v>
      </c>
      <c r="G62" s="49" t="n">
        <v>0</v>
      </c>
      <c r="H62" s="49" t="n">
        <v>0</v>
      </c>
      <c r="I62" s="49" t="n">
        <v>0</v>
      </c>
      <c r="J62" s="49" t="n">
        <v>0</v>
      </c>
      <c r="K62" s="19"/>
    </row>
    <row r="63" s="40" customFormat="true" ht="16.35" hidden="false" customHeight="true" outlineLevel="0" collapsed="false">
      <c r="A63" s="13"/>
      <c r="B63" s="22" t="s">
        <v>20</v>
      </c>
      <c r="C63" s="22"/>
      <c r="D63" s="22"/>
      <c r="E63" s="43" t="n">
        <f aca="false">SUM(E62)</f>
        <v>14.6</v>
      </c>
      <c r="F63" s="43" t="n">
        <f aca="false">SUM(F62)</f>
        <v>0</v>
      </c>
      <c r="G63" s="43" t="n">
        <f aca="false">SUM(G62)</f>
        <v>0</v>
      </c>
      <c r="H63" s="43" t="n">
        <f aca="false">SUM(H62)</f>
        <v>0</v>
      </c>
      <c r="I63" s="43" t="n">
        <f aca="false">SUM(I62)</f>
        <v>0</v>
      </c>
      <c r="J63" s="43" t="n">
        <f aca="false">SUM(J62)</f>
        <v>0</v>
      </c>
      <c r="K63" s="30"/>
    </row>
    <row r="64" s="40" customFormat="true" ht="16.5" hidden="false" customHeight="true" outlineLevel="0" collapsed="false">
      <c r="A64" s="13"/>
      <c r="B64" s="25" t="s">
        <v>121</v>
      </c>
      <c r="C64" s="13" t="s">
        <v>19</v>
      </c>
      <c r="D64" s="13"/>
      <c r="E64" s="49" t="n">
        <v>2.5</v>
      </c>
      <c r="F64" s="49" t="n">
        <v>0</v>
      </c>
      <c r="G64" s="49" t="n">
        <v>0</v>
      </c>
      <c r="H64" s="49" t="n">
        <v>0</v>
      </c>
      <c r="I64" s="49" t="n">
        <v>0</v>
      </c>
      <c r="J64" s="49" t="n">
        <v>0</v>
      </c>
      <c r="K64" s="30"/>
    </row>
    <row r="65" s="40" customFormat="true" ht="16.35" hidden="false" customHeight="true" outlineLevel="0" collapsed="false">
      <c r="A65" s="13"/>
      <c r="B65" s="22" t="s">
        <v>122</v>
      </c>
      <c r="C65" s="22"/>
      <c r="D65" s="22"/>
      <c r="E65" s="43" t="n">
        <f aca="false">SUM(E64)</f>
        <v>2.5</v>
      </c>
      <c r="F65" s="43" t="n">
        <f aca="false">SUM(F64)</f>
        <v>0</v>
      </c>
      <c r="G65" s="43" t="n">
        <f aca="false">SUM(G64)</f>
        <v>0</v>
      </c>
      <c r="H65" s="43" t="n">
        <f aca="false">SUM(H64)</f>
        <v>0</v>
      </c>
      <c r="I65" s="43" t="n">
        <f aca="false">SUM(I64)</f>
        <v>0</v>
      </c>
      <c r="J65" s="43" t="n">
        <f aca="false">SUM(J64)</f>
        <v>0</v>
      </c>
      <c r="K65" s="30"/>
    </row>
    <row r="66" s="40" customFormat="true" ht="16.5" hidden="false" customHeight="true" outlineLevel="0" collapsed="false">
      <c r="A66" s="13"/>
      <c r="B66" s="25" t="s">
        <v>23</v>
      </c>
      <c r="C66" s="13" t="s">
        <v>19</v>
      </c>
      <c r="D66" s="13"/>
      <c r="E66" s="49" t="n">
        <v>0</v>
      </c>
      <c r="F66" s="49" t="n">
        <v>0</v>
      </c>
      <c r="G66" s="49" t="n">
        <v>0</v>
      </c>
      <c r="H66" s="49" t="n">
        <v>0</v>
      </c>
      <c r="I66" s="49" t="n">
        <v>0</v>
      </c>
      <c r="J66" s="49" t="n">
        <v>0</v>
      </c>
      <c r="K66" s="30"/>
    </row>
    <row r="67" s="40" customFormat="true" ht="16.35" hidden="false" customHeight="true" outlineLevel="0" collapsed="false">
      <c r="A67" s="13"/>
      <c r="B67" s="22" t="s">
        <v>24</v>
      </c>
      <c r="C67" s="22"/>
      <c r="D67" s="22"/>
      <c r="E67" s="43" t="n">
        <f aca="false">SUM(E66)</f>
        <v>0</v>
      </c>
      <c r="F67" s="43" t="n">
        <f aca="false">SUM(F66)</f>
        <v>0</v>
      </c>
      <c r="G67" s="43" t="n">
        <f aca="false">SUM(G66)</f>
        <v>0</v>
      </c>
      <c r="H67" s="43" t="n">
        <f aca="false">SUM(H66)</f>
        <v>0</v>
      </c>
      <c r="I67" s="43" t="n">
        <f aca="false">SUM(I66)</f>
        <v>0</v>
      </c>
      <c r="J67" s="43" t="n">
        <f aca="false">SUM(J66)</f>
        <v>0</v>
      </c>
      <c r="K67" s="30"/>
    </row>
    <row r="68" s="40" customFormat="true" ht="16.35" hidden="false" customHeight="true" outlineLevel="0" collapsed="false">
      <c r="A68" s="13"/>
      <c r="B68" s="25" t="s">
        <v>25</v>
      </c>
      <c r="C68" s="13" t="s">
        <v>19</v>
      </c>
      <c r="D68" s="13"/>
      <c r="E68" s="49" t="n">
        <f aca="false">38/5</f>
        <v>7.6</v>
      </c>
      <c r="F68" s="49" t="n">
        <v>0</v>
      </c>
      <c r="G68" s="49" t="n">
        <v>0</v>
      </c>
      <c r="H68" s="49" t="n">
        <v>0</v>
      </c>
      <c r="I68" s="49" t="n">
        <v>0</v>
      </c>
      <c r="J68" s="49" t="n">
        <v>0</v>
      </c>
      <c r="K68" s="31"/>
    </row>
    <row r="69" s="40" customFormat="true" ht="16.35" hidden="false" customHeight="true" outlineLevel="0" collapsed="false">
      <c r="A69" s="13"/>
      <c r="B69" s="22" t="s">
        <v>26</v>
      </c>
      <c r="C69" s="22"/>
      <c r="D69" s="22"/>
      <c r="E69" s="43" t="n">
        <f aca="false">SUM(E68)</f>
        <v>7.6</v>
      </c>
      <c r="F69" s="43" t="n">
        <f aca="false">SUM(F68)</f>
        <v>0</v>
      </c>
      <c r="G69" s="43" t="n">
        <f aca="false">SUM(G68)</f>
        <v>0</v>
      </c>
      <c r="H69" s="43" t="n">
        <f aca="false">SUM(H68)</f>
        <v>0</v>
      </c>
      <c r="I69" s="43" t="n">
        <f aca="false">SUM(I68)</f>
        <v>0</v>
      </c>
      <c r="J69" s="43" t="n">
        <f aca="false">SUM(J68)</f>
        <v>0</v>
      </c>
      <c r="K69" s="32"/>
    </row>
    <row r="70" s="40" customFormat="true" ht="16.35" hidden="false" customHeight="true" outlineLevel="0" collapsed="false">
      <c r="A70" s="13"/>
      <c r="B70" s="22" t="s">
        <v>31</v>
      </c>
      <c r="C70" s="22"/>
      <c r="D70" s="22"/>
      <c r="E70" s="43" t="n">
        <f aca="false">E61+E63+E65+E67+E69</f>
        <v>237.6</v>
      </c>
      <c r="F70" s="43" t="n">
        <f aca="false">F61+F63+F65+F67+F69</f>
        <v>0</v>
      </c>
      <c r="G70" s="43" t="n">
        <f aca="false">G61+G63+G65+G67+G69</f>
        <v>37.5</v>
      </c>
      <c r="H70" s="43" t="n">
        <f aca="false">H61+H63+H65+H67+H69</f>
        <v>0</v>
      </c>
      <c r="I70" s="43" t="n">
        <f aca="false">I61+I63+I65+I67+I69</f>
        <v>47.7</v>
      </c>
      <c r="J70" s="43" t="n">
        <f aca="false">J61+J63+J65+J67+J69</f>
        <v>0</v>
      </c>
      <c r="K70" s="45"/>
    </row>
    <row r="71" customFormat="false" ht="16.35" hidden="false" customHeight="true" outlineLevel="0" collapsed="false">
      <c r="A71" s="13"/>
      <c r="B71" s="22" t="s">
        <v>32</v>
      </c>
      <c r="C71" s="22"/>
      <c r="D71" s="22"/>
      <c r="E71" s="34" t="n">
        <v>247</v>
      </c>
      <c r="F71" s="34" t="n">
        <v>247</v>
      </c>
      <c r="G71" s="35" t="n">
        <v>52</v>
      </c>
      <c r="H71" s="35" t="n">
        <v>52</v>
      </c>
      <c r="I71" s="35" t="n">
        <v>66</v>
      </c>
      <c r="J71" s="35" t="n">
        <v>66</v>
      </c>
    </row>
    <row r="72" customFormat="false" ht="16.35" hidden="false" customHeight="true" outlineLevel="0" collapsed="false">
      <c r="A72" s="13"/>
      <c r="B72" s="22" t="s">
        <v>33</v>
      </c>
      <c r="C72" s="22"/>
      <c r="D72" s="22"/>
      <c r="E72" s="46" t="n">
        <f aca="false">E70*E71</f>
        <v>58687.2</v>
      </c>
      <c r="F72" s="46" t="n">
        <f aca="false">F70*F71</f>
        <v>0</v>
      </c>
      <c r="G72" s="46" t="n">
        <f aca="false">G70*G71</f>
        <v>1950</v>
      </c>
      <c r="H72" s="46" t="n">
        <f aca="false">H70*H71</f>
        <v>0</v>
      </c>
      <c r="I72" s="46" t="n">
        <f aca="false">I70*I71</f>
        <v>3148.2</v>
      </c>
      <c r="J72" s="46" t="n">
        <f aca="false">J70*J71</f>
        <v>0</v>
      </c>
    </row>
    <row r="73" customFormat="false" ht="16.35" hidden="false" customHeight="true" outlineLevel="0" collapsed="false">
      <c r="A73" s="13"/>
      <c r="B73" s="37" t="s">
        <v>34</v>
      </c>
      <c r="C73" s="37"/>
      <c r="D73" s="37"/>
      <c r="E73" s="47" t="n">
        <f aca="false">E72+F72+G72+H72+I72+J72</f>
        <v>63785.4</v>
      </c>
      <c r="F73" s="47"/>
      <c r="G73" s="47"/>
      <c r="H73" s="47"/>
      <c r="I73" s="47"/>
      <c r="J73" s="47"/>
    </row>
    <row r="75" customFormat="false" ht="16.3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customFormat="false" ht="16.35" hidden="false" customHeight="true" outlineLevel="0" collapsed="false">
      <c r="A76" s="2" t="s">
        <v>123</v>
      </c>
      <c r="B76" s="2"/>
      <c r="C76" s="2"/>
      <c r="D76" s="2"/>
      <c r="E76" s="2"/>
      <c r="F76" s="2"/>
      <c r="G76" s="2"/>
      <c r="H76" s="2"/>
      <c r="I76" s="2"/>
      <c r="J76" s="2"/>
    </row>
    <row r="77" s="40" customFormat="true" ht="16.35" hidden="false" customHeight="true" outlineLevel="0" collapsed="false">
      <c r="A77" s="5" t="s">
        <v>3</v>
      </c>
      <c r="B77" s="5" t="s">
        <v>4</v>
      </c>
      <c r="C77" s="6" t="s">
        <v>5</v>
      </c>
      <c r="D77" s="6" t="s">
        <v>6</v>
      </c>
      <c r="E77" s="39" t="s">
        <v>7</v>
      </c>
      <c r="F77" s="39"/>
      <c r="G77" s="39"/>
      <c r="H77" s="39"/>
      <c r="I77" s="39"/>
      <c r="J77" s="39"/>
      <c r="K77" s="8"/>
    </row>
    <row r="78" s="40" customFormat="true" ht="16.35" hidden="false" customHeight="true" outlineLevel="0" collapsed="false">
      <c r="A78" s="5"/>
      <c r="B78" s="5"/>
      <c r="C78" s="6"/>
      <c r="D78" s="6"/>
      <c r="E78" s="41" t="s">
        <v>8</v>
      </c>
      <c r="F78" s="41"/>
      <c r="G78" s="9" t="s">
        <v>9</v>
      </c>
      <c r="H78" s="9"/>
      <c r="I78" s="9" t="s">
        <v>10</v>
      </c>
      <c r="J78" s="9"/>
      <c r="K78" s="10"/>
    </row>
    <row r="79" s="40" customFormat="true" ht="16.35" hidden="false" customHeight="true" outlineLevel="0" collapsed="false">
      <c r="A79" s="5"/>
      <c r="B79" s="5"/>
      <c r="C79" s="6"/>
      <c r="D79" s="6"/>
      <c r="E79" s="98" t="s">
        <v>55</v>
      </c>
      <c r="F79" s="98" t="s">
        <v>12</v>
      </c>
      <c r="G79" s="99" t="s">
        <v>55</v>
      </c>
      <c r="H79" s="99" t="s">
        <v>12</v>
      </c>
      <c r="I79" s="99" t="s">
        <v>55</v>
      </c>
      <c r="J79" s="99" t="s">
        <v>12</v>
      </c>
      <c r="K79" s="12"/>
    </row>
    <row r="80" s="40" customFormat="true" ht="16.35" hidden="false" customHeight="true" outlineLevel="0" collapsed="false">
      <c r="A80" s="13" t="s">
        <v>123</v>
      </c>
      <c r="B80" s="14" t="s">
        <v>13</v>
      </c>
      <c r="C80" s="15" t="s">
        <v>14</v>
      </c>
      <c r="D80" s="48" t="n">
        <v>30</v>
      </c>
      <c r="E80" s="74" t="n">
        <v>2</v>
      </c>
      <c r="F80" s="49" t="n">
        <v>0</v>
      </c>
      <c r="G80" s="49" t="n">
        <v>0</v>
      </c>
      <c r="H80" s="49" t="n">
        <v>0</v>
      </c>
      <c r="I80" s="49" t="n">
        <v>0</v>
      </c>
      <c r="J80" s="49" t="n">
        <v>0</v>
      </c>
      <c r="K80" s="19"/>
    </row>
    <row r="81" s="40" customFormat="true" ht="16.35" hidden="false" customHeight="true" outlineLevel="0" collapsed="false">
      <c r="A81" s="13"/>
      <c r="B81" s="14"/>
      <c r="C81" s="13" t="s">
        <v>15</v>
      </c>
      <c r="D81" s="51" t="n">
        <v>770</v>
      </c>
      <c r="E81" s="74" t="n">
        <v>10.8</v>
      </c>
      <c r="F81" s="49" t="n">
        <v>0</v>
      </c>
      <c r="G81" s="49" t="n">
        <v>0</v>
      </c>
      <c r="H81" s="49" t="n">
        <v>0</v>
      </c>
      <c r="I81" s="49" t="n">
        <v>0</v>
      </c>
      <c r="J81" s="49" t="n">
        <v>0</v>
      </c>
      <c r="K81" s="19"/>
    </row>
    <row r="82" s="40" customFormat="true" ht="16.35" hidden="false" customHeight="true" outlineLevel="0" collapsed="false">
      <c r="A82" s="13"/>
      <c r="B82" s="14"/>
      <c r="C82" s="20" t="s">
        <v>16</v>
      </c>
      <c r="D82" s="53" t="n">
        <v>1200</v>
      </c>
      <c r="E82" s="74" t="n">
        <v>10</v>
      </c>
      <c r="F82" s="49" t="n">
        <v>0</v>
      </c>
      <c r="G82" s="49" t="n">
        <v>0</v>
      </c>
      <c r="H82" s="49" t="n">
        <v>0</v>
      </c>
      <c r="I82" s="49" t="n">
        <v>0</v>
      </c>
      <c r="J82" s="49" t="n">
        <v>0</v>
      </c>
      <c r="K82" s="19"/>
    </row>
    <row r="83" s="40" customFormat="true" ht="16.35" hidden="false" customHeight="true" outlineLevel="0" collapsed="false">
      <c r="A83" s="13"/>
      <c r="B83" s="22" t="s">
        <v>17</v>
      </c>
      <c r="C83" s="22"/>
      <c r="D83" s="22"/>
      <c r="E83" s="43" t="n">
        <f aca="false">SUM(E80:E82)</f>
        <v>22.8</v>
      </c>
      <c r="F83" s="43" t="n">
        <f aca="false">SUM(F80:F82)</f>
        <v>0</v>
      </c>
      <c r="G83" s="43" t="n">
        <f aca="false">SUM(G80:G82)</f>
        <v>0</v>
      </c>
      <c r="H83" s="43" t="n">
        <f aca="false">SUM(H80:H82)</f>
        <v>0</v>
      </c>
      <c r="I83" s="43" t="n">
        <f aca="false">SUM(I80:I82)</f>
        <v>0</v>
      </c>
      <c r="J83" s="43" t="n">
        <f aca="false">SUM(J80:J82)</f>
        <v>0</v>
      </c>
      <c r="K83" s="52"/>
    </row>
    <row r="84" s="40" customFormat="true" ht="16.35" hidden="false" customHeight="true" outlineLevel="0" collapsed="false">
      <c r="A84" s="13"/>
      <c r="B84" s="25" t="s">
        <v>18</v>
      </c>
      <c r="C84" s="13" t="s">
        <v>19</v>
      </c>
      <c r="D84" s="13"/>
      <c r="E84" s="49" t="n">
        <v>0</v>
      </c>
      <c r="F84" s="49" t="n">
        <v>0</v>
      </c>
      <c r="G84" s="49" t="n">
        <v>0</v>
      </c>
      <c r="H84" s="49" t="n">
        <v>0</v>
      </c>
      <c r="I84" s="49" t="n">
        <v>0</v>
      </c>
      <c r="J84" s="49" t="n">
        <v>0</v>
      </c>
      <c r="K84" s="19"/>
    </row>
    <row r="85" s="40" customFormat="true" ht="16.35" hidden="false" customHeight="true" outlineLevel="0" collapsed="false">
      <c r="A85" s="13"/>
      <c r="B85" s="22" t="s">
        <v>20</v>
      </c>
      <c r="C85" s="22"/>
      <c r="D85" s="22"/>
      <c r="E85" s="43" t="n">
        <f aca="false">SUM(E84)</f>
        <v>0</v>
      </c>
      <c r="F85" s="43" t="n">
        <f aca="false">SUM(F84)</f>
        <v>0</v>
      </c>
      <c r="G85" s="43" t="n">
        <f aca="false">SUM(G84)</f>
        <v>0</v>
      </c>
      <c r="H85" s="43" t="n">
        <f aca="false">SUM(H84)</f>
        <v>0</v>
      </c>
      <c r="I85" s="43" t="n">
        <f aca="false">SUM(I84)</f>
        <v>0</v>
      </c>
      <c r="J85" s="43" t="n">
        <f aca="false">SUM(J84)</f>
        <v>0</v>
      </c>
      <c r="K85" s="30"/>
    </row>
    <row r="86" s="40" customFormat="true" ht="16.5" hidden="false" customHeight="true" outlineLevel="0" collapsed="false">
      <c r="A86" s="13"/>
      <c r="B86" s="25" t="s">
        <v>21</v>
      </c>
      <c r="C86" s="13" t="s">
        <v>19</v>
      </c>
      <c r="D86" s="13"/>
      <c r="E86" s="49" t="n">
        <v>0</v>
      </c>
      <c r="F86" s="49" t="n">
        <v>0</v>
      </c>
      <c r="G86" s="49" t="n">
        <v>0</v>
      </c>
      <c r="H86" s="49" t="n">
        <v>0</v>
      </c>
      <c r="I86" s="49" t="n">
        <v>0</v>
      </c>
      <c r="J86" s="49" t="n">
        <v>0</v>
      </c>
      <c r="K86" s="30"/>
    </row>
    <row r="87" s="40" customFormat="true" ht="16.35" hidden="false" customHeight="true" outlineLevel="0" collapsed="false">
      <c r="A87" s="13"/>
      <c r="B87" s="22" t="s">
        <v>22</v>
      </c>
      <c r="C87" s="22"/>
      <c r="D87" s="22"/>
      <c r="E87" s="43" t="n">
        <f aca="false">SUM(E86)</f>
        <v>0</v>
      </c>
      <c r="F87" s="43" t="n">
        <f aca="false">SUM(F86)</f>
        <v>0</v>
      </c>
      <c r="G87" s="43" t="n">
        <f aca="false">SUM(G86)</f>
        <v>0</v>
      </c>
      <c r="H87" s="43" t="n">
        <f aca="false">SUM(H86)</f>
        <v>0</v>
      </c>
      <c r="I87" s="43" t="n">
        <f aca="false">SUM(I86)</f>
        <v>0</v>
      </c>
      <c r="J87" s="43" t="n">
        <f aca="false">SUM(J86)</f>
        <v>0</v>
      </c>
      <c r="K87" s="30"/>
    </row>
    <row r="88" s="40" customFormat="true" ht="16.5" hidden="false" customHeight="true" outlineLevel="0" collapsed="false">
      <c r="A88" s="13"/>
      <c r="B88" s="25" t="s">
        <v>23</v>
      </c>
      <c r="C88" s="13" t="s">
        <v>19</v>
      </c>
      <c r="D88" s="13"/>
      <c r="E88" s="49" t="n">
        <v>0</v>
      </c>
      <c r="F88" s="49" t="n">
        <v>0</v>
      </c>
      <c r="G88" s="49" t="n">
        <v>0</v>
      </c>
      <c r="H88" s="49" t="n">
        <v>0</v>
      </c>
      <c r="I88" s="49" t="n">
        <v>0</v>
      </c>
      <c r="J88" s="49" t="n">
        <v>0</v>
      </c>
      <c r="K88" s="30"/>
    </row>
    <row r="89" s="40" customFormat="true" ht="16.35" hidden="false" customHeight="true" outlineLevel="0" collapsed="false">
      <c r="A89" s="13"/>
      <c r="B89" s="22" t="s">
        <v>124</v>
      </c>
      <c r="C89" s="22"/>
      <c r="D89" s="22"/>
      <c r="E89" s="43" t="n">
        <f aca="false">SUM(E88)</f>
        <v>0</v>
      </c>
      <c r="F89" s="43" t="n">
        <f aca="false">SUM(F88)</f>
        <v>0</v>
      </c>
      <c r="G89" s="43" t="n">
        <f aca="false">SUM(G88)</f>
        <v>0</v>
      </c>
      <c r="H89" s="43" t="n">
        <f aca="false">SUM(H88)</f>
        <v>0</v>
      </c>
      <c r="I89" s="43" t="n">
        <f aca="false">SUM(I88)</f>
        <v>0</v>
      </c>
      <c r="J89" s="43" t="n">
        <f aca="false">SUM(J88)</f>
        <v>0</v>
      </c>
      <c r="K89" s="30"/>
    </row>
    <row r="90" s="40" customFormat="true" ht="16.35" hidden="false" customHeight="true" outlineLevel="0" collapsed="false">
      <c r="A90" s="13"/>
      <c r="B90" s="25" t="s">
        <v>57</v>
      </c>
      <c r="C90" s="13" t="s">
        <v>19</v>
      </c>
      <c r="D90" s="13"/>
      <c r="E90" s="49" t="n">
        <v>0</v>
      </c>
      <c r="F90" s="49" t="n">
        <v>0</v>
      </c>
      <c r="G90" s="49" t="n">
        <v>0</v>
      </c>
      <c r="H90" s="49" t="n">
        <v>0</v>
      </c>
      <c r="I90" s="49" t="n">
        <v>0</v>
      </c>
      <c r="J90" s="49" t="n">
        <v>0</v>
      </c>
      <c r="K90" s="31"/>
    </row>
    <row r="91" s="40" customFormat="true" ht="16.35" hidden="false" customHeight="true" outlineLevel="0" collapsed="false">
      <c r="A91" s="13"/>
      <c r="B91" s="22" t="s">
        <v>58</v>
      </c>
      <c r="C91" s="22"/>
      <c r="D91" s="22"/>
      <c r="E91" s="43" t="n">
        <f aca="false">SUM(E90)</f>
        <v>0</v>
      </c>
      <c r="F91" s="43" t="n">
        <f aca="false">SUM(F90)</f>
        <v>0</v>
      </c>
      <c r="G91" s="43" t="n">
        <f aca="false">SUM(G90)</f>
        <v>0</v>
      </c>
      <c r="H91" s="43" t="n">
        <f aca="false">SUM(H90)</f>
        <v>0</v>
      </c>
      <c r="I91" s="43" t="n">
        <f aca="false">SUM(I90)</f>
        <v>0</v>
      </c>
      <c r="J91" s="43" t="n">
        <f aca="false">SUM(J90)</f>
        <v>0</v>
      </c>
      <c r="K91" s="32"/>
    </row>
    <row r="92" s="40" customFormat="true" ht="16.35" hidden="false" customHeight="true" outlineLevel="0" collapsed="false">
      <c r="A92" s="13"/>
      <c r="B92" s="22" t="s">
        <v>31</v>
      </c>
      <c r="C92" s="22"/>
      <c r="D92" s="22"/>
      <c r="E92" s="43" t="n">
        <f aca="false">E83+E85+E87+E89+E91</f>
        <v>22.8</v>
      </c>
      <c r="F92" s="43" t="n">
        <f aca="false">F83+F85+F87+F89+F91</f>
        <v>0</v>
      </c>
      <c r="G92" s="43" t="n">
        <f aca="false">G83+G85+G87+G89+G91</f>
        <v>0</v>
      </c>
      <c r="H92" s="43" t="n">
        <f aca="false">H83+H85+H87+H89+H91</f>
        <v>0</v>
      </c>
      <c r="I92" s="43" t="n">
        <f aca="false">I83+I85+I87+I89+I91</f>
        <v>0</v>
      </c>
      <c r="J92" s="43" t="n">
        <f aca="false">J83+J85+J87+J89+J91</f>
        <v>0</v>
      </c>
      <c r="K92" s="45"/>
    </row>
    <row r="93" s="40" customFormat="true" ht="16.35" hidden="false" customHeight="true" outlineLevel="0" collapsed="false">
      <c r="A93" s="13"/>
      <c r="B93" s="22" t="s">
        <v>32</v>
      </c>
      <c r="C93" s="22"/>
      <c r="D93" s="22"/>
      <c r="E93" s="34" t="n">
        <v>247</v>
      </c>
      <c r="F93" s="34" t="n">
        <v>247</v>
      </c>
      <c r="G93" s="35" t="n">
        <v>52</v>
      </c>
      <c r="H93" s="35" t="n">
        <v>52</v>
      </c>
      <c r="I93" s="35" t="n">
        <v>66</v>
      </c>
      <c r="J93" s="35" t="n">
        <v>66</v>
      </c>
      <c r="K93" s="45"/>
    </row>
    <row r="94" customFormat="false" ht="16.35" hidden="false" customHeight="true" outlineLevel="0" collapsed="false">
      <c r="A94" s="13"/>
      <c r="B94" s="22" t="s">
        <v>33</v>
      </c>
      <c r="C94" s="22"/>
      <c r="D94" s="22"/>
      <c r="E94" s="46" t="n">
        <f aca="false">E92*E93</f>
        <v>5631.6</v>
      </c>
      <c r="F94" s="46" t="n">
        <f aca="false">F92*F93</f>
        <v>0</v>
      </c>
      <c r="G94" s="46" t="n">
        <f aca="false">G92*G93</f>
        <v>0</v>
      </c>
      <c r="H94" s="46" t="n">
        <f aca="false">H92*H93</f>
        <v>0</v>
      </c>
      <c r="I94" s="46" t="n">
        <f aca="false">I92*I93</f>
        <v>0</v>
      </c>
      <c r="J94" s="46" t="n">
        <f aca="false">J92*J93</f>
        <v>0</v>
      </c>
    </row>
    <row r="95" s="40" customFormat="true" ht="16.35" hidden="false" customHeight="true" outlineLevel="0" collapsed="false">
      <c r="A95" s="13"/>
      <c r="B95" s="37" t="s">
        <v>34</v>
      </c>
      <c r="C95" s="37"/>
      <c r="D95" s="37"/>
      <c r="E95" s="47" t="n">
        <f aca="false">E94+F94+G94+H94+I94+J94</f>
        <v>5631.6</v>
      </c>
      <c r="F95" s="47"/>
      <c r="G95" s="47"/>
      <c r="H95" s="47"/>
      <c r="I95" s="47"/>
      <c r="J95" s="47"/>
      <c r="K95" s="8"/>
    </row>
    <row r="96" s="40" customFormat="true" ht="16.35" hidden="false" customHeight="true" outlineLevel="0" collapsed="false">
      <c r="K96" s="8"/>
    </row>
    <row r="97" s="40" customFormat="true" ht="16.35" hidden="false" customHeight="true" outlineLevel="0" collapsed="false">
      <c r="A97" s="100"/>
      <c r="B97" s="101"/>
      <c r="C97" s="101"/>
      <c r="D97" s="101"/>
      <c r="E97" s="30"/>
      <c r="F97" s="30"/>
      <c r="G97" s="30"/>
      <c r="H97" s="30"/>
      <c r="I97" s="30"/>
      <c r="J97" s="30"/>
      <c r="K97" s="30"/>
    </row>
    <row r="98" customFormat="false" ht="15" hidden="false" customHeight="false" outlineLevel="0" collapsed="false">
      <c r="A98" s="57"/>
      <c r="B98" s="32"/>
      <c r="C98" s="32"/>
      <c r="D98" s="32"/>
      <c r="E98" s="57"/>
      <c r="F98" s="57"/>
      <c r="G98" s="57"/>
      <c r="H98" s="57"/>
      <c r="I98" s="57"/>
      <c r="J98" s="57"/>
    </row>
    <row r="99" customFormat="false" ht="15" hidden="false" customHeight="false" outlineLevel="0" collapsed="false">
      <c r="A99" s="2" t="s">
        <v>125</v>
      </c>
      <c r="B99" s="2"/>
      <c r="C99" s="2"/>
      <c r="D99" s="2"/>
      <c r="E99" s="2"/>
      <c r="F99" s="2"/>
      <c r="G99" s="2"/>
      <c r="H99" s="2"/>
      <c r="I99" s="2"/>
      <c r="J99" s="2"/>
    </row>
    <row r="100" s="63" customFormat="true" ht="14.25" hidden="false" customHeight="true" outlineLevel="0" collapsed="false">
      <c r="A100" s="5" t="s">
        <v>3</v>
      </c>
      <c r="B100" s="5" t="s">
        <v>4</v>
      </c>
      <c r="C100" s="6" t="s">
        <v>5</v>
      </c>
      <c r="D100" s="6" t="s">
        <v>6</v>
      </c>
      <c r="E100" s="61" t="s">
        <v>7</v>
      </c>
      <c r="F100" s="61"/>
      <c r="G100" s="61"/>
      <c r="H100" s="61"/>
      <c r="I100" s="61"/>
      <c r="J100" s="61"/>
      <c r="K100" s="57"/>
      <c r="L100" s="57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</row>
    <row r="101" customFormat="false" ht="14.25" hidden="false" customHeight="true" outlineLevel="0" collapsed="false">
      <c r="A101" s="5"/>
      <c r="B101" s="5"/>
      <c r="C101" s="6"/>
      <c r="D101" s="6"/>
      <c r="E101" s="6" t="s">
        <v>8</v>
      </c>
      <c r="F101" s="6"/>
      <c r="G101" s="5" t="s">
        <v>9</v>
      </c>
      <c r="H101" s="5"/>
      <c r="I101" s="5" t="s">
        <v>10</v>
      </c>
      <c r="J101" s="5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</row>
    <row r="102" customFormat="false" ht="16.5" hidden="false" customHeight="false" outlineLevel="0" collapsed="false">
      <c r="A102" s="5"/>
      <c r="B102" s="5"/>
      <c r="C102" s="6"/>
      <c r="D102" s="6"/>
      <c r="E102" s="64" t="s">
        <v>55</v>
      </c>
      <c r="F102" s="64" t="s">
        <v>12</v>
      </c>
      <c r="G102" s="5" t="s">
        <v>55</v>
      </c>
      <c r="H102" s="5" t="s">
        <v>12</v>
      </c>
      <c r="I102" s="5" t="s">
        <v>55</v>
      </c>
      <c r="J102" s="5" t="s">
        <v>12</v>
      </c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</row>
    <row r="103" s="63" customFormat="true" ht="14.1" hidden="false" customHeight="true" outlineLevel="0" collapsed="false">
      <c r="A103" s="13" t="s">
        <v>45</v>
      </c>
      <c r="B103" s="14" t="s">
        <v>13</v>
      </c>
      <c r="C103" s="15" t="s">
        <v>14</v>
      </c>
      <c r="E103" s="74" t="n">
        <f aca="false">E10+E36+E58+E80</f>
        <v>103.184716867112</v>
      </c>
      <c r="F103" s="74" t="n">
        <f aca="false">F10+F36+F58+F80</f>
        <v>20</v>
      </c>
      <c r="G103" s="74" t="n">
        <f aca="false">G10+G36+G58+G80</f>
        <v>49.2951184737212</v>
      </c>
      <c r="H103" s="74" t="n">
        <f aca="false">H10+H36+H58+H80</f>
        <v>20</v>
      </c>
      <c r="I103" s="74" t="n">
        <f aca="false">I10+I36+I58+I80</f>
        <v>49.2951184737212</v>
      </c>
      <c r="J103" s="74" t="n">
        <f aca="false">J10+J36+J58+J80</f>
        <v>20</v>
      </c>
      <c r="K103" s="57"/>
      <c r="L103" s="57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</row>
    <row r="104" customFormat="false" ht="16.5" hidden="false" customHeight="false" outlineLevel="0" collapsed="false">
      <c r="A104" s="13"/>
      <c r="B104" s="14"/>
      <c r="C104" s="13" t="s">
        <v>15</v>
      </c>
      <c r="E104" s="74" t="n">
        <f aca="false">E11+E37+E59+E81</f>
        <v>899.032495786145</v>
      </c>
      <c r="F104" s="74" t="n">
        <f aca="false">F11+F37+F59+F81</f>
        <v>20</v>
      </c>
      <c r="G104" s="74" t="n">
        <f aca="false">G11+G37+G59+G81</f>
        <v>220.451728716327</v>
      </c>
      <c r="H104" s="74" t="n">
        <f aca="false">H11+H37+H59+H81</f>
        <v>20</v>
      </c>
      <c r="I104" s="74" t="n">
        <f aca="false">I11+I37+I59+I81</f>
        <v>242.051728716327</v>
      </c>
      <c r="J104" s="74" t="n">
        <f aca="false">J11+J37+J59+J81</f>
        <v>20</v>
      </c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</row>
    <row r="105" s="63" customFormat="true" ht="16.5" hidden="false" customHeight="false" outlineLevel="0" collapsed="false">
      <c r="A105" s="13"/>
      <c r="B105" s="14"/>
      <c r="C105" s="20" t="s">
        <v>16</v>
      </c>
      <c r="E105" s="74" t="n">
        <f aca="false">E12+E38+E60+E82</f>
        <v>172.082787346743</v>
      </c>
      <c r="F105" s="74" t="n">
        <f aca="false">F12+F38+F60+F82</f>
        <v>0</v>
      </c>
      <c r="G105" s="74" t="n">
        <f aca="false">G12+G38+G60+G82</f>
        <v>82.5531528099519</v>
      </c>
      <c r="H105" s="74" t="n">
        <f aca="false">H12+H38+H60+H82</f>
        <v>0</v>
      </c>
      <c r="I105" s="74" t="n">
        <f aca="false">I12+I38+I60+I82</f>
        <v>82.5531528099519</v>
      </c>
      <c r="J105" s="74" t="n">
        <f aca="false">J12+J38+J60+J82</f>
        <v>0</v>
      </c>
      <c r="K105" s="57"/>
      <c r="L105" s="57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</row>
    <row r="106" customFormat="false" ht="14.1" hidden="false" customHeight="true" outlineLevel="0" collapsed="false">
      <c r="A106" s="13"/>
      <c r="B106" s="66" t="s">
        <v>126</v>
      </c>
      <c r="C106" s="66"/>
      <c r="D106" s="66"/>
      <c r="E106" s="43" t="n">
        <f aca="false">SUM(E103:E105)</f>
        <v>1174.3</v>
      </c>
      <c r="F106" s="43" t="n">
        <f aca="false">SUM(F103:F105)</f>
        <v>40</v>
      </c>
      <c r="G106" s="43" t="n">
        <f aca="false">SUM(G103:G105)</f>
        <v>352.3</v>
      </c>
      <c r="H106" s="43" t="n">
        <f aca="false">SUM(H103:H105)</f>
        <v>40</v>
      </c>
      <c r="I106" s="43" t="n">
        <f aca="false">SUM(I103:I105)</f>
        <v>373.9</v>
      </c>
      <c r="J106" s="43" t="n">
        <f aca="false">SUM(J103:J105)</f>
        <v>40</v>
      </c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</row>
    <row r="107" s="63" customFormat="true" ht="14.1" hidden="false" customHeight="true" outlineLevel="0" collapsed="false">
      <c r="A107" s="13"/>
      <c r="B107" s="68" t="s">
        <v>18</v>
      </c>
      <c r="C107" s="58" t="s">
        <v>19</v>
      </c>
      <c r="D107" s="58"/>
      <c r="E107" s="102" t="n">
        <f aca="false">E14+E40+E62+E84</f>
        <v>92.8</v>
      </c>
      <c r="F107" s="102" t="n">
        <f aca="false">F14+F40+F62+F84</f>
        <v>0</v>
      </c>
      <c r="G107" s="102" t="n">
        <f aca="false">G14+G40+G62+G84</f>
        <v>35</v>
      </c>
      <c r="H107" s="102" t="n">
        <f aca="false">H14+H40+H62+H84</f>
        <v>0</v>
      </c>
      <c r="I107" s="102" t="n">
        <f aca="false">I14+I40+I62+I84</f>
        <v>35</v>
      </c>
      <c r="J107" s="102" t="n">
        <f aca="false">J14+J40+J62+J84</f>
        <v>0</v>
      </c>
      <c r="K107" s="57"/>
      <c r="L107" s="57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</row>
    <row r="108" customFormat="false" ht="14.25" hidden="false" customHeight="true" outlineLevel="0" collapsed="false">
      <c r="A108" s="13"/>
      <c r="B108" s="66" t="s">
        <v>47</v>
      </c>
      <c r="C108" s="66"/>
      <c r="D108" s="66"/>
      <c r="E108" s="75" t="n">
        <f aca="false">SUM(E107)</f>
        <v>92.8</v>
      </c>
      <c r="F108" s="75" t="n">
        <f aca="false">SUM(F107)</f>
        <v>0</v>
      </c>
      <c r="G108" s="75" t="n">
        <f aca="false">SUM(G107)</f>
        <v>35</v>
      </c>
      <c r="H108" s="75" t="n">
        <f aca="false">SUM(H107)</f>
        <v>0</v>
      </c>
      <c r="I108" s="75" t="n">
        <f aca="false">SUM(I107)</f>
        <v>35</v>
      </c>
      <c r="J108" s="75" t="n">
        <f aca="false">SUM(J107)</f>
        <v>0</v>
      </c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</row>
    <row r="109" customFormat="false" ht="14.1" hidden="false" customHeight="true" outlineLevel="0" collapsed="false">
      <c r="A109" s="13"/>
      <c r="B109" s="72" t="s">
        <v>21</v>
      </c>
      <c r="C109" s="73" t="s">
        <v>19</v>
      </c>
      <c r="D109" s="73"/>
      <c r="E109" s="102" t="n">
        <f aca="false">E16+E86</f>
        <v>0</v>
      </c>
      <c r="F109" s="102" t="n">
        <f aca="false">F16+F86</f>
        <v>0</v>
      </c>
      <c r="G109" s="102" t="n">
        <f aca="false">G16+G86</f>
        <v>0</v>
      </c>
      <c r="H109" s="102" t="n">
        <f aca="false">H16+H86</f>
        <v>0</v>
      </c>
      <c r="I109" s="102" t="n">
        <f aca="false">I16+I86</f>
        <v>0</v>
      </c>
      <c r="J109" s="102" t="n">
        <f aca="false">J16+J86</f>
        <v>0</v>
      </c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</row>
    <row r="110" customFormat="false" ht="14.25" hidden="false" customHeight="true" outlineLevel="0" collapsed="false">
      <c r="A110" s="13"/>
      <c r="B110" s="66" t="s">
        <v>48</v>
      </c>
      <c r="C110" s="66"/>
      <c r="D110" s="66"/>
      <c r="E110" s="75" t="n">
        <f aca="false">SUM(E109)</f>
        <v>0</v>
      </c>
      <c r="F110" s="75" t="n">
        <f aca="false">SUM(F109)</f>
        <v>0</v>
      </c>
      <c r="G110" s="75" t="n">
        <f aca="false">SUM(G109)</f>
        <v>0</v>
      </c>
      <c r="H110" s="75" t="n">
        <f aca="false">SUM(H109)</f>
        <v>0</v>
      </c>
      <c r="I110" s="75" t="n">
        <f aca="false">SUM(I109)</f>
        <v>0</v>
      </c>
      <c r="J110" s="75" t="n">
        <f aca="false">SUM(J109)</f>
        <v>0</v>
      </c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</row>
    <row r="111" customFormat="false" ht="14.1" hidden="false" customHeight="true" outlineLevel="0" collapsed="false">
      <c r="A111" s="13"/>
      <c r="B111" s="72" t="s">
        <v>23</v>
      </c>
      <c r="C111" s="73" t="s">
        <v>19</v>
      </c>
      <c r="D111" s="73"/>
      <c r="E111" s="102" t="n">
        <f aca="false">E18+E44+E66+E88</f>
        <v>14</v>
      </c>
      <c r="F111" s="102" t="n">
        <f aca="false">F18+F44+F66+F88</f>
        <v>0</v>
      </c>
      <c r="G111" s="102" t="n">
        <f aca="false">G18+G44+G66+G88</f>
        <v>14</v>
      </c>
      <c r="H111" s="102" t="n">
        <f aca="false">H18+H44+H66+H88</f>
        <v>0</v>
      </c>
      <c r="I111" s="102" t="n">
        <f aca="false">I18+I44+I66+I88</f>
        <v>14</v>
      </c>
      <c r="J111" s="102" t="n">
        <f aca="false">J18+J44+J66+J88</f>
        <v>0</v>
      </c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</row>
    <row r="112" customFormat="false" ht="14.25" hidden="false" customHeight="true" outlineLevel="0" collapsed="false">
      <c r="A112" s="13"/>
      <c r="B112" s="66" t="s">
        <v>127</v>
      </c>
      <c r="C112" s="66"/>
      <c r="D112" s="66"/>
      <c r="E112" s="75" t="n">
        <f aca="false">SUM(E111)</f>
        <v>14</v>
      </c>
      <c r="F112" s="75" t="n">
        <f aca="false">SUM(F111)</f>
        <v>0</v>
      </c>
      <c r="G112" s="75" t="n">
        <f aca="false">SUM(G111)</f>
        <v>14</v>
      </c>
      <c r="H112" s="75" t="n">
        <f aca="false">SUM(H111)</f>
        <v>0</v>
      </c>
      <c r="I112" s="75" t="n">
        <f aca="false">SUM(I111)</f>
        <v>14</v>
      </c>
      <c r="J112" s="75" t="n">
        <f aca="false">SUM(J111)</f>
        <v>0</v>
      </c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</row>
    <row r="113" customFormat="false" ht="14.1" hidden="false" customHeight="true" outlineLevel="0" collapsed="false">
      <c r="A113" s="13"/>
      <c r="B113" s="72" t="s">
        <v>25</v>
      </c>
      <c r="C113" s="73" t="s">
        <v>19</v>
      </c>
      <c r="D113" s="73"/>
      <c r="E113" s="102" t="n">
        <f aca="false">E20+E46+E68+E90</f>
        <v>36.2</v>
      </c>
      <c r="F113" s="102" t="n">
        <f aca="false">F20+F46+F68+F90</f>
        <v>0</v>
      </c>
      <c r="G113" s="102" t="n">
        <f aca="false">G20+G46+G68+G90</f>
        <v>7</v>
      </c>
      <c r="H113" s="102" t="n">
        <f aca="false">H20+H46+H68+H90</f>
        <v>0</v>
      </c>
      <c r="I113" s="102" t="n">
        <f aca="false">I20+I46+I68+I90</f>
        <v>7</v>
      </c>
      <c r="J113" s="102" t="n">
        <f aca="false">J20+J46+J68+J90</f>
        <v>0</v>
      </c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</row>
    <row r="114" customFormat="false" ht="14.25" hidden="false" customHeight="true" outlineLevel="0" collapsed="false">
      <c r="A114" s="13"/>
      <c r="B114" s="66" t="s">
        <v>50</v>
      </c>
      <c r="C114" s="66"/>
      <c r="D114" s="66"/>
      <c r="E114" s="75" t="n">
        <f aca="false">SUM(E113)</f>
        <v>36.2</v>
      </c>
      <c r="F114" s="75" t="n">
        <f aca="false">SUM(F113)</f>
        <v>0</v>
      </c>
      <c r="G114" s="75" t="n">
        <f aca="false">SUM(G113)</f>
        <v>7</v>
      </c>
      <c r="H114" s="75" t="n">
        <f aca="false">SUM(H113)</f>
        <v>0</v>
      </c>
      <c r="I114" s="75" t="n">
        <f aca="false">SUM(I113)</f>
        <v>7</v>
      </c>
      <c r="J114" s="75" t="n">
        <f aca="false">SUM(J113)</f>
        <v>0</v>
      </c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</row>
    <row r="115" customFormat="false" ht="14.25" hidden="false" customHeight="true" outlineLevel="0" collapsed="false">
      <c r="A115" s="13"/>
      <c r="B115" s="68" t="s">
        <v>27</v>
      </c>
      <c r="C115" s="58" t="s">
        <v>19</v>
      </c>
      <c r="D115" s="58"/>
      <c r="E115" s="74" t="n">
        <f aca="false">E22</f>
        <v>7</v>
      </c>
      <c r="F115" s="74" t="n">
        <f aca="false">+F45</f>
        <v>0</v>
      </c>
      <c r="G115" s="74" t="n">
        <f aca="false">+G45</f>
        <v>0</v>
      </c>
      <c r="H115" s="74" t="n">
        <f aca="false">+H45</f>
        <v>0</v>
      </c>
      <c r="I115" s="74" t="n">
        <f aca="false">+I45</f>
        <v>0</v>
      </c>
      <c r="J115" s="74" t="n">
        <f aca="false">+J45</f>
        <v>0</v>
      </c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</row>
    <row r="116" customFormat="false" ht="14.1" hidden="false" customHeight="true" outlineLevel="0" collapsed="false">
      <c r="A116" s="13"/>
      <c r="B116" s="66" t="s">
        <v>51</v>
      </c>
      <c r="C116" s="66"/>
      <c r="D116" s="66"/>
      <c r="E116" s="75" t="n">
        <f aca="false">SUM(E115)</f>
        <v>7</v>
      </c>
      <c r="F116" s="75" t="n">
        <f aca="false">SUM(F115)</f>
        <v>0</v>
      </c>
      <c r="G116" s="75" t="n">
        <f aca="false">SUM(G115)</f>
        <v>0</v>
      </c>
      <c r="H116" s="75" t="n">
        <f aca="false">SUM(H115)</f>
        <v>0</v>
      </c>
      <c r="I116" s="75" t="n">
        <f aca="false">SUM(I115)</f>
        <v>0</v>
      </c>
      <c r="J116" s="75" t="n">
        <f aca="false">SUM(J115)</f>
        <v>0</v>
      </c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</row>
    <row r="117" customFormat="false" ht="14.1" hidden="false" customHeight="true" outlineLevel="0" collapsed="false">
      <c r="A117" s="13"/>
      <c r="B117" s="68" t="s">
        <v>121</v>
      </c>
      <c r="C117" s="58" t="s">
        <v>19</v>
      </c>
      <c r="D117" s="58"/>
      <c r="E117" s="74" t="n">
        <f aca="false">E24+E42+E64</f>
        <v>12</v>
      </c>
      <c r="F117" s="74" t="n">
        <f aca="false">+F24</f>
        <v>0</v>
      </c>
      <c r="G117" s="74" t="n">
        <f aca="false">+G24</f>
        <v>0</v>
      </c>
      <c r="H117" s="74" t="n">
        <f aca="false">+H24</f>
        <v>0</v>
      </c>
      <c r="I117" s="74" t="n">
        <f aca="false">+I24</f>
        <v>0</v>
      </c>
      <c r="J117" s="74" t="n">
        <f aca="false">+J24</f>
        <v>0</v>
      </c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</row>
    <row r="118" customFormat="false" ht="14.25" hidden="false" customHeight="true" outlineLevel="0" collapsed="false">
      <c r="A118" s="13"/>
      <c r="B118" s="66" t="s">
        <v>128</v>
      </c>
      <c r="C118" s="66"/>
      <c r="D118" s="66"/>
      <c r="E118" s="75" t="n">
        <f aca="false">SUM(E117)</f>
        <v>12</v>
      </c>
      <c r="F118" s="75" t="n">
        <f aca="false">SUM(F117)</f>
        <v>0</v>
      </c>
      <c r="G118" s="75" t="n">
        <f aca="false">SUM(G117)</f>
        <v>0</v>
      </c>
      <c r="H118" s="75" t="n">
        <f aca="false">SUM(H117)</f>
        <v>0</v>
      </c>
      <c r="I118" s="75" t="n">
        <f aca="false">SUM(I117)</f>
        <v>0</v>
      </c>
      <c r="J118" s="75" t="n">
        <f aca="false">SUM(J117)</f>
        <v>0</v>
      </c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</row>
    <row r="119" customFormat="false" ht="14.25" hidden="false" customHeight="true" outlineLevel="0" collapsed="false">
      <c r="A119" s="13"/>
      <c r="B119" s="66" t="s">
        <v>31</v>
      </c>
      <c r="C119" s="66"/>
      <c r="D119" s="66"/>
      <c r="E119" s="75" t="n">
        <f aca="false">+E106+E108+E110+E112+E114+E116+E118</f>
        <v>1336.3</v>
      </c>
      <c r="F119" s="75" t="n">
        <f aca="false">+F106+F108+F110+F112+F114+F116+F118</f>
        <v>40</v>
      </c>
      <c r="G119" s="75" t="n">
        <f aca="false">+G106+G108+G110+G112+G114+G116+G118</f>
        <v>408.3</v>
      </c>
      <c r="H119" s="75" t="n">
        <f aca="false">+H106+H108+H110+H112+H114+H116+H118</f>
        <v>40</v>
      </c>
      <c r="I119" s="75" t="n">
        <f aca="false">+I106+I108+I110+I112+I114+I116+I118</f>
        <v>429.9</v>
      </c>
      <c r="J119" s="75" t="n">
        <f aca="false">+J106+J108+J110+J112+J114+J116+J118</f>
        <v>40</v>
      </c>
    </row>
    <row r="120" customFormat="false" ht="14.25" hidden="false" customHeight="true" outlineLevel="0" collapsed="false">
      <c r="A120" s="13"/>
      <c r="B120" s="58" t="s">
        <v>32</v>
      </c>
      <c r="C120" s="58"/>
      <c r="D120" s="58"/>
      <c r="E120" s="34" t="n">
        <v>247</v>
      </c>
      <c r="F120" s="34" t="n">
        <v>247</v>
      </c>
      <c r="G120" s="35" t="n">
        <v>52</v>
      </c>
      <c r="H120" s="35" t="n">
        <v>52</v>
      </c>
      <c r="I120" s="35" t="n">
        <v>66</v>
      </c>
      <c r="J120" s="35" t="n">
        <v>66</v>
      </c>
    </row>
    <row r="121" customFormat="false" ht="14.25" hidden="false" customHeight="true" outlineLevel="0" collapsed="false">
      <c r="A121" s="13"/>
      <c r="B121" s="76" t="s">
        <v>33</v>
      </c>
      <c r="C121" s="76"/>
      <c r="D121" s="76"/>
      <c r="E121" s="77" t="n">
        <f aca="false">+E119*E120</f>
        <v>330066.1</v>
      </c>
      <c r="F121" s="77" t="n">
        <f aca="false">+F119*F120</f>
        <v>9880</v>
      </c>
      <c r="G121" s="77" t="n">
        <f aca="false">+G119*G120</f>
        <v>21231.6</v>
      </c>
      <c r="H121" s="77" t="n">
        <f aca="false">+H119*H120</f>
        <v>2080</v>
      </c>
      <c r="I121" s="77" t="n">
        <f aca="false">+I119*I120</f>
        <v>28373.4</v>
      </c>
      <c r="J121" s="77" t="n">
        <f aca="false">+J119*J120</f>
        <v>2640</v>
      </c>
    </row>
    <row r="122" customFormat="false" ht="14.25" hidden="false" customHeight="true" outlineLevel="0" collapsed="false">
      <c r="A122" s="13"/>
      <c r="B122" s="78" t="s">
        <v>34</v>
      </c>
      <c r="C122" s="78"/>
      <c r="D122" s="78"/>
      <c r="E122" s="79" t="n">
        <f aca="false">E121+F121+G121+H121+I121+J121</f>
        <v>394271.1</v>
      </c>
      <c r="F122" s="79"/>
      <c r="G122" s="79"/>
      <c r="H122" s="79"/>
      <c r="I122" s="79"/>
      <c r="J122" s="79"/>
    </row>
    <row r="124" customFormat="false" ht="14.25" hidden="false" customHeight="true" outlineLevel="0" collapsed="false">
      <c r="B124" s="78" t="s">
        <v>53</v>
      </c>
      <c r="C124" s="78"/>
      <c r="D124" s="78"/>
      <c r="E124" s="79" t="n">
        <f aca="false">E29+E51+E73+E95</f>
        <v>394271.1</v>
      </c>
      <c r="F124" s="79"/>
      <c r="G124" s="79"/>
      <c r="H124" s="79"/>
      <c r="I124" s="79"/>
      <c r="J124" s="79"/>
    </row>
  </sheetData>
  <mergeCells count="131">
    <mergeCell ref="A4:K4"/>
    <mergeCell ref="A7:A9"/>
    <mergeCell ref="B7:B9"/>
    <mergeCell ref="C7:C9"/>
    <mergeCell ref="D7:D9"/>
    <mergeCell ref="E7:J7"/>
    <mergeCell ref="E8:F8"/>
    <mergeCell ref="G8:H8"/>
    <mergeCell ref="I8:J8"/>
    <mergeCell ref="A10:A29"/>
    <mergeCell ref="B10:B12"/>
    <mergeCell ref="B13:D13"/>
    <mergeCell ref="C14:D14"/>
    <mergeCell ref="B15:D15"/>
    <mergeCell ref="C16:D16"/>
    <mergeCell ref="B17:D17"/>
    <mergeCell ref="C18:D18"/>
    <mergeCell ref="B19:D19"/>
    <mergeCell ref="C20:D20"/>
    <mergeCell ref="B21:D21"/>
    <mergeCell ref="C22:D22"/>
    <mergeCell ref="B23:D23"/>
    <mergeCell ref="C24:D24"/>
    <mergeCell ref="B25:D25"/>
    <mergeCell ref="B26:D26"/>
    <mergeCell ref="B27:D27"/>
    <mergeCell ref="B28:D28"/>
    <mergeCell ref="B29:D29"/>
    <mergeCell ref="E29:J29"/>
    <mergeCell ref="A33:A35"/>
    <mergeCell ref="B33:B35"/>
    <mergeCell ref="C33:C35"/>
    <mergeCell ref="D33:D35"/>
    <mergeCell ref="E33:J33"/>
    <mergeCell ref="E34:F34"/>
    <mergeCell ref="G34:H34"/>
    <mergeCell ref="I34:J34"/>
    <mergeCell ref="A36:A51"/>
    <mergeCell ref="B36:B38"/>
    <mergeCell ref="B39:D39"/>
    <mergeCell ref="C40:D40"/>
    <mergeCell ref="B41:D41"/>
    <mergeCell ref="C42:D42"/>
    <mergeCell ref="B43:D43"/>
    <mergeCell ref="C44:D44"/>
    <mergeCell ref="B45:D45"/>
    <mergeCell ref="C46:D46"/>
    <mergeCell ref="B47:D47"/>
    <mergeCell ref="B48:D48"/>
    <mergeCell ref="B49:D49"/>
    <mergeCell ref="B50:D50"/>
    <mergeCell ref="B51:D51"/>
    <mergeCell ref="E51:J51"/>
    <mergeCell ref="A55:A57"/>
    <mergeCell ref="B55:B57"/>
    <mergeCell ref="C55:C57"/>
    <mergeCell ref="D55:D57"/>
    <mergeCell ref="E55:J55"/>
    <mergeCell ref="E56:F56"/>
    <mergeCell ref="G56:H56"/>
    <mergeCell ref="I56:J56"/>
    <mergeCell ref="A58:A73"/>
    <mergeCell ref="B58:B60"/>
    <mergeCell ref="B61:D61"/>
    <mergeCell ref="C62:D62"/>
    <mergeCell ref="B63:D63"/>
    <mergeCell ref="C64:D64"/>
    <mergeCell ref="B65:D65"/>
    <mergeCell ref="C66:D66"/>
    <mergeCell ref="B67:D67"/>
    <mergeCell ref="C68:D68"/>
    <mergeCell ref="B69:D69"/>
    <mergeCell ref="B70:D70"/>
    <mergeCell ref="B71:D71"/>
    <mergeCell ref="B72:D72"/>
    <mergeCell ref="B73:D73"/>
    <mergeCell ref="E73:J73"/>
    <mergeCell ref="A77:A79"/>
    <mergeCell ref="B77:B79"/>
    <mergeCell ref="C77:C79"/>
    <mergeCell ref="D77:D79"/>
    <mergeCell ref="E77:J77"/>
    <mergeCell ref="E78:F78"/>
    <mergeCell ref="G78:H78"/>
    <mergeCell ref="I78:J78"/>
    <mergeCell ref="A80:A95"/>
    <mergeCell ref="B80:B82"/>
    <mergeCell ref="B83:D83"/>
    <mergeCell ref="C84:D84"/>
    <mergeCell ref="B85:D85"/>
    <mergeCell ref="C86:D86"/>
    <mergeCell ref="B87:D87"/>
    <mergeCell ref="C88:D88"/>
    <mergeCell ref="B89:D89"/>
    <mergeCell ref="C90:D90"/>
    <mergeCell ref="B91:D91"/>
    <mergeCell ref="B92:D92"/>
    <mergeCell ref="B93:D93"/>
    <mergeCell ref="B94:D94"/>
    <mergeCell ref="B95:D95"/>
    <mergeCell ref="E95:J95"/>
    <mergeCell ref="A100:A102"/>
    <mergeCell ref="B100:B102"/>
    <mergeCell ref="C100:C102"/>
    <mergeCell ref="D100:D102"/>
    <mergeCell ref="E100:J100"/>
    <mergeCell ref="E101:F101"/>
    <mergeCell ref="G101:H101"/>
    <mergeCell ref="I101:J101"/>
    <mergeCell ref="A103:A122"/>
    <mergeCell ref="B103:B105"/>
    <mergeCell ref="B106:D106"/>
    <mergeCell ref="C107:D107"/>
    <mergeCell ref="B108:D108"/>
    <mergeCell ref="C109:D109"/>
    <mergeCell ref="B110:D110"/>
    <mergeCell ref="C111:D111"/>
    <mergeCell ref="B112:D112"/>
    <mergeCell ref="C113:D113"/>
    <mergeCell ref="B114:D114"/>
    <mergeCell ref="C115:D115"/>
    <mergeCell ref="B116:D116"/>
    <mergeCell ref="C117:D117"/>
    <mergeCell ref="B118:D118"/>
    <mergeCell ref="B119:D119"/>
    <mergeCell ref="B120:D120"/>
    <mergeCell ref="B121:D121"/>
    <mergeCell ref="B122:D122"/>
    <mergeCell ref="E122:J122"/>
    <mergeCell ref="B124:D124"/>
    <mergeCell ref="E124:J124"/>
  </mergeCells>
  <printOptions headings="false" gridLines="false" gridLinesSet="true" horizontalCentered="false" verticalCentered="false"/>
  <pageMargins left="0.708333333333333" right="0.708333333333333" top="0.748611111111111" bottom="0.747916666666667" header="0.315277777777778" footer="0.511805555555555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>&amp;CAnexo VIII
Distribución de Recursos Humanos por Centro</oddHeader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74"/>
  <sheetViews>
    <sheetView showFormulas="false" showGridLines="true" showRowColHeaders="false" showZeros="true" rightToLeft="false" tabSelected="false" showOutlineSymbols="true" defaultGridColor="true" view="normal" topLeftCell="A52" colorId="64" zoomScale="100" zoomScaleNormal="100" zoomScalePageLayoutView="100" workbookViewId="0">
      <selection pane="topLeft" activeCell="B55" activeCellId="0" sqref="B55"/>
    </sheetView>
  </sheetViews>
  <sheetFormatPr defaultColWidth="11.8046875" defaultRowHeight="15" zeroHeight="false" outlineLevelRow="0" outlineLevelCol="0"/>
  <cols>
    <col collapsed="false" customWidth="true" hidden="false" outlineLevel="0" max="3" min="1" style="0" width="36.71"/>
    <col collapsed="false" customWidth="true" hidden="false" outlineLevel="0" max="64" min="4" style="0" width="9.13"/>
  </cols>
  <sheetData>
    <row r="1" customFormat="false" ht="15" hidden="false" customHeight="false" outlineLevel="0" collapsed="false">
      <c r="A1" s="103" t="s">
        <v>129</v>
      </c>
      <c r="B1" s="103" t="s">
        <v>130</v>
      </c>
      <c r="C1" s="103"/>
    </row>
    <row r="2" customFormat="false" ht="15" hidden="false" customHeight="false" outlineLevel="0" collapsed="false">
      <c r="A2" s="103" t="s">
        <v>117</v>
      </c>
      <c r="B2" s="103" t="s">
        <v>131</v>
      </c>
      <c r="C2" s="103" t="s">
        <v>132</v>
      </c>
    </row>
    <row r="3" customFormat="false" ht="15" hidden="false" customHeight="false" outlineLevel="0" collapsed="false">
      <c r="A3" s="104" t="s">
        <v>133</v>
      </c>
      <c r="B3" s="104" t="n">
        <v>105.5</v>
      </c>
      <c r="C3" s="104" t="n">
        <v>14.5</v>
      </c>
    </row>
    <row r="4" customFormat="false" ht="15" hidden="false" customHeight="false" outlineLevel="0" collapsed="false">
      <c r="A4" s="104" t="s">
        <v>134</v>
      </c>
      <c r="B4" s="104" t="n">
        <v>30</v>
      </c>
      <c r="C4" s="104" t="n">
        <v>0</v>
      </c>
    </row>
    <row r="5" customFormat="false" ht="15" hidden="false" customHeight="false" outlineLevel="0" collapsed="false">
      <c r="A5" s="104" t="s">
        <v>135</v>
      </c>
      <c r="B5" s="104" t="n">
        <v>3</v>
      </c>
      <c r="C5" s="104" t="n">
        <v>0</v>
      </c>
    </row>
    <row r="6" customFormat="false" ht="15" hidden="false" customHeight="false" outlineLevel="0" collapsed="false">
      <c r="A6" s="104" t="s">
        <v>136</v>
      </c>
      <c r="B6" s="104" t="n">
        <v>30</v>
      </c>
      <c r="C6" s="104" t="n">
        <v>0</v>
      </c>
    </row>
    <row r="7" customFormat="false" ht="15" hidden="false" customHeight="false" outlineLevel="0" collapsed="false">
      <c r="A7" s="104" t="s">
        <v>137</v>
      </c>
      <c r="B7" s="104" t="n">
        <v>110</v>
      </c>
      <c r="C7" s="104" t="n">
        <v>0</v>
      </c>
    </row>
    <row r="8" customFormat="false" ht="15" hidden="false" customHeight="false" outlineLevel="0" collapsed="false">
      <c r="A8" s="104" t="s">
        <v>138</v>
      </c>
      <c r="B8" s="104" t="n">
        <v>35</v>
      </c>
      <c r="C8" s="104" t="n">
        <v>20.4</v>
      </c>
    </row>
    <row r="9" customFormat="false" ht="15" hidden="false" customHeight="false" outlineLevel="0" collapsed="false">
      <c r="A9" s="104" t="s">
        <v>139</v>
      </c>
      <c r="B9" s="104" t="n">
        <v>70</v>
      </c>
      <c r="C9" s="104" t="n">
        <v>0</v>
      </c>
    </row>
    <row r="10" customFormat="false" ht="15" hidden="false" customHeight="false" outlineLevel="0" collapsed="false">
      <c r="A10" s="104" t="s">
        <v>140</v>
      </c>
      <c r="B10" s="104" t="n">
        <v>105</v>
      </c>
      <c r="C10" s="104" t="n">
        <v>0</v>
      </c>
    </row>
    <row r="11" customFormat="false" ht="15" hidden="false" customHeight="false" outlineLevel="0" collapsed="false">
      <c r="A11" s="104" t="s">
        <v>141</v>
      </c>
      <c r="B11" s="104" t="n">
        <v>123</v>
      </c>
      <c r="C11" s="104" t="n">
        <v>3</v>
      </c>
    </row>
    <row r="12" customFormat="false" ht="15" hidden="false" customHeight="false" outlineLevel="0" collapsed="false">
      <c r="A12" s="104" t="s">
        <v>142</v>
      </c>
      <c r="B12" s="104" t="n">
        <v>97.9</v>
      </c>
      <c r="C12" s="104" t="n">
        <v>0</v>
      </c>
    </row>
    <row r="13" customFormat="false" ht="15" hidden="false" customHeight="false" outlineLevel="0" collapsed="false">
      <c r="A13" s="104" t="s">
        <v>143</v>
      </c>
      <c r="B13" s="104" t="n">
        <v>73</v>
      </c>
      <c r="C13" s="104" t="n">
        <v>0</v>
      </c>
    </row>
    <row r="14" customFormat="false" ht="15" hidden="false" customHeight="false" outlineLevel="0" collapsed="false">
      <c r="A14" s="104" t="s">
        <v>144</v>
      </c>
      <c r="B14" s="104" t="n">
        <v>70</v>
      </c>
      <c r="C14" s="104" t="n">
        <v>0</v>
      </c>
    </row>
    <row r="15" customFormat="false" ht="15" hidden="false" customHeight="false" outlineLevel="0" collapsed="false">
      <c r="A15" s="104" t="s">
        <v>145</v>
      </c>
      <c r="B15" s="104" t="n">
        <v>115</v>
      </c>
      <c r="C15" s="104" t="n">
        <v>6</v>
      </c>
    </row>
    <row r="16" customFormat="false" ht="15" hidden="false" customHeight="false" outlineLevel="0" collapsed="false">
      <c r="A16" s="104" t="s">
        <v>146</v>
      </c>
      <c r="B16" s="104" t="n">
        <v>219</v>
      </c>
      <c r="C16" s="104" t="n">
        <v>17</v>
      </c>
    </row>
    <row r="17" customFormat="false" ht="15" hidden="false" customHeight="false" outlineLevel="0" collapsed="false">
      <c r="A17" s="104" t="s">
        <v>147</v>
      </c>
      <c r="B17" s="104" t="n">
        <v>20</v>
      </c>
      <c r="C17" s="104" t="n">
        <v>0</v>
      </c>
    </row>
    <row r="18" customFormat="false" ht="15" hidden="false" customHeight="false" outlineLevel="0" collapsed="false">
      <c r="A18" s="104" t="s">
        <v>148</v>
      </c>
      <c r="B18" s="104" t="n">
        <v>70</v>
      </c>
      <c r="C18" s="104" t="n">
        <v>6.8</v>
      </c>
    </row>
    <row r="19" customFormat="false" ht="15" hidden="false" customHeight="false" outlineLevel="0" collapsed="false">
      <c r="A19" s="104" t="s">
        <v>149</v>
      </c>
      <c r="B19" s="104" t="n">
        <v>5</v>
      </c>
      <c r="C19" s="104" t="n">
        <v>0</v>
      </c>
    </row>
    <row r="20" customFormat="false" ht="15" hidden="false" customHeight="false" outlineLevel="0" collapsed="false">
      <c r="A20" s="104" t="s">
        <v>150</v>
      </c>
      <c r="B20" s="104" t="n">
        <v>4</v>
      </c>
      <c r="C20" s="104" t="n">
        <v>0</v>
      </c>
    </row>
    <row r="21" customFormat="false" ht="15" hidden="false" customHeight="false" outlineLevel="0" collapsed="false">
      <c r="A21" s="104" t="s">
        <v>151</v>
      </c>
      <c r="B21" s="104" t="n">
        <v>3</v>
      </c>
      <c r="C21" s="104" t="n">
        <v>0</v>
      </c>
    </row>
    <row r="22" customFormat="false" ht="15" hidden="false" customHeight="false" outlineLevel="0" collapsed="false">
      <c r="A22" s="104" t="s">
        <v>152</v>
      </c>
      <c r="B22" s="104" t="n">
        <v>2</v>
      </c>
      <c r="C22" s="104" t="n">
        <v>0</v>
      </c>
    </row>
    <row r="23" customFormat="false" ht="15" hidden="false" customHeight="false" outlineLevel="0" collapsed="false">
      <c r="A23" s="104" t="s">
        <v>153</v>
      </c>
      <c r="B23" s="104" t="n">
        <v>5</v>
      </c>
      <c r="C23" s="104" t="n">
        <v>0</v>
      </c>
    </row>
    <row r="24" customFormat="false" ht="15" hidden="false" customHeight="false" outlineLevel="0" collapsed="false">
      <c r="A24" s="104" t="s">
        <v>154</v>
      </c>
      <c r="B24" s="104" t="n">
        <v>5</v>
      </c>
      <c r="C24" s="104" t="n">
        <v>0</v>
      </c>
    </row>
    <row r="25" customFormat="false" ht="15" hidden="false" customHeight="false" outlineLevel="0" collapsed="false">
      <c r="A25" s="104" t="s">
        <v>155</v>
      </c>
      <c r="B25" s="104" t="n">
        <v>35</v>
      </c>
      <c r="C25" s="104" t="n">
        <v>4.5</v>
      </c>
    </row>
    <row r="26" customFormat="false" ht="15" hidden="false" customHeight="false" outlineLevel="0" collapsed="false">
      <c r="A26" s="104" t="s">
        <v>156</v>
      </c>
      <c r="B26" s="104" t="n">
        <v>105.5</v>
      </c>
      <c r="C26" s="104" t="n">
        <v>11.5</v>
      </c>
    </row>
    <row r="27" customFormat="false" ht="15" hidden="false" customHeight="false" outlineLevel="0" collapsed="false">
      <c r="A27" s="104" t="s">
        <v>157</v>
      </c>
      <c r="B27" s="104" t="n">
        <v>90</v>
      </c>
      <c r="C27" s="104" t="n">
        <v>0</v>
      </c>
    </row>
    <row r="28" customFormat="false" ht="15" hidden="false" customHeight="false" outlineLevel="0" collapsed="false">
      <c r="A28" s="104" t="s">
        <v>158</v>
      </c>
      <c r="B28" s="104" t="n">
        <v>168</v>
      </c>
      <c r="C28" s="104" t="n">
        <v>6.8</v>
      </c>
    </row>
    <row r="29" customFormat="false" ht="15" hidden="false" customHeight="false" outlineLevel="0" collapsed="false">
      <c r="A29" s="104" t="s">
        <v>159</v>
      </c>
      <c r="B29" s="104" t="n">
        <v>60</v>
      </c>
      <c r="C29" s="104" t="n">
        <v>0</v>
      </c>
    </row>
    <row r="30" customFormat="false" ht="15" hidden="false" customHeight="false" outlineLevel="0" collapsed="false">
      <c r="A30" s="104" t="s">
        <v>160</v>
      </c>
      <c r="B30" s="104" t="n">
        <v>60</v>
      </c>
      <c r="C30" s="104" t="n">
        <v>4.5</v>
      </c>
    </row>
    <row r="31" customFormat="false" ht="15" hidden="false" customHeight="false" outlineLevel="0" collapsed="false">
      <c r="A31" s="104" t="s">
        <v>161</v>
      </c>
      <c r="B31" s="104" t="n">
        <v>8</v>
      </c>
      <c r="C31" s="104" t="n">
        <v>0</v>
      </c>
    </row>
    <row r="32" customFormat="false" ht="15" hidden="false" customHeight="false" outlineLevel="0" collapsed="false">
      <c r="A32" s="104" t="s">
        <v>162</v>
      </c>
      <c r="B32" s="104" t="n">
        <v>4</v>
      </c>
      <c r="C32" s="104" t="n">
        <v>0</v>
      </c>
    </row>
    <row r="33" customFormat="false" ht="15" hidden="false" customHeight="false" outlineLevel="0" collapsed="false">
      <c r="A33" s="104" t="s">
        <v>163</v>
      </c>
      <c r="B33" s="104" t="n">
        <v>5</v>
      </c>
      <c r="C33" s="104" t="n">
        <v>0</v>
      </c>
    </row>
    <row r="34" customFormat="false" ht="15" hidden="false" customHeight="false" outlineLevel="0" collapsed="false">
      <c r="A34" s="104" t="s">
        <v>164</v>
      </c>
      <c r="B34" s="104" t="n">
        <v>15</v>
      </c>
      <c r="C34" s="104" t="n">
        <v>0</v>
      </c>
    </row>
    <row r="35" customFormat="false" ht="15" hidden="false" customHeight="false" outlineLevel="0" collapsed="false">
      <c r="A35" s="104" t="s">
        <v>165</v>
      </c>
      <c r="B35" s="104" t="n">
        <v>6.25</v>
      </c>
      <c r="C35" s="104" t="n">
        <v>0</v>
      </c>
    </row>
    <row r="36" customFormat="false" ht="15" hidden="false" customHeight="false" outlineLevel="0" collapsed="false">
      <c r="A36" s="104" t="s">
        <v>166</v>
      </c>
      <c r="B36" s="104" t="n">
        <v>4</v>
      </c>
      <c r="C36" s="104" t="n">
        <v>0</v>
      </c>
    </row>
    <row r="37" customFormat="false" ht="15" hidden="false" customHeight="false" outlineLevel="0" collapsed="false">
      <c r="A37" s="104" t="s">
        <v>167</v>
      </c>
      <c r="B37" s="104" t="n">
        <v>25</v>
      </c>
      <c r="C37" s="104" t="n">
        <v>0</v>
      </c>
    </row>
    <row r="38" customFormat="false" ht="15" hidden="false" customHeight="false" outlineLevel="0" collapsed="false">
      <c r="A38" s="104" t="s">
        <v>168</v>
      </c>
      <c r="B38" s="104" t="n">
        <v>4</v>
      </c>
      <c r="C38" s="104" t="n">
        <v>0</v>
      </c>
    </row>
    <row r="39" customFormat="false" ht="15" hidden="false" customHeight="false" outlineLevel="0" collapsed="false">
      <c r="A39" s="105" t="s">
        <v>169</v>
      </c>
      <c r="B39" s="105" t="n">
        <v>1890.15</v>
      </c>
      <c r="C39" s="105" t="n">
        <v>95</v>
      </c>
    </row>
    <row r="40" customFormat="false" ht="15" hidden="false" customHeight="false" outlineLevel="0" collapsed="false">
      <c r="A40" s="106" t="s">
        <v>18</v>
      </c>
      <c r="B40" s="106" t="n">
        <f aca="false">38+38</f>
        <v>76</v>
      </c>
      <c r="C40" s="106" t="n">
        <v>0</v>
      </c>
    </row>
    <row r="41" customFormat="false" ht="15" hidden="false" customHeight="false" outlineLevel="0" collapsed="false">
      <c r="A41" s="107"/>
      <c r="B41" s="107"/>
      <c r="C41" s="107"/>
    </row>
    <row r="42" customFormat="false" ht="15" hidden="false" customHeight="false" outlineLevel="0" collapsed="false">
      <c r="A42" s="103" t="s">
        <v>120</v>
      </c>
      <c r="B42" s="103" t="s">
        <v>131</v>
      </c>
      <c r="C42" s="103" t="s">
        <v>132</v>
      </c>
    </row>
    <row r="43" customFormat="false" ht="15" hidden="false" customHeight="false" outlineLevel="0" collapsed="false">
      <c r="A43" s="104" t="s">
        <v>170</v>
      </c>
      <c r="B43" s="104" t="n">
        <v>16</v>
      </c>
      <c r="C43" s="104" t="n">
        <v>4.5</v>
      </c>
    </row>
    <row r="44" customFormat="false" ht="15" hidden="false" customHeight="false" outlineLevel="0" collapsed="false">
      <c r="A44" s="104" t="s">
        <v>171</v>
      </c>
      <c r="B44" s="104" t="n">
        <v>190</v>
      </c>
      <c r="C44" s="104" t="n">
        <v>6</v>
      </c>
    </row>
    <row r="45" customFormat="false" ht="15" hidden="false" customHeight="false" outlineLevel="0" collapsed="false">
      <c r="A45" s="104" t="s">
        <v>172</v>
      </c>
      <c r="B45" s="104" t="n">
        <v>5</v>
      </c>
      <c r="C45" s="104" t="n">
        <v>0</v>
      </c>
    </row>
    <row r="46" customFormat="false" ht="15" hidden="false" customHeight="false" outlineLevel="0" collapsed="false">
      <c r="A46" s="104" t="s">
        <v>173</v>
      </c>
      <c r="B46" s="104" t="n">
        <v>130.5</v>
      </c>
      <c r="C46" s="104" t="n">
        <v>5</v>
      </c>
    </row>
    <row r="47" customFormat="false" ht="15" hidden="false" customHeight="false" outlineLevel="0" collapsed="false">
      <c r="A47" s="104" t="s">
        <v>174</v>
      </c>
      <c r="B47" s="104" t="n">
        <v>15</v>
      </c>
      <c r="C47" s="104" t="n">
        <v>5</v>
      </c>
    </row>
    <row r="48" customFormat="false" ht="15" hidden="false" customHeight="false" outlineLevel="0" collapsed="false">
      <c r="A48" s="104" t="s">
        <v>175</v>
      </c>
      <c r="B48" s="104" t="n">
        <v>7.5</v>
      </c>
      <c r="C48" s="104" t="n">
        <v>0</v>
      </c>
    </row>
    <row r="49" customFormat="false" ht="15" hidden="false" customHeight="false" outlineLevel="0" collapsed="false">
      <c r="A49" s="104" t="s">
        <v>176</v>
      </c>
      <c r="B49" s="104" t="n">
        <v>15</v>
      </c>
      <c r="C49" s="104" t="n">
        <v>5.53</v>
      </c>
    </row>
    <row r="50" customFormat="false" ht="15" hidden="false" customHeight="false" outlineLevel="0" collapsed="false">
      <c r="A50" s="104" t="s">
        <v>177</v>
      </c>
      <c r="B50" s="104" t="n">
        <v>60</v>
      </c>
      <c r="C50" s="104" t="n">
        <v>4.5</v>
      </c>
    </row>
    <row r="51" customFormat="false" ht="15" hidden="false" customHeight="false" outlineLevel="0" collapsed="false">
      <c r="A51" s="104" t="s">
        <v>178</v>
      </c>
      <c r="B51" s="104" t="n">
        <v>45</v>
      </c>
      <c r="C51" s="104" t="n">
        <v>4.5</v>
      </c>
    </row>
    <row r="52" customFormat="false" ht="15" hidden="false" customHeight="false" outlineLevel="0" collapsed="false">
      <c r="A52" s="104" t="s">
        <v>179</v>
      </c>
      <c r="B52" s="104" t="n">
        <v>10</v>
      </c>
      <c r="C52" s="104" t="n">
        <v>3.4</v>
      </c>
    </row>
    <row r="53" customFormat="false" ht="15" hidden="false" customHeight="false" outlineLevel="0" collapsed="false">
      <c r="A53" s="104" t="s">
        <v>180</v>
      </c>
      <c r="B53" s="104" t="n">
        <v>35</v>
      </c>
      <c r="C53" s="104" t="n">
        <v>0</v>
      </c>
    </row>
    <row r="54" customFormat="false" ht="15" hidden="false" customHeight="false" outlineLevel="0" collapsed="false">
      <c r="A54" s="104" t="s">
        <v>181</v>
      </c>
      <c r="B54" s="104" t="n">
        <v>90</v>
      </c>
      <c r="C54" s="104" t="n">
        <v>6</v>
      </c>
    </row>
    <row r="55" customFormat="false" ht="15" hidden="false" customHeight="false" outlineLevel="0" collapsed="false">
      <c r="A55" s="104" t="s">
        <v>182</v>
      </c>
      <c r="B55" s="108" t="n">
        <v>20</v>
      </c>
      <c r="C55" s="104" t="n">
        <v>4.5</v>
      </c>
    </row>
    <row r="56" customFormat="false" ht="15" hidden="false" customHeight="false" outlineLevel="0" collapsed="false">
      <c r="A56" s="104" t="s">
        <v>183</v>
      </c>
      <c r="B56" s="104" t="n">
        <v>58</v>
      </c>
      <c r="C56" s="104" t="n">
        <v>2.27</v>
      </c>
    </row>
    <row r="57" customFormat="false" ht="15" hidden="false" customHeight="false" outlineLevel="0" collapsed="false">
      <c r="A57" s="104" t="s">
        <v>184</v>
      </c>
      <c r="B57" s="104" t="n">
        <v>65</v>
      </c>
      <c r="C57" s="104" t="n">
        <v>3.4</v>
      </c>
    </row>
    <row r="58" customFormat="false" ht="15" hidden="false" customHeight="false" outlineLevel="0" collapsed="false">
      <c r="A58" s="104" t="s">
        <v>185</v>
      </c>
      <c r="B58" s="104" t="n">
        <v>97.5</v>
      </c>
      <c r="C58" s="104" t="n">
        <v>6</v>
      </c>
    </row>
    <row r="59" customFormat="false" ht="15" hidden="false" customHeight="false" outlineLevel="0" collapsed="false">
      <c r="A59" s="104" t="s">
        <v>186</v>
      </c>
      <c r="B59" s="104" t="n">
        <v>10</v>
      </c>
      <c r="C59" s="104" t="n">
        <v>2</v>
      </c>
    </row>
    <row r="60" customFormat="false" ht="15" hidden="false" customHeight="false" outlineLevel="0" collapsed="false">
      <c r="A60" s="104" t="s">
        <v>187</v>
      </c>
      <c r="B60" s="104" t="n">
        <v>55</v>
      </c>
      <c r="C60" s="104" t="n">
        <v>6.8</v>
      </c>
    </row>
    <row r="61" customFormat="false" ht="15" hidden="false" customHeight="false" outlineLevel="0" collapsed="false">
      <c r="A61" s="104" t="s">
        <v>188</v>
      </c>
      <c r="B61" s="104" t="n">
        <v>15</v>
      </c>
      <c r="C61" s="104" t="n">
        <v>4.5</v>
      </c>
    </row>
    <row r="62" customFormat="false" ht="15" hidden="false" customHeight="false" outlineLevel="0" collapsed="false">
      <c r="A62" s="104" t="s">
        <v>189</v>
      </c>
      <c r="B62" s="104" t="n">
        <v>70</v>
      </c>
      <c r="C62" s="104" t="n">
        <v>6.8</v>
      </c>
    </row>
    <row r="63" customFormat="false" ht="15" hidden="false" customHeight="false" outlineLevel="0" collapsed="false">
      <c r="A63" s="104" t="s">
        <v>190</v>
      </c>
      <c r="B63" s="104" t="n">
        <v>5</v>
      </c>
      <c r="C63" s="104" t="n">
        <v>0</v>
      </c>
    </row>
    <row r="64" customFormat="false" ht="15" hidden="false" customHeight="false" outlineLevel="0" collapsed="false">
      <c r="A64" s="104" t="s">
        <v>191</v>
      </c>
      <c r="B64" s="104" t="n">
        <v>10</v>
      </c>
      <c r="C64" s="104" t="n">
        <v>0</v>
      </c>
    </row>
    <row r="65" customFormat="false" ht="15" hidden="false" customHeight="false" outlineLevel="0" collapsed="false">
      <c r="A65" s="104" t="s">
        <v>192</v>
      </c>
      <c r="B65" s="104" t="n">
        <v>10</v>
      </c>
      <c r="C65" s="104" t="n">
        <v>4.5</v>
      </c>
    </row>
    <row r="66" customFormat="false" ht="15" hidden="false" customHeight="false" outlineLevel="0" collapsed="false">
      <c r="A66" s="104" t="s">
        <v>193</v>
      </c>
      <c r="B66" s="104" t="n">
        <v>5</v>
      </c>
      <c r="C66" s="104" t="n">
        <v>0</v>
      </c>
    </row>
    <row r="67" customFormat="false" ht="15" hidden="false" customHeight="false" outlineLevel="0" collapsed="false">
      <c r="A67" s="104" t="s">
        <v>194</v>
      </c>
      <c r="B67" s="104" t="n">
        <v>5</v>
      </c>
      <c r="C67" s="104" t="n">
        <v>0</v>
      </c>
    </row>
    <row r="68" customFormat="false" ht="15" hidden="false" customHeight="false" outlineLevel="0" collapsed="false">
      <c r="A68" s="104" t="s">
        <v>195</v>
      </c>
      <c r="B68" s="104" t="n">
        <v>5</v>
      </c>
      <c r="C68" s="104" t="n">
        <v>0</v>
      </c>
    </row>
    <row r="69" customFormat="false" ht="15" hidden="false" customHeight="false" outlineLevel="0" collapsed="false">
      <c r="A69" s="104" t="s">
        <v>196</v>
      </c>
      <c r="B69" s="104" t="n">
        <v>5</v>
      </c>
      <c r="C69" s="104" t="n">
        <v>0</v>
      </c>
    </row>
    <row r="70" customFormat="false" ht="15" hidden="false" customHeight="false" outlineLevel="0" collapsed="false">
      <c r="A70" s="104" t="s">
        <v>197</v>
      </c>
      <c r="B70" s="104" t="n">
        <v>5</v>
      </c>
      <c r="C70" s="104" t="n">
        <v>0</v>
      </c>
    </row>
    <row r="71" customFormat="false" ht="15" hidden="false" customHeight="false" outlineLevel="0" collapsed="false">
      <c r="A71" s="104" t="s">
        <v>198</v>
      </c>
      <c r="B71" s="104" t="n">
        <v>5</v>
      </c>
      <c r="C71" s="104" t="n">
        <v>0</v>
      </c>
    </row>
    <row r="72" customFormat="false" ht="15" hidden="false" customHeight="false" outlineLevel="0" collapsed="false">
      <c r="A72" s="105" t="s">
        <v>169</v>
      </c>
      <c r="B72" s="109" t="n">
        <v>1064.5</v>
      </c>
      <c r="C72" s="105" t="n">
        <v>85.2</v>
      </c>
    </row>
    <row r="73" customFormat="false" ht="15" hidden="false" customHeight="false" outlineLevel="0" collapsed="false">
      <c r="A73" s="104" t="s">
        <v>18</v>
      </c>
      <c r="B73" s="104" t="n">
        <f aca="false">38+35</f>
        <v>73</v>
      </c>
      <c r="C73" s="104" t="n">
        <v>0</v>
      </c>
    </row>
    <row r="74" customFormat="false" ht="15" hidden="false" customHeight="false" outlineLevel="0" collapsed="false">
      <c r="A74" s="110" t="s">
        <v>199</v>
      </c>
      <c r="B74" s="111"/>
      <c r="C74" s="111"/>
    </row>
  </sheetData>
  <mergeCells count="1">
    <mergeCell ref="B1: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25"/>
  <sheetViews>
    <sheetView showFormulas="false" showGridLines="true" showRowColHeaders="false" showZeros="true" rightToLeft="false" tabSelected="false" showOutlineSymbols="true" defaultGridColor="true" view="normal" topLeftCell="A1" colorId="64" zoomScale="83" zoomScaleNormal="83" zoomScalePageLayoutView="100" workbookViewId="0">
      <selection pane="topLeft" activeCell="E53" activeCellId="0" sqref="E53"/>
    </sheetView>
  </sheetViews>
  <sheetFormatPr defaultColWidth="11.60546875" defaultRowHeight="12.8" zeroHeight="false" outlineLevelRow="0" outlineLevelCol="0"/>
  <sheetData>
    <row r="1" customFormat="false" ht="13.8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13.8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13.8" hidden="false" customHeight="false" outlineLevel="0" collapsed="false">
      <c r="A4" s="3" t="s">
        <v>200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3.8" hidden="false" customHeight="false" outlineLevel="0" collapsed="false">
      <c r="A5" s="112"/>
      <c r="B5" s="112"/>
      <c r="C5" s="112"/>
      <c r="D5" s="112"/>
      <c r="E5" s="112" t="n">
        <f aca="false">E13/7</f>
        <v>59</v>
      </c>
      <c r="F5" s="112"/>
      <c r="G5" s="112"/>
      <c r="H5" s="112"/>
      <c r="I5" s="112"/>
      <c r="J5" s="112"/>
      <c r="K5" s="112"/>
    </row>
    <row r="6" customFormat="false" ht="13.8" hidden="false" customHeight="false" outlineLevel="0" collapsed="false">
      <c r="A6" s="2" t="s">
        <v>201</v>
      </c>
    </row>
    <row r="7" customFormat="false" ht="13.8" hidden="false" customHeight="true" outlineLevel="0" collapsed="false">
      <c r="A7" s="5" t="s">
        <v>3</v>
      </c>
      <c r="B7" s="5" t="s">
        <v>4</v>
      </c>
      <c r="C7" s="6" t="s">
        <v>5</v>
      </c>
      <c r="D7" s="6" t="s">
        <v>6</v>
      </c>
      <c r="E7" s="7" t="s">
        <v>7</v>
      </c>
      <c r="F7" s="7"/>
      <c r="G7" s="7"/>
      <c r="H7" s="7"/>
      <c r="I7" s="7"/>
      <c r="J7" s="7"/>
      <c r="K7" s="113"/>
    </row>
    <row r="8" customFormat="false" ht="13.8" hidden="false" customHeight="true" outlineLevel="0" collapsed="false">
      <c r="A8" s="5"/>
      <c r="B8" s="5"/>
      <c r="C8" s="6"/>
      <c r="D8" s="6"/>
      <c r="E8" s="6" t="s">
        <v>8</v>
      </c>
      <c r="F8" s="6"/>
      <c r="G8" s="9" t="s">
        <v>9</v>
      </c>
      <c r="H8" s="9"/>
      <c r="I8" s="9" t="s">
        <v>10</v>
      </c>
      <c r="J8" s="9"/>
      <c r="K8" s="114"/>
    </row>
    <row r="9" customFormat="false" ht="13.8" hidden="false" customHeight="false" outlineLevel="0" collapsed="false">
      <c r="A9" s="5"/>
      <c r="B9" s="5"/>
      <c r="C9" s="6"/>
      <c r="D9" s="6"/>
      <c r="E9" s="11" t="s">
        <v>55</v>
      </c>
      <c r="F9" s="11" t="s">
        <v>12</v>
      </c>
      <c r="G9" s="5" t="s">
        <v>55</v>
      </c>
      <c r="H9" s="5" t="s">
        <v>12</v>
      </c>
      <c r="I9" s="5" t="s">
        <v>55</v>
      </c>
      <c r="J9" s="5" t="s">
        <v>12</v>
      </c>
      <c r="K9" s="115"/>
    </row>
    <row r="10" customFormat="false" ht="13.8" hidden="false" customHeight="true" outlineLevel="0" collapsed="false">
      <c r="A10" s="13" t="s">
        <v>202</v>
      </c>
      <c r="B10" s="14" t="s">
        <v>13</v>
      </c>
      <c r="C10" s="15" t="s">
        <v>14</v>
      </c>
      <c r="D10" s="16" t="n">
        <v>27325.08</v>
      </c>
      <c r="E10" s="116" t="n">
        <f aca="false">413*0.3</f>
        <v>123.9</v>
      </c>
      <c r="F10" s="17" t="n">
        <v>10</v>
      </c>
      <c r="G10" s="17" t="n">
        <f aca="false">210*0.3</f>
        <v>63</v>
      </c>
      <c r="H10" s="116" t="n">
        <v>10</v>
      </c>
      <c r="I10" s="17" t="n">
        <f aca="false">210*0.3</f>
        <v>63</v>
      </c>
      <c r="J10" s="116" t="n">
        <v>10</v>
      </c>
      <c r="K10" s="117"/>
    </row>
    <row r="11" customFormat="false" ht="13.8" hidden="false" customHeight="false" outlineLevel="0" collapsed="false">
      <c r="A11" s="13"/>
      <c r="B11" s="14"/>
      <c r="C11" s="13" t="s">
        <v>15</v>
      </c>
      <c r="D11" s="16" t="n">
        <v>13637.72</v>
      </c>
      <c r="E11" s="116" t="n">
        <f aca="false">413*0.2</f>
        <v>82.6</v>
      </c>
      <c r="F11" s="17" t="n">
        <v>10</v>
      </c>
      <c r="G11" s="17" t="n">
        <f aca="false">210*0.2</f>
        <v>42</v>
      </c>
      <c r="H11" s="116" t="n">
        <v>10</v>
      </c>
      <c r="I11" s="17" t="n">
        <f aca="false">210*0.2</f>
        <v>42</v>
      </c>
      <c r="J11" s="116" t="n">
        <v>10</v>
      </c>
      <c r="K11" s="117"/>
    </row>
    <row r="12" customFormat="false" ht="13.8" hidden="false" customHeight="false" outlineLevel="0" collapsed="false">
      <c r="A12" s="13"/>
      <c r="B12" s="14"/>
      <c r="C12" s="20" t="s">
        <v>16</v>
      </c>
      <c r="D12" s="16" t="n">
        <v>59864.37</v>
      </c>
      <c r="E12" s="116" t="n">
        <f aca="false">413*0.5</f>
        <v>206.5</v>
      </c>
      <c r="F12" s="17" t="n">
        <v>10</v>
      </c>
      <c r="G12" s="17" t="n">
        <f aca="false">210*0.5</f>
        <v>105</v>
      </c>
      <c r="H12" s="116" t="n">
        <v>10</v>
      </c>
      <c r="I12" s="17" t="n">
        <f aca="false">210*0.5</f>
        <v>105</v>
      </c>
      <c r="J12" s="116" t="n">
        <v>10</v>
      </c>
      <c r="K12" s="117"/>
    </row>
    <row r="13" customFormat="false" ht="13.8" hidden="false" customHeight="true" outlineLevel="0" collapsed="false">
      <c r="A13" s="13"/>
      <c r="B13" s="22" t="s">
        <v>17</v>
      </c>
      <c r="C13" s="22"/>
      <c r="D13" s="22"/>
      <c r="E13" s="23" t="n">
        <f aca="false">SUM(E10:E12)</f>
        <v>413</v>
      </c>
      <c r="F13" s="23" t="n">
        <f aca="false">SUM(F10:F12)</f>
        <v>30</v>
      </c>
      <c r="G13" s="23" t="n">
        <f aca="false">SUM(G10:G12)</f>
        <v>210</v>
      </c>
      <c r="H13" s="23" t="n">
        <f aca="false">SUM(H10:H12)</f>
        <v>30</v>
      </c>
      <c r="I13" s="23" t="n">
        <f aca="false">SUM(I10:I12)</f>
        <v>210</v>
      </c>
      <c r="J13" s="24" t="n">
        <f aca="false">SUM(J10:J12)</f>
        <v>30</v>
      </c>
      <c r="K13" s="114"/>
    </row>
    <row r="14" customFormat="false" ht="26.85" hidden="false" customHeight="true" outlineLevel="0" collapsed="false">
      <c r="A14" s="13"/>
      <c r="B14" s="25" t="s">
        <v>18</v>
      </c>
      <c r="C14" s="13" t="s">
        <v>19</v>
      </c>
      <c r="D14" s="13"/>
      <c r="E14" s="17" t="n">
        <f aca="false">9*7</f>
        <v>63</v>
      </c>
      <c r="F14" s="17" t="n">
        <v>0</v>
      </c>
      <c r="G14" s="116" t="n">
        <f aca="false">3*7</f>
        <v>21</v>
      </c>
      <c r="H14" s="116" t="n">
        <v>0</v>
      </c>
      <c r="I14" s="116" t="n">
        <f aca="false">3*7</f>
        <v>21</v>
      </c>
      <c r="J14" s="116" t="n">
        <v>0</v>
      </c>
      <c r="K14" s="114"/>
    </row>
    <row r="15" customFormat="false" ht="13.8" hidden="false" customHeight="true" outlineLevel="0" collapsed="false">
      <c r="A15" s="13"/>
      <c r="B15" s="22" t="s">
        <v>20</v>
      </c>
      <c r="C15" s="22"/>
      <c r="D15" s="22"/>
      <c r="E15" s="24" t="n">
        <f aca="false">SUM(E14)</f>
        <v>63</v>
      </c>
      <c r="F15" s="23" t="n">
        <f aca="false">SUM(F14)</f>
        <v>0</v>
      </c>
      <c r="G15" s="23" t="n">
        <f aca="false">SUM(G14)</f>
        <v>21</v>
      </c>
      <c r="H15" s="23" t="n">
        <f aca="false">SUM(H14)</f>
        <v>0</v>
      </c>
      <c r="I15" s="23" t="n">
        <f aca="false">SUM(I14)</f>
        <v>21</v>
      </c>
      <c r="J15" s="23" t="n">
        <f aca="false">SUM(J14)</f>
        <v>0</v>
      </c>
      <c r="K15" s="114"/>
    </row>
    <row r="16" customFormat="false" ht="39.15" hidden="false" customHeight="true" outlineLevel="0" collapsed="false">
      <c r="A16" s="13"/>
      <c r="B16" s="25" t="s">
        <v>21</v>
      </c>
      <c r="C16" s="13" t="s">
        <v>19</v>
      </c>
      <c r="D16" s="13"/>
      <c r="E16" s="28" t="n">
        <v>0</v>
      </c>
      <c r="F16" s="28" t="n">
        <v>0</v>
      </c>
      <c r="G16" s="118" t="n">
        <v>0</v>
      </c>
      <c r="H16" s="118" t="n">
        <v>0</v>
      </c>
      <c r="I16" s="116" t="n">
        <v>0</v>
      </c>
      <c r="J16" s="118" t="n">
        <v>0</v>
      </c>
      <c r="K16" s="117"/>
    </row>
    <row r="17" customFormat="false" ht="26.85" hidden="false" customHeight="true" outlineLevel="0" collapsed="false">
      <c r="A17" s="13"/>
      <c r="B17" s="22" t="s">
        <v>22</v>
      </c>
      <c r="C17" s="22"/>
      <c r="D17" s="22"/>
      <c r="E17" s="23" t="n">
        <f aca="false">SUM(E16)</f>
        <v>0</v>
      </c>
      <c r="F17" s="23" t="n">
        <f aca="false">SUM(F16)</f>
        <v>0</v>
      </c>
      <c r="G17" s="23" t="n">
        <f aca="false">SUM(G16)</f>
        <v>0</v>
      </c>
      <c r="H17" s="23" t="n">
        <f aca="false">SUM(H16)</f>
        <v>0</v>
      </c>
      <c r="I17" s="24" t="n">
        <f aca="false">SUM(I16)</f>
        <v>0</v>
      </c>
      <c r="J17" s="23" t="n">
        <f aca="false">SUM(J16)</f>
        <v>0</v>
      </c>
      <c r="K17" s="114"/>
    </row>
    <row r="18" customFormat="false" ht="52.25" hidden="false" customHeight="true" outlineLevel="0" collapsed="false">
      <c r="A18" s="13"/>
      <c r="B18" s="25" t="s">
        <v>23</v>
      </c>
      <c r="C18" s="13" t="s">
        <v>19</v>
      </c>
      <c r="D18" s="13"/>
      <c r="E18" s="28" t="n">
        <v>0</v>
      </c>
      <c r="F18" s="28" t="n">
        <v>0</v>
      </c>
      <c r="G18" s="118" t="n">
        <v>0</v>
      </c>
      <c r="H18" s="118" t="n">
        <v>0</v>
      </c>
      <c r="I18" s="116" t="n">
        <v>0</v>
      </c>
      <c r="J18" s="118" t="n">
        <v>0</v>
      </c>
      <c r="K18" s="114"/>
    </row>
    <row r="19" customFormat="false" ht="13.8" hidden="false" customHeight="true" outlineLevel="0" collapsed="false">
      <c r="A19" s="13"/>
      <c r="B19" s="22" t="s">
        <v>24</v>
      </c>
      <c r="C19" s="22"/>
      <c r="D19" s="22"/>
      <c r="E19" s="23" t="n">
        <f aca="false">SUM(E18)</f>
        <v>0</v>
      </c>
      <c r="F19" s="23" t="n">
        <f aca="false">SUM(F18)</f>
        <v>0</v>
      </c>
      <c r="G19" s="23" t="n">
        <f aca="false">SUM(G18)</f>
        <v>0</v>
      </c>
      <c r="H19" s="23" t="n">
        <f aca="false">SUM(H18)</f>
        <v>0</v>
      </c>
      <c r="I19" s="24" t="n">
        <f aca="false">SUM(I18)</f>
        <v>0</v>
      </c>
      <c r="J19" s="23" t="n">
        <f aca="false">SUM(J18)</f>
        <v>0</v>
      </c>
      <c r="K19" s="117"/>
    </row>
    <row r="20" customFormat="false" ht="26.85" hidden="false" customHeight="true" outlineLevel="0" collapsed="false">
      <c r="A20" s="13"/>
      <c r="B20" s="25" t="s">
        <v>25</v>
      </c>
      <c r="C20" s="13" t="s">
        <v>19</v>
      </c>
      <c r="D20" s="13"/>
      <c r="E20" s="17" t="n">
        <v>14</v>
      </c>
      <c r="F20" s="17" t="n">
        <v>0</v>
      </c>
      <c r="G20" s="116" t="n">
        <v>7</v>
      </c>
      <c r="H20" s="116" t="n">
        <v>0</v>
      </c>
      <c r="I20" s="116" t="n">
        <v>7</v>
      </c>
      <c r="J20" s="116" t="n">
        <v>0</v>
      </c>
      <c r="K20" s="119"/>
    </row>
    <row r="21" customFormat="false" ht="13.8" hidden="false" customHeight="true" outlineLevel="0" collapsed="false">
      <c r="A21" s="13"/>
      <c r="B21" s="22" t="s">
        <v>26</v>
      </c>
      <c r="C21" s="22"/>
      <c r="D21" s="22"/>
      <c r="E21" s="23" t="n">
        <f aca="false">SUM(E20)</f>
        <v>14</v>
      </c>
      <c r="F21" s="23" t="n">
        <f aca="false">SUM(F20)</f>
        <v>0</v>
      </c>
      <c r="G21" s="23" t="n">
        <f aca="false">SUM(G20)</f>
        <v>7</v>
      </c>
      <c r="H21" s="23" t="n">
        <f aca="false">SUM(H20)</f>
        <v>0</v>
      </c>
      <c r="I21" s="24" t="n">
        <f aca="false">SUM(I20)</f>
        <v>7</v>
      </c>
      <c r="J21" s="23" t="n">
        <f aca="false">SUM(J20)</f>
        <v>0</v>
      </c>
    </row>
    <row r="22" customFormat="false" ht="26.85" hidden="false" customHeight="true" outlineLevel="0" collapsed="false">
      <c r="A22" s="13"/>
      <c r="B22" s="25" t="s">
        <v>27</v>
      </c>
      <c r="C22" s="13" t="s">
        <v>19</v>
      </c>
      <c r="D22" s="13"/>
      <c r="E22" s="17" t="n">
        <v>7</v>
      </c>
      <c r="F22" s="17" t="n">
        <v>0</v>
      </c>
      <c r="G22" s="118" t="n">
        <v>0</v>
      </c>
      <c r="H22" s="118" t="n">
        <v>0</v>
      </c>
      <c r="I22" s="118" t="n">
        <v>0</v>
      </c>
      <c r="J22" s="118" t="n">
        <v>0</v>
      </c>
    </row>
    <row r="23" customFormat="false" ht="13.8" hidden="false" customHeight="true" outlineLevel="0" collapsed="false">
      <c r="A23" s="13"/>
      <c r="B23" s="22" t="s">
        <v>28</v>
      </c>
      <c r="C23" s="22"/>
      <c r="D23" s="22"/>
      <c r="E23" s="23" t="n">
        <f aca="false">SUM(E22)</f>
        <v>7</v>
      </c>
      <c r="F23" s="23" t="n">
        <f aca="false">SUM(F22)</f>
        <v>0</v>
      </c>
      <c r="G23" s="23" t="n">
        <f aca="false">SUM(G22)</f>
        <v>0</v>
      </c>
      <c r="H23" s="23" t="n">
        <f aca="false">SUM(H22)</f>
        <v>0</v>
      </c>
      <c r="I23" s="23" t="n">
        <f aca="false">SUM(I22)</f>
        <v>0</v>
      </c>
      <c r="J23" s="23" t="n">
        <f aca="false">SUM(J22)</f>
        <v>0</v>
      </c>
    </row>
    <row r="24" customFormat="false" ht="26.85" hidden="false" customHeight="true" outlineLevel="0" collapsed="false">
      <c r="A24" s="13"/>
      <c r="B24" s="25" t="s">
        <v>29</v>
      </c>
      <c r="C24" s="13" t="s">
        <v>19</v>
      </c>
      <c r="D24" s="13"/>
      <c r="E24" s="17" t="n">
        <v>7</v>
      </c>
      <c r="F24" s="17" t="n">
        <v>0</v>
      </c>
      <c r="G24" s="118" t="n">
        <v>0</v>
      </c>
      <c r="H24" s="118" t="n">
        <v>0</v>
      </c>
      <c r="I24" s="118" t="n">
        <v>0</v>
      </c>
      <c r="J24" s="118" t="n">
        <v>0</v>
      </c>
    </row>
    <row r="25" customFormat="false" ht="13.8" hidden="false" customHeight="true" outlineLevel="0" collapsed="false">
      <c r="A25" s="13"/>
      <c r="B25" s="22" t="s">
        <v>30</v>
      </c>
      <c r="C25" s="22"/>
      <c r="D25" s="22"/>
      <c r="E25" s="23" t="n">
        <f aca="false">SUM(E24)</f>
        <v>7</v>
      </c>
      <c r="F25" s="23" t="n">
        <v>0</v>
      </c>
      <c r="G25" s="120" t="n">
        <v>0</v>
      </c>
      <c r="H25" s="120" t="n">
        <v>0</v>
      </c>
      <c r="I25" s="120" t="n">
        <v>0</v>
      </c>
      <c r="J25" s="120" t="n">
        <v>0</v>
      </c>
    </row>
    <row r="26" customFormat="false" ht="13.8" hidden="false" customHeight="true" outlineLevel="0" collapsed="false">
      <c r="A26" s="13"/>
      <c r="B26" s="22" t="s">
        <v>31</v>
      </c>
      <c r="C26" s="22"/>
      <c r="D26" s="22"/>
      <c r="E26" s="24" t="n">
        <f aca="false">E13+E15+E17+E19+E21+E23+E25</f>
        <v>504</v>
      </c>
      <c r="F26" s="23" t="n">
        <f aca="false">F13+F15+F17+F19+F21+F23+F25</f>
        <v>30</v>
      </c>
      <c r="G26" s="23" t="n">
        <f aca="false">G13+G15+G17+G19+G21+G23+G25</f>
        <v>238</v>
      </c>
      <c r="H26" s="23" t="n">
        <f aca="false">H13+H15+H17+H19+H21+H23+H25</f>
        <v>30</v>
      </c>
      <c r="I26" s="24" t="n">
        <f aca="false">I13+I15+I17+I19+I21+I23+I25</f>
        <v>238</v>
      </c>
      <c r="J26" s="24" t="n">
        <f aca="false">J13+J15+J17+J19+J21+J23+J25</f>
        <v>30</v>
      </c>
    </row>
    <row r="27" customFormat="false" ht="13.8" hidden="false" customHeight="true" outlineLevel="0" collapsed="false">
      <c r="A27" s="13"/>
      <c r="B27" s="13" t="s">
        <v>32</v>
      </c>
      <c r="C27" s="13"/>
      <c r="D27" s="13"/>
      <c r="E27" s="34" t="n">
        <v>247</v>
      </c>
      <c r="F27" s="34" t="n">
        <v>247</v>
      </c>
      <c r="G27" s="35" t="n">
        <v>52</v>
      </c>
      <c r="H27" s="35" t="n">
        <v>52</v>
      </c>
      <c r="I27" s="35" t="n">
        <v>66</v>
      </c>
      <c r="J27" s="35" t="n">
        <v>66</v>
      </c>
    </row>
    <row r="28" customFormat="false" ht="13.8" hidden="false" customHeight="true" outlineLevel="0" collapsed="false">
      <c r="A28" s="13"/>
      <c r="B28" s="22" t="s">
        <v>33</v>
      </c>
      <c r="C28" s="22"/>
      <c r="D28" s="22"/>
      <c r="E28" s="36" t="n">
        <f aca="false">E26*E27</f>
        <v>124488</v>
      </c>
      <c r="F28" s="36" t="n">
        <f aca="false">F26*F27</f>
        <v>7410</v>
      </c>
      <c r="G28" s="36" t="n">
        <f aca="false">G26*G27</f>
        <v>12376</v>
      </c>
      <c r="H28" s="36" t="n">
        <f aca="false">H26*H27</f>
        <v>1560</v>
      </c>
      <c r="I28" s="36" t="n">
        <f aca="false">I26*I27</f>
        <v>15708</v>
      </c>
      <c r="J28" s="36" t="n">
        <f aca="false">J26*J27</f>
        <v>1980</v>
      </c>
    </row>
    <row r="29" customFormat="false" ht="13.8" hidden="false" customHeight="true" outlineLevel="0" collapsed="false">
      <c r="A29" s="13"/>
      <c r="B29" s="37" t="s">
        <v>34</v>
      </c>
      <c r="C29" s="37"/>
      <c r="D29" s="37"/>
      <c r="E29" s="121" t="n">
        <f aca="false">SUM(E28:J28)</f>
        <v>163522</v>
      </c>
      <c r="F29" s="121"/>
      <c r="G29" s="121"/>
      <c r="H29" s="121"/>
      <c r="I29" s="121"/>
      <c r="J29" s="121"/>
    </row>
    <row r="31" customFormat="false" ht="13.8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customFormat="false" ht="13.8" hidden="false" customHeight="false" outlineLevel="0" collapsed="false">
      <c r="A32" s="2" t="s">
        <v>203</v>
      </c>
      <c r="B32" s="2"/>
      <c r="C32" s="2"/>
      <c r="D32" s="2"/>
      <c r="E32" s="2"/>
      <c r="F32" s="2"/>
      <c r="G32" s="2"/>
      <c r="H32" s="2"/>
      <c r="I32" s="2"/>
      <c r="J32" s="2"/>
    </row>
    <row r="33" customFormat="false" ht="13.8" hidden="false" customHeight="true" outlineLevel="0" collapsed="false">
      <c r="A33" s="5" t="s">
        <v>3</v>
      </c>
      <c r="B33" s="5" t="s">
        <v>4</v>
      </c>
      <c r="C33" s="6" t="s">
        <v>5</v>
      </c>
      <c r="D33" s="6" t="s">
        <v>6</v>
      </c>
      <c r="E33" s="39" t="s">
        <v>7</v>
      </c>
      <c r="F33" s="39"/>
      <c r="G33" s="39"/>
      <c r="H33" s="39"/>
      <c r="I33" s="39"/>
      <c r="J33" s="39"/>
      <c r="K33" s="113"/>
    </row>
    <row r="34" customFormat="false" ht="13.8" hidden="false" customHeight="true" outlineLevel="0" collapsed="false">
      <c r="A34" s="5"/>
      <c r="B34" s="5"/>
      <c r="C34" s="6"/>
      <c r="D34" s="6"/>
      <c r="E34" s="6" t="s">
        <v>8</v>
      </c>
      <c r="F34" s="6"/>
      <c r="G34" s="9" t="s">
        <v>9</v>
      </c>
      <c r="H34" s="9"/>
      <c r="I34" s="9" t="s">
        <v>10</v>
      </c>
      <c r="J34" s="9"/>
      <c r="K34" s="114"/>
    </row>
    <row r="35" customFormat="false" ht="13.8" hidden="false" customHeight="false" outlineLevel="0" collapsed="false">
      <c r="A35" s="5"/>
      <c r="B35" s="5"/>
      <c r="C35" s="6"/>
      <c r="D35" s="6"/>
      <c r="E35" s="11" t="s">
        <v>55</v>
      </c>
      <c r="F35" s="11" t="s">
        <v>12</v>
      </c>
      <c r="G35" s="5" t="s">
        <v>55</v>
      </c>
      <c r="H35" s="5" t="s">
        <v>12</v>
      </c>
      <c r="I35" s="5" t="s">
        <v>55</v>
      </c>
      <c r="J35" s="5" t="s">
        <v>12</v>
      </c>
      <c r="K35" s="115"/>
    </row>
    <row r="36" customFormat="false" ht="13.8" hidden="false" customHeight="true" outlineLevel="0" collapsed="false">
      <c r="A36" s="13" t="s">
        <v>203</v>
      </c>
      <c r="B36" s="14" t="s">
        <v>13</v>
      </c>
      <c r="C36" s="15" t="s">
        <v>14</v>
      </c>
      <c r="D36" s="16" t="n">
        <v>464.85</v>
      </c>
      <c r="E36" s="42" t="n">
        <v>2</v>
      </c>
      <c r="F36" s="42" t="n">
        <v>3</v>
      </c>
      <c r="G36" s="42" t="n">
        <v>3</v>
      </c>
      <c r="H36" s="42" t="n">
        <v>3</v>
      </c>
      <c r="I36" s="42" t="n">
        <v>3</v>
      </c>
      <c r="J36" s="42" t="n">
        <v>3</v>
      </c>
      <c r="K36" s="117"/>
    </row>
    <row r="37" customFormat="false" ht="13.8" hidden="false" customHeight="false" outlineLevel="0" collapsed="false">
      <c r="A37" s="13"/>
      <c r="B37" s="14"/>
      <c r="C37" s="13" t="s">
        <v>15</v>
      </c>
      <c r="D37" s="16" t="n">
        <v>4852.4</v>
      </c>
      <c r="E37" s="42" t="n">
        <v>17</v>
      </c>
      <c r="F37" s="42" t="n">
        <v>3</v>
      </c>
      <c r="G37" s="42" t="n">
        <v>3</v>
      </c>
      <c r="H37" s="42" t="n">
        <v>3</v>
      </c>
      <c r="I37" s="42" t="n">
        <v>3</v>
      </c>
      <c r="J37" s="42" t="n">
        <v>3</v>
      </c>
      <c r="K37" s="117"/>
    </row>
    <row r="38" customFormat="false" ht="13.8" hidden="false" customHeight="false" outlineLevel="0" collapsed="false">
      <c r="A38" s="13"/>
      <c r="B38" s="14"/>
      <c r="C38" s="20" t="s">
        <v>16</v>
      </c>
      <c r="D38" s="16" t="n">
        <v>12763.43</v>
      </c>
      <c r="E38" s="42" t="n">
        <v>37</v>
      </c>
      <c r="F38" s="122" t="n">
        <v>4</v>
      </c>
      <c r="G38" s="122" t="n">
        <v>1</v>
      </c>
      <c r="H38" s="122" t="n">
        <v>4</v>
      </c>
      <c r="I38" s="122" t="n">
        <v>1</v>
      </c>
      <c r="J38" s="122" t="n">
        <v>4</v>
      </c>
      <c r="K38" s="114"/>
    </row>
    <row r="39" customFormat="false" ht="13.8" hidden="false" customHeight="true" outlineLevel="0" collapsed="false">
      <c r="A39" s="13"/>
      <c r="B39" s="22" t="s">
        <v>17</v>
      </c>
      <c r="C39" s="22"/>
      <c r="D39" s="22"/>
      <c r="E39" s="43" t="n">
        <f aca="false">SUM(E36:E38)</f>
        <v>56</v>
      </c>
      <c r="F39" s="43" t="n">
        <f aca="false">SUM(F36:F38)</f>
        <v>10</v>
      </c>
      <c r="G39" s="43" t="n">
        <f aca="false">SUM(G36:G38)</f>
        <v>7</v>
      </c>
      <c r="H39" s="43" t="n">
        <f aca="false">SUM(H36:H38)</f>
        <v>10</v>
      </c>
      <c r="I39" s="43" t="n">
        <f aca="false">SUM(I36:I38)</f>
        <v>7</v>
      </c>
      <c r="J39" s="43" t="n">
        <f aca="false">SUM(J36:J38)</f>
        <v>10</v>
      </c>
      <c r="K39" s="123"/>
    </row>
    <row r="40" customFormat="false" ht="26.85" hidden="false" customHeight="true" outlineLevel="0" collapsed="false">
      <c r="A40" s="13"/>
      <c r="B40" s="25" t="s">
        <v>18</v>
      </c>
      <c r="C40" s="13" t="s">
        <v>19</v>
      </c>
      <c r="D40" s="13"/>
      <c r="E40" s="28" t="n">
        <v>10.5</v>
      </c>
      <c r="F40" s="42" t="n">
        <v>0</v>
      </c>
      <c r="G40" s="42" t="n">
        <v>0</v>
      </c>
      <c r="H40" s="42" t="n">
        <v>0</v>
      </c>
      <c r="I40" s="42" t="n">
        <v>0</v>
      </c>
      <c r="J40" s="42" t="n">
        <v>0</v>
      </c>
      <c r="K40" s="117"/>
    </row>
    <row r="41" customFormat="false" ht="13.8" hidden="false" customHeight="true" outlineLevel="0" collapsed="false">
      <c r="A41" s="13"/>
      <c r="B41" s="22" t="s">
        <v>20</v>
      </c>
      <c r="C41" s="22"/>
      <c r="D41" s="22"/>
      <c r="E41" s="43" t="n">
        <f aca="false">SUM(E40)</f>
        <v>10.5</v>
      </c>
      <c r="F41" s="43" t="n">
        <f aca="false">SUM(F40)</f>
        <v>0</v>
      </c>
      <c r="G41" s="43" t="n">
        <f aca="false">SUM(G40)</f>
        <v>0</v>
      </c>
      <c r="H41" s="43" t="n">
        <f aca="false">SUM(H40)</f>
        <v>0</v>
      </c>
      <c r="I41" s="43" t="n">
        <f aca="false">SUM(I40)</f>
        <v>0</v>
      </c>
      <c r="J41" s="43" t="n">
        <f aca="false">SUM(J40)</f>
        <v>0</v>
      </c>
      <c r="K41" s="117"/>
    </row>
    <row r="42" customFormat="false" ht="39.15" hidden="false" customHeight="true" outlineLevel="0" collapsed="false">
      <c r="A42" s="13"/>
      <c r="B42" s="25" t="s">
        <v>21</v>
      </c>
      <c r="C42" s="13" t="s">
        <v>19</v>
      </c>
      <c r="D42" s="13"/>
      <c r="E42" s="28" t="n">
        <v>0</v>
      </c>
      <c r="F42" s="28" t="n">
        <v>0</v>
      </c>
      <c r="G42" s="118" t="n">
        <v>0</v>
      </c>
      <c r="H42" s="118" t="n">
        <v>0</v>
      </c>
      <c r="I42" s="116" t="n">
        <v>0</v>
      </c>
      <c r="J42" s="118" t="n">
        <v>0</v>
      </c>
      <c r="K42" s="117"/>
    </row>
    <row r="43" customFormat="false" ht="26.85" hidden="false" customHeight="true" outlineLevel="0" collapsed="false">
      <c r="A43" s="13"/>
      <c r="B43" s="22" t="s">
        <v>22</v>
      </c>
      <c r="C43" s="22"/>
      <c r="D43" s="22"/>
      <c r="E43" s="43" t="n">
        <f aca="false">SUM(E42)</f>
        <v>0</v>
      </c>
      <c r="F43" s="43" t="n">
        <f aca="false">SUM(F42)</f>
        <v>0</v>
      </c>
      <c r="G43" s="43" t="n">
        <f aca="false">SUM(G42)</f>
        <v>0</v>
      </c>
      <c r="H43" s="43" t="n">
        <f aca="false">SUM(H42)</f>
        <v>0</v>
      </c>
      <c r="I43" s="43" t="n">
        <f aca="false">SUM(I42)</f>
        <v>0</v>
      </c>
      <c r="J43" s="43" t="n">
        <f aca="false">SUM(J42)</f>
        <v>0</v>
      </c>
      <c r="K43" s="117"/>
    </row>
    <row r="44" customFormat="false" ht="52.25" hidden="false" customHeight="true" outlineLevel="0" collapsed="false">
      <c r="A44" s="13"/>
      <c r="B44" s="25" t="s">
        <v>23</v>
      </c>
      <c r="C44" s="13" t="s">
        <v>19</v>
      </c>
      <c r="D44" s="13"/>
      <c r="E44" s="28" t="n">
        <v>0</v>
      </c>
      <c r="F44" s="28" t="n">
        <v>0</v>
      </c>
      <c r="G44" s="118" t="n">
        <v>0</v>
      </c>
      <c r="H44" s="118" t="n">
        <v>0</v>
      </c>
      <c r="I44" s="116" t="n">
        <v>0</v>
      </c>
      <c r="J44" s="118" t="n">
        <v>0</v>
      </c>
      <c r="K44" s="117"/>
    </row>
    <row r="45" customFormat="false" ht="26.85" hidden="false" customHeight="true" outlineLevel="0" collapsed="false">
      <c r="A45" s="13"/>
      <c r="B45" s="22" t="s">
        <v>36</v>
      </c>
      <c r="C45" s="22"/>
      <c r="D45" s="22"/>
      <c r="E45" s="43" t="n">
        <f aca="false">SUM(E44)</f>
        <v>0</v>
      </c>
      <c r="F45" s="43" t="n">
        <f aca="false">SUM(F44)</f>
        <v>0</v>
      </c>
      <c r="G45" s="43" t="n">
        <f aca="false">SUM(G44)</f>
        <v>0</v>
      </c>
      <c r="H45" s="43" t="n">
        <f aca="false">SUM(H44)</f>
        <v>0</v>
      </c>
      <c r="I45" s="43" t="n">
        <f aca="false">SUM(I44)</f>
        <v>0</v>
      </c>
      <c r="J45" s="43" t="n">
        <f aca="false">SUM(J44)</f>
        <v>0</v>
      </c>
      <c r="K45" s="117"/>
    </row>
    <row r="46" customFormat="false" ht="26.85" hidden="false" customHeight="true" outlineLevel="0" collapsed="false">
      <c r="A46" s="13"/>
      <c r="B46" s="25" t="s">
        <v>25</v>
      </c>
      <c r="C46" s="13" t="s">
        <v>19</v>
      </c>
      <c r="D46" s="13"/>
      <c r="E46" s="42" t="n">
        <v>7.6</v>
      </c>
      <c r="F46" s="42" t="n">
        <v>0</v>
      </c>
      <c r="G46" s="42" t="n">
        <v>0</v>
      </c>
      <c r="H46" s="42" t="n">
        <v>0</v>
      </c>
      <c r="I46" s="42" t="n">
        <v>0</v>
      </c>
      <c r="J46" s="42" t="n">
        <v>0</v>
      </c>
      <c r="K46" s="119"/>
    </row>
    <row r="47" customFormat="false" ht="13.8" hidden="false" customHeight="true" outlineLevel="0" collapsed="false">
      <c r="A47" s="13"/>
      <c r="B47" s="22" t="s">
        <v>26</v>
      </c>
      <c r="C47" s="22"/>
      <c r="D47" s="22"/>
      <c r="E47" s="43" t="n">
        <f aca="false">SUM(E46)</f>
        <v>7.6</v>
      </c>
      <c r="F47" s="43" t="n">
        <f aca="false">SUM(F46)</f>
        <v>0</v>
      </c>
      <c r="G47" s="43" t="n">
        <f aca="false">SUM(G46)</f>
        <v>0</v>
      </c>
      <c r="H47" s="43" t="n">
        <f aca="false">SUM(H46)</f>
        <v>0</v>
      </c>
      <c r="I47" s="43" t="n">
        <f aca="false">SUM(I46)</f>
        <v>0</v>
      </c>
      <c r="J47" s="43" t="n">
        <f aca="false">SUM(J46)</f>
        <v>0</v>
      </c>
    </row>
    <row r="48" customFormat="false" ht="26.85" hidden="false" customHeight="true" outlineLevel="0" collapsed="false">
      <c r="A48" s="13"/>
      <c r="B48" s="25" t="s">
        <v>27</v>
      </c>
      <c r="C48" s="13" t="s">
        <v>19</v>
      </c>
      <c r="D48" s="13"/>
      <c r="E48" s="42" t="n">
        <v>0</v>
      </c>
      <c r="F48" s="42" t="n">
        <v>0</v>
      </c>
      <c r="G48" s="42" t="n">
        <v>0</v>
      </c>
      <c r="H48" s="42" t="n">
        <v>0</v>
      </c>
      <c r="I48" s="42" t="n">
        <v>0</v>
      </c>
      <c r="J48" s="42" t="n">
        <v>0</v>
      </c>
    </row>
    <row r="49" customFormat="false" ht="13.8" hidden="false" customHeight="true" outlineLevel="0" collapsed="false">
      <c r="A49" s="13"/>
      <c r="B49" s="22" t="s">
        <v>28</v>
      </c>
      <c r="C49" s="22"/>
      <c r="D49" s="22"/>
      <c r="E49" s="43" t="n">
        <f aca="false">SUM(E48)</f>
        <v>0</v>
      </c>
      <c r="F49" s="43" t="n">
        <f aca="false">SUM(F48)</f>
        <v>0</v>
      </c>
      <c r="G49" s="43" t="n">
        <f aca="false">SUM(G48)</f>
        <v>0</v>
      </c>
      <c r="H49" s="43" t="n">
        <f aca="false">SUM(H48)</f>
        <v>0</v>
      </c>
      <c r="I49" s="43" t="n">
        <f aca="false">SUM(I48)</f>
        <v>0</v>
      </c>
      <c r="J49" s="43" t="n">
        <f aca="false">SUM(J48)</f>
        <v>0</v>
      </c>
    </row>
    <row r="50" customFormat="false" ht="13.8" hidden="false" customHeight="true" outlineLevel="0" collapsed="false">
      <c r="A50" s="13"/>
      <c r="B50" s="22" t="s">
        <v>31</v>
      </c>
      <c r="C50" s="22"/>
      <c r="D50" s="22"/>
      <c r="E50" s="43" t="n">
        <f aca="false">E39+E41+E43+E45+E47+E49</f>
        <v>74.1</v>
      </c>
      <c r="F50" s="43" t="n">
        <f aca="false">F39+F41+F43+F45+F47</f>
        <v>10</v>
      </c>
      <c r="G50" s="43" t="n">
        <f aca="false">G39+G41+G43+G45+G47</f>
        <v>7</v>
      </c>
      <c r="H50" s="43" t="n">
        <f aca="false">H39+H41+H43+H45+H47</f>
        <v>10</v>
      </c>
      <c r="I50" s="43" t="n">
        <f aca="false">I39+I41+I43+I45+I47</f>
        <v>7</v>
      </c>
      <c r="J50" s="43" t="n">
        <f aca="false">J39+J41+J43+J45+J47</f>
        <v>10</v>
      </c>
    </row>
    <row r="51" customFormat="false" ht="13.8" hidden="false" customHeight="true" outlineLevel="0" collapsed="false">
      <c r="A51" s="13"/>
      <c r="B51" s="22" t="s">
        <v>32</v>
      </c>
      <c r="C51" s="22"/>
      <c r="D51" s="22"/>
      <c r="E51" s="34" t="n">
        <v>247</v>
      </c>
      <c r="F51" s="34" t="n">
        <v>247</v>
      </c>
      <c r="G51" s="35" t="n">
        <v>52</v>
      </c>
      <c r="H51" s="35" t="n">
        <v>52</v>
      </c>
      <c r="I51" s="35" t="n">
        <v>66</v>
      </c>
      <c r="J51" s="35" t="n">
        <v>66</v>
      </c>
    </row>
    <row r="52" customFormat="false" ht="13.8" hidden="false" customHeight="true" outlineLevel="0" collapsed="false">
      <c r="A52" s="13"/>
      <c r="B52" s="22" t="s">
        <v>33</v>
      </c>
      <c r="C52" s="22"/>
      <c r="D52" s="22"/>
      <c r="E52" s="46" t="n">
        <f aca="false">E50*E51</f>
        <v>18302.7</v>
      </c>
      <c r="F52" s="46" t="n">
        <f aca="false">F50*F51</f>
        <v>2470</v>
      </c>
      <c r="G52" s="46" t="n">
        <f aca="false">G50*G51</f>
        <v>364</v>
      </c>
      <c r="H52" s="46" t="n">
        <f aca="false">H50*H51</f>
        <v>520</v>
      </c>
      <c r="I52" s="46" t="n">
        <f aca="false">I50*I51</f>
        <v>462</v>
      </c>
      <c r="J52" s="46" t="n">
        <f aca="false">J50*J51</f>
        <v>660</v>
      </c>
    </row>
    <row r="53" customFormat="false" ht="13.8" hidden="false" customHeight="true" outlineLevel="0" collapsed="false">
      <c r="A53" s="13"/>
      <c r="B53" s="37" t="s">
        <v>34</v>
      </c>
      <c r="C53" s="37"/>
      <c r="D53" s="37"/>
      <c r="E53" s="124" t="n">
        <f aca="false">SUM(E52:J52)</f>
        <v>22778.7</v>
      </c>
      <c r="F53" s="124"/>
      <c r="G53" s="124"/>
      <c r="H53" s="124"/>
      <c r="I53" s="124"/>
      <c r="J53" s="124"/>
    </row>
    <row r="55" customFormat="false" ht="13.8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customFormat="false" ht="13.8" hidden="false" customHeight="false" outlineLevel="0" collapsed="false">
      <c r="A56" s="2" t="s">
        <v>204</v>
      </c>
      <c r="B56" s="2"/>
      <c r="C56" s="2"/>
      <c r="D56" s="2"/>
      <c r="E56" s="2"/>
      <c r="F56" s="2"/>
      <c r="G56" s="2"/>
      <c r="H56" s="2"/>
      <c r="I56" s="2"/>
      <c r="J56" s="2"/>
    </row>
    <row r="57" customFormat="false" ht="13.8" hidden="false" customHeight="true" outlineLevel="0" collapsed="false">
      <c r="A57" s="5" t="s">
        <v>3</v>
      </c>
      <c r="B57" s="5" t="s">
        <v>4</v>
      </c>
      <c r="C57" s="6" t="s">
        <v>5</v>
      </c>
      <c r="D57" s="6" t="s">
        <v>6</v>
      </c>
      <c r="E57" s="39" t="s">
        <v>7</v>
      </c>
      <c r="F57" s="39"/>
      <c r="G57" s="39"/>
      <c r="H57" s="39"/>
      <c r="I57" s="39"/>
      <c r="J57" s="39"/>
      <c r="K57" s="113"/>
    </row>
    <row r="58" customFormat="false" ht="13.8" hidden="false" customHeight="true" outlineLevel="0" collapsed="false">
      <c r="A58" s="5"/>
      <c r="B58" s="5"/>
      <c r="C58" s="6"/>
      <c r="D58" s="6"/>
      <c r="E58" s="6" t="s">
        <v>8</v>
      </c>
      <c r="F58" s="6"/>
      <c r="G58" s="9" t="s">
        <v>9</v>
      </c>
      <c r="H58" s="9"/>
      <c r="I58" s="9" t="s">
        <v>10</v>
      </c>
      <c r="J58" s="9"/>
      <c r="K58" s="114"/>
    </row>
    <row r="59" customFormat="false" ht="13.8" hidden="false" customHeight="false" outlineLevel="0" collapsed="false">
      <c r="A59" s="5"/>
      <c r="B59" s="5"/>
      <c r="C59" s="6"/>
      <c r="D59" s="6"/>
      <c r="E59" s="11" t="s">
        <v>55</v>
      </c>
      <c r="F59" s="11" t="s">
        <v>12</v>
      </c>
      <c r="G59" s="5" t="s">
        <v>55</v>
      </c>
      <c r="H59" s="5" t="s">
        <v>12</v>
      </c>
      <c r="I59" s="5" t="s">
        <v>55</v>
      </c>
      <c r="J59" s="5" t="s">
        <v>12</v>
      </c>
      <c r="K59" s="115"/>
    </row>
    <row r="60" customFormat="false" ht="13.8" hidden="false" customHeight="true" outlineLevel="0" collapsed="false">
      <c r="A60" s="13" t="s">
        <v>205</v>
      </c>
      <c r="B60" s="14" t="s">
        <v>13</v>
      </c>
      <c r="C60" s="15" t="s">
        <v>14</v>
      </c>
      <c r="D60" s="48" t="n">
        <v>0</v>
      </c>
      <c r="E60" s="28" t="n">
        <v>0</v>
      </c>
      <c r="F60" s="28" t="n">
        <v>0</v>
      </c>
      <c r="G60" s="118" t="n">
        <v>0</v>
      </c>
      <c r="H60" s="118" t="n">
        <v>0</v>
      </c>
      <c r="I60" s="116" t="n">
        <v>0</v>
      </c>
      <c r="J60" s="118" t="n">
        <v>0</v>
      </c>
      <c r="K60" s="117"/>
    </row>
    <row r="61" customFormat="false" ht="13.8" hidden="false" customHeight="false" outlineLevel="0" collapsed="false">
      <c r="A61" s="13"/>
      <c r="B61" s="14"/>
      <c r="C61" s="13" t="s">
        <v>15</v>
      </c>
      <c r="D61" s="16" t="n">
        <v>483.9</v>
      </c>
      <c r="E61" s="28" t="n">
        <v>7</v>
      </c>
      <c r="F61" s="28" t="n">
        <v>0</v>
      </c>
      <c r="G61" s="118" t="n">
        <v>0</v>
      </c>
      <c r="H61" s="118" t="n">
        <v>0</v>
      </c>
      <c r="I61" s="116" t="n">
        <v>0</v>
      </c>
      <c r="J61" s="118" t="n">
        <v>0</v>
      </c>
      <c r="K61" s="117"/>
    </row>
    <row r="62" customFormat="false" ht="13.8" hidden="false" customHeight="false" outlineLevel="0" collapsed="false">
      <c r="A62" s="13"/>
      <c r="B62" s="14"/>
      <c r="C62" s="20" t="s">
        <v>16</v>
      </c>
      <c r="D62" s="16" t="n">
        <v>1493</v>
      </c>
      <c r="E62" s="42" t="n">
        <v>14</v>
      </c>
      <c r="F62" s="49" t="n">
        <v>0</v>
      </c>
      <c r="G62" s="49" t="n">
        <v>0</v>
      </c>
      <c r="H62" s="49" t="n">
        <v>0</v>
      </c>
      <c r="I62" s="49" t="n">
        <v>0</v>
      </c>
      <c r="J62" s="49" t="n">
        <v>0</v>
      </c>
      <c r="K62" s="117"/>
    </row>
    <row r="63" customFormat="false" ht="13.8" hidden="false" customHeight="true" outlineLevel="0" collapsed="false">
      <c r="A63" s="13"/>
      <c r="B63" s="22" t="s">
        <v>17</v>
      </c>
      <c r="C63" s="22"/>
      <c r="D63" s="22"/>
      <c r="E63" s="50" t="n">
        <f aca="false">SUM(E60:E62)</f>
        <v>21</v>
      </c>
      <c r="F63" s="43" t="n">
        <f aca="false">SUM(F60:F62)</f>
        <v>0</v>
      </c>
      <c r="G63" s="43" t="n">
        <f aca="false">SUM(G60:G62)</f>
        <v>0</v>
      </c>
      <c r="H63" s="43" t="n">
        <f aca="false">SUM(H60:H62)</f>
        <v>0</v>
      </c>
      <c r="I63" s="43" t="n">
        <f aca="false">SUM(I60:I62)</f>
        <v>0</v>
      </c>
      <c r="J63" s="43" t="n">
        <f aca="false">SUM(J60:J62)</f>
        <v>0</v>
      </c>
      <c r="K63" s="117"/>
    </row>
    <row r="64" customFormat="false" ht="26.85" hidden="false" customHeight="true" outlineLevel="0" collapsed="false">
      <c r="A64" s="13"/>
      <c r="B64" s="25" t="s">
        <v>18</v>
      </c>
      <c r="C64" s="13" t="s">
        <v>19</v>
      </c>
      <c r="D64" s="13"/>
      <c r="E64" s="28" t="n">
        <v>0</v>
      </c>
      <c r="F64" s="28" t="n">
        <v>0</v>
      </c>
      <c r="G64" s="118" t="n">
        <v>0</v>
      </c>
      <c r="H64" s="118" t="n">
        <v>0</v>
      </c>
      <c r="I64" s="116" t="n">
        <v>0</v>
      </c>
      <c r="J64" s="118" t="n">
        <v>0</v>
      </c>
      <c r="K64" s="117"/>
    </row>
    <row r="65" customFormat="false" ht="13.8" hidden="false" customHeight="true" outlineLevel="0" collapsed="false">
      <c r="A65" s="13"/>
      <c r="B65" s="22" t="s">
        <v>20</v>
      </c>
      <c r="C65" s="22"/>
      <c r="D65" s="22"/>
      <c r="E65" s="43" t="n">
        <f aca="false">SUM(E64)</f>
        <v>0</v>
      </c>
      <c r="F65" s="43" t="n">
        <f aca="false">SUM(F64)</f>
        <v>0</v>
      </c>
      <c r="G65" s="43" t="n">
        <f aca="false">SUM(G64)</f>
        <v>0</v>
      </c>
      <c r="H65" s="43" t="n">
        <f aca="false">SUM(H64)</f>
        <v>0</v>
      </c>
      <c r="I65" s="43" t="n">
        <f aca="false">SUM(I64)</f>
        <v>0</v>
      </c>
      <c r="J65" s="43" t="n">
        <f aca="false">SUM(J64)</f>
        <v>0</v>
      </c>
      <c r="K65" s="117"/>
    </row>
    <row r="66" customFormat="false" ht="39.15" hidden="false" customHeight="true" outlineLevel="0" collapsed="false">
      <c r="A66" s="13"/>
      <c r="B66" s="25" t="s">
        <v>21</v>
      </c>
      <c r="C66" s="13" t="s">
        <v>19</v>
      </c>
      <c r="D66" s="13"/>
      <c r="E66" s="28" t="n">
        <v>0</v>
      </c>
      <c r="F66" s="28" t="n">
        <v>0</v>
      </c>
      <c r="G66" s="118" t="n">
        <v>0</v>
      </c>
      <c r="H66" s="118" t="n">
        <v>0</v>
      </c>
      <c r="I66" s="116" t="n">
        <v>0</v>
      </c>
      <c r="J66" s="118" t="n">
        <v>0</v>
      </c>
      <c r="K66" s="117"/>
    </row>
    <row r="67" customFormat="false" ht="26.85" hidden="false" customHeight="true" outlineLevel="0" collapsed="false">
      <c r="A67" s="13"/>
      <c r="B67" s="22" t="s">
        <v>22</v>
      </c>
      <c r="C67" s="22"/>
      <c r="D67" s="22"/>
      <c r="E67" s="43" t="n">
        <f aca="false">SUM(E66)</f>
        <v>0</v>
      </c>
      <c r="F67" s="43" t="n">
        <f aca="false">SUM(F66)</f>
        <v>0</v>
      </c>
      <c r="G67" s="43" t="n">
        <f aca="false">SUM(G66)</f>
        <v>0</v>
      </c>
      <c r="H67" s="43" t="n">
        <f aca="false">SUM(H66)</f>
        <v>0</v>
      </c>
      <c r="I67" s="43" t="n">
        <f aca="false">SUM(I66)</f>
        <v>0</v>
      </c>
      <c r="J67" s="43" t="n">
        <f aca="false">SUM(J66)</f>
        <v>0</v>
      </c>
      <c r="K67" s="117"/>
    </row>
    <row r="68" customFormat="false" ht="52.25" hidden="false" customHeight="true" outlineLevel="0" collapsed="false">
      <c r="A68" s="13"/>
      <c r="B68" s="25" t="s">
        <v>23</v>
      </c>
      <c r="C68" s="13" t="s">
        <v>19</v>
      </c>
      <c r="D68" s="13"/>
      <c r="E68" s="28" t="n">
        <v>0</v>
      </c>
      <c r="F68" s="28" t="n">
        <v>0</v>
      </c>
      <c r="G68" s="118" t="n">
        <v>0</v>
      </c>
      <c r="H68" s="118" t="n">
        <v>0</v>
      </c>
      <c r="I68" s="116" t="n">
        <v>0</v>
      </c>
      <c r="J68" s="118" t="n">
        <v>0</v>
      </c>
      <c r="K68" s="117"/>
    </row>
    <row r="69" customFormat="false" ht="26.85" hidden="false" customHeight="true" outlineLevel="0" collapsed="false">
      <c r="A69" s="13"/>
      <c r="B69" s="22" t="s">
        <v>36</v>
      </c>
      <c r="C69" s="22"/>
      <c r="D69" s="22"/>
      <c r="E69" s="43" t="n">
        <f aca="false">SUM(E68)</f>
        <v>0</v>
      </c>
      <c r="F69" s="43" t="n">
        <f aca="false">SUM(F68)</f>
        <v>0</v>
      </c>
      <c r="G69" s="43" t="n">
        <f aca="false">SUM(G68)</f>
        <v>0</v>
      </c>
      <c r="H69" s="43" t="n">
        <f aca="false">SUM(H68)</f>
        <v>0</v>
      </c>
      <c r="I69" s="43" t="n">
        <f aca="false">SUM(I68)</f>
        <v>0</v>
      </c>
      <c r="J69" s="43" t="n">
        <f aca="false">SUM(J68)</f>
        <v>0</v>
      </c>
      <c r="K69" s="117"/>
    </row>
    <row r="70" customFormat="false" ht="26.85" hidden="false" customHeight="true" outlineLevel="0" collapsed="false">
      <c r="A70" s="13"/>
      <c r="B70" s="25" t="s">
        <v>25</v>
      </c>
      <c r="C70" s="13" t="s">
        <v>19</v>
      </c>
      <c r="D70" s="13"/>
      <c r="E70" s="28" t="n">
        <v>0</v>
      </c>
      <c r="F70" s="28" t="n">
        <v>0</v>
      </c>
      <c r="G70" s="118" t="n">
        <v>0</v>
      </c>
      <c r="H70" s="118" t="n">
        <v>0</v>
      </c>
      <c r="I70" s="116" t="n">
        <v>0</v>
      </c>
      <c r="J70" s="118" t="n">
        <v>0</v>
      </c>
      <c r="K70" s="119"/>
    </row>
    <row r="71" customFormat="false" ht="13.8" hidden="false" customHeight="true" outlineLevel="0" collapsed="false">
      <c r="A71" s="13"/>
      <c r="B71" s="22" t="s">
        <v>26</v>
      </c>
      <c r="C71" s="22"/>
      <c r="D71" s="22"/>
      <c r="E71" s="43" t="n">
        <f aca="false">SUM(E70)</f>
        <v>0</v>
      </c>
      <c r="F71" s="43" t="n">
        <f aca="false">SUM(F70)</f>
        <v>0</v>
      </c>
      <c r="G71" s="43" t="n">
        <f aca="false">SUM(G70)</f>
        <v>0</v>
      </c>
      <c r="H71" s="43" t="n">
        <f aca="false">SUM(H70)</f>
        <v>0</v>
      </c>
      <c r="I71" s="43" t="n">
        <f aca="false">SUM(I70)</f>
        <v>0</v>
      </c>
      <c r="J71" s="43" t="n">
        <f aca="false">SUM(J70)</f>
        <v>0</v>
      </c>
    </row>
    <row r="72" customFormat="false" ht="13.8" hidden="false" customHeight="true" outlineLevel="0" collapsed="false">
      <c r="A72" s="13"/>
      <c r="B72" s="22" t="s">
        <v>31</v>
      </c>
      <c r="C72" s="22"/>
      <c r="D72" s="22"/>
      <c r="E72" s="43" t="n">
        <f aca="false">E63+E65+E67+E69+E71</f>
        <v>21</v>
      </c>
      <c r="F72" s="43" t="n">
        <f aca="false">F63+F65+F67+F69+F71</f>
        <v>0</v>
      </c>
      <c r="G72" s="43" t="n">
        <f aca="false">G63+G65+G67+G69+G71</f>
        <v>0</v>
      </c>
      <c r="H72" s="43" t="n">
        <f aca="false">H63+H65+H67+H69+H71</f>
        <v>0</v>
      </c>
      <c r="I72" s="43" t="n">
        <f aca="false">I63+I65+I67+I69+I71</f>
        <v>0</v>
      </c>
      <c r="J72" s="43" t="n">
        <f aca="false">J63+J65+J67+J69+J71</f>
        <v>0</v>
      </c>
    </row>
    <row r="73" customFormat="false" ht="13.8" hidden="false" customHeight="true" outlineLevel="0" collapsed="false">
      <c r="A73" s="13"/>
      <c r="B73" s="22" t="s">
        <v>32</v>
      </c>
      <c r="C73" s="22"/>
      <c r="D73" s="22"/>
      <c r="E73" s="34" t="n">
        <v>247</v>
      </c>
      <c r="F73" s="34" t="n">
        <v>247</v>
      </c>
      <c r="G73" s="35" t="n">
        <v>52</v>
      </c>
      <c r="H73" s="35" t="n">
        <v>52</v>
      </c>
      <c r="I73" s="35" t="n">
        <v>66</v>
      </c>
      <c r="J73" s="35" t="n">
        <v>66</v>
      </c>
    </row>
    <row r="74" customFormat="false" ht="13.8" hidden="false" customHeight="true" outlineLevel="0" collapsed="false">
      <c r="A74" s="13"/>
      <c r="B74" s="22" t="s">
        <v>33</v>
      </c>
      <c r="C74" s="22"/>
      <c r="D74" s="22"/>
      <c r="E74" s="46" t="n">
        <f aca="false">E72*E73</f>
        <v>5187</v>
      </c>
      <c r="F74" s="46" t="n">
        <f aca="false">F72*F73</f>
        <v>0</v>
      </c>
      <c r="G74" s="46" t="n">
        <f aca="false">G72*G73</f>
        <v>0</v>
      </c>
      <c r="H74" s="46" t="n">
        <f aca="false">H72*H73</f>
        <v>0</v>
      </c>
      <c r="I74" s="46" t="n">
        <f aca="false">I72*I73</f>
        <v>0</v>
      </c>
      <c r="J74" s="46" t="n">
        <f aca="false">J72*J73</f>
        <v>0</v>
      </c>
    </row>
    <row r="75" customFormat="false" ht="13.8" hidden="false" customHeight="true" outlineLevel="0" collapsed="false">
      <c r="A75" s="13"/>
      <c r="B75" s="37" t="s">
        <v>34</v>
      </c>
      <c r="C75" s="37"/>
      <c r="D75" s="37"/>
      <c r="E75" s="47" t="n">
        <f aca="false">SUM(E74:J74)</f>
        <v>5187</v>
      </c>
      <c r="F75" s="47"/>
      <c r="G75" s="47"/>
      <c r="H75" s="47"/>
      <c r="I75" s="47"/>
      <c r="J75" s="47"/>
    </row>
    <row r="77" customFormat="false" ht="13.8" hidden="false" customHeight="fals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customFormat="false" ht="13.8" hidden="false" customHeight="false" outlineLevel="0" collapsed="false">
      <c r="A78" s="2" t="s">
        <v>206</v>
      </c>
      <c r="B78" s="2"/>
      <c r="C78" s="2"/>
      <c r="D78" s="2"/>
      <c r="E78" s="2"/>
      <c r="F78" s="2"/>
      <c r="G78" s="2"/>
      <c r="H78" s="2"/>
      <c r="I78" s="2"/>
      <c r="J78" s="2"/>
    </row>
    <row r="79" customFormat="false" ht="13.8" hidden="false" customHeight="true" outlineLevel="0" collapsed="false">
      <c r="A79" s="5" t="s">
        <v>3</v>
      </c>
      <c r="B79" s="5" t="s">
        <v>4</v>
      </c>
      <c r="C79" s="6" t="s">
        <v>5</v>
      </c>
      <c r="D79" s="6" t="s">
        <v>6</v>
      </c>
      <c r="E79" s="39" t="s">
        <v>7</v>
      </c>
      <c r="F79" s="39"/>
      <c r="G79" s="39"/>
      <c r="H79" s="39"/>
      <c r="I79" s="39"/>
      <c r="J79" s="39"/>
      <c r="K79" s="113"/>
    </row>
    <row r="80" customFormat="false" ht="13.8" hidden="false" customHeight="true" outlineLevel="0" collapsed="false">
      <c r="A80" s="5"/>
      <c r="B80" s="5"/>
      <c r="C80" s="6"/>
      <c r="D80" s="6"/>
      <c r="E80" s="6" t="s">
        <v>8</v>
      </c>
      <c r="F80" s="6"/>
      <c r="G80" s="9" t="s">
        <v>9</v>
      </c>
      <c r="H80" s="9"/>
      <c r="I80" s="9" t="s">
        <v>10</v>
      </c>
      <c r="J80" s="9"/>
      <c r="K80" s="114"/>
    </row>
    <row r="81" customFormat="false" ht="13.8" hidden="false" customHeight="false" outlineLevel="0" collapsed="false">
      <c r="A81" s="5"/>
      <c r="B81" s="5"/>
      <c r="C81" s="6"/>
      <c r="D81" s="6"/>
      <c r="E81" s="11" t="s">
        <v>55</v>
      </c>
      <c r="F81" s="11" t="s">
        <v>12</v>
      </c>
      <c r="G81" s="5" t="s">
        <v>55</v>
      </c>
      <c r="H81" s="5" t="s">
        <v>12</v>
      </c>
      <c r="I81" s="5" t="s">
        <v>55</v>
      </c>
      <c r="J81" s="5" t="s">
        <v>12</v>
      </c>
      <c r="K81" s="115"/>
    </row>
    <row r="82" customFormat="false" ht="13.8" hidden="false" customHeight="true" outlineLevel="0" collapsed="false">
      <c r="A82" s="13" t="s">
        <v>206</v>
      </c>
      <c r="B82" s="14" t="s">
        <v>41</v>
      </c>
      <c r="C82" s="15" t="s">
        <v>14</v>
      </c>
      <c r="D82" s="48" t="n">
        <v>0</v>
      </c>
      <c r="E82" s="28" t="n">
        <v>0</v>
      </c>
      <c r="F82" s="28" t="n">
        <v>0</v>
      </c>
      <c r="G82" s="118" t="n">
        <v>0</v>
      </c>
      <c r="H82" s="118" t="n">
        <v>0</v>
      </c>
      <c r="I82" s="116" t="n">
        <v>0</v>
      </c>
      <c r="J82" s="118" t="n">
        <v>0</v>
      </c>
      <c r="K82" s="117"/>
    </row>
    <row r="83" customFormat="false" ht="13.8" hidden="false" customHeight="false" outlineLevel="0" collapsed="false">
      <c r="A83" s="13"/>
      <c r="B83" s="14"/>
      <c r="C83" s="13" t="s">
        <v>15</v>
      </c>
      <c r="D83" s="51" t="n">
        <v>1223.61</v>
      </c>
      <c r="E83" s="28" t="n">
        <v>7</v>
      </c>
      <c r="F83" s="28" t="n">
        <v>0</v>
      </c>
      <c r="G83" s="118" t="n">
        <v>0</v>
      </c>
      <c r="H83" s="118" t="n">
        <v>0</v>
      </c>
      <c r="I83" s="116" t="n">
        <v>0</v>
      </c>
      <c r="J83" s="118" t="n">
        <v>0</v>
      </c>
      <c r="K83" s="117"/>
    </row>
    <row r="84" customFormat="false" ht="13.8" hidden="false" customHeight="false" outlineLevel="0" collapsed="false">
      <c r="A84" s="13"/>
      <c r="B84" s="14"/>
      <c r="C84" s="20" t="s">
        <v>16</v>
      </c>
      <c r="D84" s="16" t="n">
        <v>1249.84</v>
      </c>
      <c r="E84" s="42" t="n">
        <v>14</v>
      </c>
      <c r="F84" s="42"/>
      <c r="G84" s="42"/>
      <c r="H84" s="42"/>
      <c r="I84" s="49" t="n">
        <v>0</v>
      </c>
      <c r="J84" s="49" t="n">
        <v>0</v>
      </c>
      <c r="K84" s="117"/>
    </row>
    <row r="85" customFormat="false" ht="13.8" hidden="false" customHeight="true" outlineLevel="0" collapsed="false">
      <c r="A85" s="13"/>
      <c r="B85" s="22" t="s">
        <v>17</v>
      </c>
      <c r="C85" s="22"/>
      <c r="D85" s="22"/>
      <c r="E85" s="43" t="n">
        <f aca="false">SUM(E82:E84)</f>
        <v>21</v>
      </c>
      <c r="F85" s="43" t="n">
        <f aca="false">SUM(F82:F84)</f>
        <v>0</v>
      </c>
      <c r="G85" s="43" t="n">
        <f aca="false">SUM(G82:G84)</f>
        <v>0</v>
      </c>
      <c r="H85" s="43" t="n">
        <f aca="false">SUM(H82:H84)</f>
        <v>0</v>
      </c>
      <c r="I85" s="43" t="n">
        <f aca="false">SUM(I82:I84)</f>
        <v>0</v>
      </c>
      <c r="J85" s="43" t="n">
        <f aca="false">SUM(J82:J84)</f>
        <v>0</v>
      </c>
      <c r="K85" s="125"/>
    </row>
    <row r="86" customFormat="false" ht="26.85" hidden="false" customHeight="true" outlineLevel="0" collapsed="false">
      <c r="A86" s="13"/>
      <c r="B86" s="25" t="s">
        <v>18</v>
      </c>
      <c r="C86" s="13" t="s">
        <v>19</v>
      </c>
      <c r="D86" s="13"/>
      <c r="E86" s="49" t="n">
        <v>0</v>
      </c>
      <c r="F86" s="49" t="n">
        <v>0</v>
      </c>
      <c r="G86" s="49" t="n">
        <v>0</v>
      </c>
      <c r="H86" s="49" t="n">
        <v>0</v>
      </c>
      <c r="I86" s="49" t="n">
        <v>0</v>
      </c>
      <c r="J86" s="49" t="n">
        <v>0</v>
      </c>
      <c r="K86" s="117"/>
    </row>
    <row r="87" customFormat="false" ht="13.8" hidden="false" customHeight="true" outlineLevel="0" collapsed="false">
      <c r="A87" s="13"/>
      <c r="B87" s="22" t="s">
        <v>20</v>
      </c>
      <c r="C87" s="22"/>
      <c r="D87" s="22"/>
      <c r="E87" s="43" t="n">
        <f aca="false">SUM(E86)</f>
        <v>0</v>
      </c>
      <c r="F87" s="43" t="n">
        <f aca="false">SUM(F86)</f>
        <v>0</v>
      </c>
      <c r="G87" s="43" t="n">
        <f aca="false">SUM(G86)</f>
        <v>0</v>
      </c>
      <c r="H87" s="43" t="n">
        <f aca="false">SUM(H86)</f>
        <v>0</v>
      </c>
      <c r="I87" s="43" t="n">
        <f aca="false">SUM(I86)</f>
        <v>0</v>
      </c>
      <c r="J87" s="43" t="n">
        <f aca="false">SUM(J86)</f>
        <v>0</v>
      </c>
      <c r="K87" s="117"/>
    </row>
    <row r="88" customFormat="false" ht="39.15" hidden="false" customHeight="true" outlineLevel="0" collapsed="false">
      <c r="A88" s="13"/>
      <c r="B88" s="25" t="s">
        <v>21</v>
      </c>
      <c r="C88" s="13" t="s">
        <v>19</v>
      </c>
      <c r="D88" s="13"/>
      <c r="E88" s="28" t="n">
        <v>0</v>
      </c>
      <c r="F88" s="28" t="n">
        <v>0</v>
      </c>
      <c r="G88" s="118" t="n">
        <v>0</v>
      </c>
      <c r="H88" s="118" t="n">
        <v>0</v>
      </c>
      <c r="I88" s="116" t="n">
        <v>0</v>
      </c>
      <c r="J88" s="118" t="n">
        <v>0</v>
      </c>
      <c r="K88" s="117"/>
    </row>
    <row r="89" customFormat="false" ht="26.85" hidden="false" customHeight="true" outlineLevel="0" collapsed="false">
      <c r="A89" s="13"/>
      <c r="B89" s="22" t="s">
        <v>22</v>
      </c>
      <c r="C89" s="22"/>
      <c r="D89" s="22"/>
      <c r="E89" s="43" t="n">
        <f aca="false">SUM(E88)</f>
        <v>0</v>
      </c>
      <c r="F89" s="43" t="n">
        <f aca="false">SUM(F88)</f>
        <v>0</v>
      </c>
      <c r="G89" s="43" t="n">
        <f aca="false">SUM(G88)</f>
        <v>0</v>
      </c>
      <c r="H89" s="43" t="n">
        <f aca="false">SUM(H88)</f>
        <v>0</v>
      </c>
      <c r="I89" s="43" t="n">
        <f aca="false">SUM(I88)</f>
        <v>0</v>
      </c>
      <c r="J89" s="43" t="n">
        <f aca="false">SUM(J88)</f>
        <v>0</v>
      </c>
      <c r="K89" s="117"/>
    </row>
    <row r="90" customFormat="false" ht="52.25" hidden="false" customHeight="true" outlineLevel="0" collapsed="false">
      <c r="A90" s="13"/>
      <c r="B90" s="25" t="s">
        <v>23</v>
      </c>
      <c r="C90" s="13" t="s">
        <v>19</v>
      </c>
      <c r="D90" s="13"/>
      <c r="E90" s="28" t="n">
        <v>0</v>
      </c>
      <c r="F90" s="28" t="n">
        <v>0</v>
      </c>
      <c r="G90" s="118" t="n">
        <v>0</v>
      </c>
      <c r="H90" s="118" t="n">
        <v>0</v>
      </c>
      <c r="I90" s="116" t="n">
        <v>0</v>
      </c>
      <c r="J90" s="118" t="n">
        <v>0</v>
      </c>
      <c r="K90" s="117"/>
    </row>
    <row r="91" customFormat="false" ht="26.85" hidden="false" customHeight="true" outlineLevel="0" collapsed="false">
      <c r="A91" s="13"/>
      <c r="B91" s="22" t="s">
        <v>36</v>
      </c>
      <c r="C91" s="22"/>
      <c r="D91" s="22"/>
      <c r="E91" s="43" t="n">
        <f aca="false">SUM(E90)</f>
        <v>0</v>
      </c>
      <c r="F91" s="43" t="n">
        <f aca="false">SUM(F90)</f>
        <v>0</v>
      </c>
      <c r="G91" s="43" t="n">
        <f aca="false">SUM(G90)</f>
        <v>0</v>
      </c>
      <c r="H91" s="43" t="n">
        <f aca="false">SUM(H90)</f>
        <v>0</v>
      </c>
      <c r="I91" s="43" t="n">
        <f aca="false">SUM(I90)</f>
        <v>0</v>
      </c>
      <c r="J91" s="43" t="n">
        <f aca="false">SUM(J90)</f>
        <v>0</v>
      </c>
      <c r="K91" s="117"/>
    </row>
    <row r="92" customFormat="false" ht="26.85" hidden="false" customHeight="true" outlineLevel="0" collapsed="false">
      <c r="A92" s="13"/>
      <c r="B92" s="25" t="s">
        <v>25</v>
      </c>
      <c r="C92" s="13" t="s">
        <v>19</v>
      </c>
      <c r="D92" s="13"/>
      <c r="E92" s="28" t="n">
        <v>0</v>
      </c>
      <c r="F92" s="28" t="n">
        <v>0</v>
      </c>
      <c r="G92" s="118" t="n">
        <v>0</v>
      </c>
      <c r="H92" s="118" t="n">
        <v>0</v>
      </c>
      <c r="I92" s="116" t="n">
        <v>0</v>
      </c>
      <c r="J92" s="118" t="n">
        <v>0</v>
      </c>
      <c r="K92" s="119"/>
    </row>
    <row r="93" customFormat="false" ht="13.8" hidden="false" customHeight="true" outlineLevel="0" collapsed="false">
      <c r="A93" s="13"/>
      <c r="B93" s="22" t="s">
        <v>26</v>
      </c>
      <c r="C93" s="22"/>
      <c r="D93" s="22"/>
      <c r="E93" s="43" t="n">
        <f aca="false">SUM(E92)</f>
        <v>0</v>
      </c>
      <c r="F93" s="43" t="n">
        <f aca="false">SUM(F92)</f>
        <v>0</v>
      </c>
      <c r="G93" s="43" t="n">
        <f aca="false">SUM(G92)</f>
        <v>0</v>
      </c>
      <c r="H93" s="43" t="n">
        <f aca="false">SUM(H92)</f>
        <v>0</v>
      </c>
      <c r="I93" s="43" t="n">
        <f aca="false">SUM(I92)</f>
        <v>0</v>
      </c>
      <c r="J93" s="43" t="n">
        <f aca="false">SUM(J92)</f>
        <v>0</v>
      </c>
    </row>
    <row r="94" customFormat="false" ht="13.8" hidden="false" customHeight="true" outlineLevel="0" collapsed="false">
      <c r="A94" s="13"/>
      <c r="B94" s="22" t="s">
        <v>31</v>
      </c>
      <c r="C94" s="22"/>
      <c r="D94" s="22"/>
      <c r="E94" s="43" t="n">
        <f aca="false">E85+E87+E89+E91+E93</f>
        <v>21</v>
      </c>
      <c r="F94" s="43" t="n">
        <f aca="false">F85+F87+F89+F91+F93</f>
        <v>0</v>
      </c>
      <c r="G94" s="43" t="n">
        <f aca="false">G85+G87+G89+G91+G93</f>
        <v>0</v>
      </c>
      <c r="H94" s="43" t="n">
        <f aca="false">H85+H87+H89+H91+H93</f>
        <v>0</v>
      </c>
      <c r="I94" s="43" t="n">
        <f aca="false">I85+I87+I89+I91+I93</f>
        <v>0</v>
      </c>
      <c r="J94" s="43" t="n">
        <f aca="false">J85+J87+J89+J91+J93</f>
        <v>0</v>
      </c>
    </row>
    <row r="95" customFormat="false" ht="13.8" hidden="false" customHeight="true" outlineLevel="0" collapsed="false">
      <c r="A95" s="13"/>
      <c r="B95" s="22" t="s">
        <v>32</v>
      </c>
      <c r="C95" s="22"/>
      <c r="D95" s="22"/>
      <c r="E95" s="34" t="n">
        <v>247</v>
      </c>
      <c r="F95" s="34" t="n">
        <v>247</v>
      </c>
      <c r="G95" s="35" t="n">
        <v>52</v>
      </c>
      <c r="H95" s="35" t="n">
        <v>52</v>
      </c>
      <c r="I95" s="35" t="n">
        <v>66</v>
      </c>
      <c r="J95" s="35" t="n">
        <v>66</v>
      </c>
    </row>
    <row r="96" customFormat="false" ht="13.8" hidden="false" customHeight="true" outlineLevel="0" collapsed="false">
      <c r="A96" s="13"/>
      <c r="B96" s="22" t="s">
        <v>33</v>
      </c>
      <c r="C96" s="22"/>
      <c r="D96" s="22"/>
      <c r="E96" s="46" t="n">
        <f aca="false">E94*E95</f>
        <v>5187</v>
      </c>
      <c r="F96" s="46" t="n">
        <f aca="false">F94*F95</f>
        <v>0</v>
      </c>
      <c r="G96" s="46" t="n">
        <f aca="false">G94*G95</f>
        <v>0</v>
      </c>
      <c r="H96" s="46" t="n">
        <f aca="false">H94*H95</f>
        <v>0</v>
      </c>
      <c r="I96" s="46" t="n">
        <f aca="false">I94*I95</f>
        <v>0</v>
      </c>
      <c r="J96" s="46" t="n">
        <f aca="false">J94*J95</f>
        <v>0</v>
      </c>
    </row>
    <row r="97" customFormat="false" ht="13.8" hidden="false" customHeight="true" outlineLevel="0" collapsed="false">
      <c r="A97" s="13"/>
      <c r="B97" s="37" t="s">
        <v>34</v>
      </c>
      <c r="C97" s="37"/>
      <c r="D97" s="37"/>
      <c r="E97" s="47" t="n">
        <f aca="false">SUM(E96:J96)</f>
        <v>5187</v>
      </c>
      <c r="F97" s="47"/>
      <c r="G97" s="47"/>
      <c r="H97" s="47"/>
      <c r="I97" s="47"/>
      <c r="J97" s="47"/>
      <c r="K97" s="113"/>
    </row>
    <row r="98" customFormat="false" ht="13.8" hidden="false" customHeight="false" outlineLevel="0" collapsed="false">
      <c r="K98" s="113"/>
    </row>
    <row r="100" customFormat="false" ht="13.8" hidden="false" customHeight="false" outlineLevel="0" collapsed="false">
      <c r="A100" s="2" t="s">
        <v>207</v>
      </c>
      <c r="B100" s="2"/>
      <c r="C100" s="2"/>
      <c r="D100" s="2"/>
      <c r="E100" s="2"/>
      <c r="F100" s="2"/>
      <c r="G100" s="2"/>
      <c r="H100" s="2"/>
      <c r="I100" s="2"/>
      <c r="J100" s="2"/>
    </row>
    <row r="101" customFormat="false" ht="13.8" hidden="false" customHeight="true" outlineLevel="0" collapsed="false">
      <c r="A101" s="5" t="s">
        <v>3</v>
      </c>
      <c r="B101" s="5" t="s">
        <v>4</v>
      </c>
      <c r="C101" s="6" t="s">
        <v>5</v>
      </c>
      <c r="D101" s="6" t="s">
        <v>6</v>
      </c>
      <c r="E101" s="61" t="s">
        <v>7</v>
      </c>
      <c r="F101" s="61"/>
      <c r="G101" s="61"/>
      <c r="H101" s="61"/>
      <c r="I101" s="61"/>
      <c r="J101" s="61"/>
      <c r="K101" s="63"/>
    </row>
    <row r="102" customFormat="false" ht="13.8" hidden="false" customHeight="true" outlineLevel="0" collapsed="false">
      <c r="A102" s="5"/>
      <c r="B102" s="5"/>
      <c r="C102" s="6"/>
      <c r="D102" s="6"/>
      <c r="E102" s="6" t="s">
        <v>8</v>
      </c>
      <c r="F102" s="6"/>
      <c r="G102" s="9" t="s">
        <v>9</v>
      </c>
      <c r="H102" s="9"/>
      <c r="I102" s="9" t="s">
        <v>10</v>
      </c>
      <c r="J102" s="9"/>
    </row>
    <row r="103" customFormat="false" ht="13.8" hidden="false" customHeight="false" outlineLevel="0" collapsed="false">
      <c r="A103" s="5"/>
      <c r="B103" s="5"/>
      <c r="C103" s="6"/>
      <c r="D103" s="6"/>
      <c r="E103" s="11" t="s">
        <v>55</v>
      </c>
      <c r="F103" s="11" t="s">
        <v>12</v>
      </c>
      <c r="G103" s="5" t="s">
        <v>55</v>
      </c>
      <c r="H103" s="5" t="s">
        <v>12</v>
      </c>
      <c r="I103" s="5" t="s">
        <v>55</v>
      </c>
      <c r="J103" s="5" t="s">
        <v>12</v>
      </c>
    </row>
    <row r="104" customFormat="false" ht="13.8" hidden="false" customHeight="true" outlineLevel="0" collapsed="false">
      <c r="A104" s="13" t="s">
        <v>45</v>
      </c>
      <c r="B104" s="14" t="s">
        <v>13</v>
      </c>
      <c r="C104" s="15" t="s">
        <v>14</v>
      </c>
      <c r="D104" s="16" t="n">
        <f aca="false">D10+D36+D60+D82</f>
        <v>27789.93</v>
      </c>
      <c r="E104" s="65" t="n">
        <f aca="false">E10+E36+E60+E82</f>
        <v>125.9</v>
      </c>
      <c r="F104" s="65" t="n">
        <f aca="false">F10+F36+F60+F82</f>
        <v>13</v>
      </c>
      <c r="G104" s="65" t="n">
        <f aca="false">G10+G36+G60+G82</f>
        <v>66</v>
      </c>
      <c r="H104" s="65" t="n">
        <f aca="false">H10+H36+H60+H82</f>
        <v>13</v>
      </c>
      <c r="I104" s="65" t="n">
        <f aca="false">I10+I36+I60+I82</f>
        <v>66</v>
      </c>
      <c r="J104" s="65" t="n">
        <f aca="false">J10+J36+J60+J82</f>
        <v>13</v>
      </c>
      <c r="K104" s="63"/>
    </row>
    <row r="105" customFormat="false" ht="13.8" hidden="false" customHeight="false" outlineLevel="0" collapsed="false">
      <c r="A105" s="13"/>
      <c r="B105" s="14"/>
      <c r="C105" s="13" t="s">
        <v>15</v>
      </c>
      <c r="D105" s="16" t="n">
        <f aca="false">D11+D37+D61+D83</f>
        <v>20197.63</v>
      </c>
      <c r="E105" s="65" t="n">
        <f aca="false">E11+E37+E61+E83</f>
        <v>113.6</v>
      </c>
      <c r="F105" s="65" t="n">
        <f aca="false">F11+F37+F61+F83</f>
        <v>13</v>
      </c>
      <c r="G105" s="65" t="n">
        <f aca="false">G11+G37+G61+G83</f>
        <v>45</v>
      </c>
      <c r="H105" s="65" t="n">
        <f aca="false">H11+H37+H61+H83</f>
        <v>13</v>
      </c>
      <c r="I105" s="65" t="n">
        <f aca="false">I11+I37+I61+I83</f>
        <v>45</v>
      </c>
      <c r="J105" s="65" t="n">
        <f aca="false">J11+J37+J61+J83</f>
        <v>13</v>
      </c>
    </row>
    <row r="106" customFormat="false" ht="13.8" hidden="false" customHeight="false" outlineLevel="0" collapsed="false">
      <c r="A106" s="13"/>
      <c r="B106" s="14"/>
      <c r="C106" s="20" t="s">
        <v>16</v>
      </c>
      <c r="D106" s="16" t="n">
        <f aca="false">D12+D38+D62+D84</f>
        <v>75370.64</v>
      </c>
      <c r="E106" s="65" t="n">
        <f aca="false">E12+E38+E62+E84</f>
        <v>271.5</v>
      </c>
      <c r="F106" s="65" t="n">
        <f aca="false">F12+F38+F62+F84</f>
        <v>14</v>
      </c>
      <c r="G106" s="65" t="n">
        <f aca="false">G12+G38+G62+G84</f>
        <v>106</v>
      </c>
      <c r="H106" s="65" t="n">
        <f aca="false">H12+H38+H62+H84</f>
        <v>14</v>
      </c>
      <c r="I106" s="65" t="n">
        <f aca="false">I12+I38+I62+I84</f>
        <v>106</v>
      </c>
      <c r="J106" s="65" t="n">
        <f aca="false">J12+J38+J62+J84</f>
        <v>14</v>
      </c>
      <c r="K106" s="63"/>
    </row>
    <row r="107" customFormat="false" ht="13.8" hidden="false" customHeight="true" outlineLevel="0" collapsed="false">
      <c r="A107" s="13"/>
      <c r="B107" s="66" t="s">
        <v>46</v>
      </c>
      <c r="C107" s="66"/>
      <c r="D107" s="66"/>
      <c r="E107" s="43" t="n">
        <f aca="false">SUM(E104:E106)</f>
        <v>511</v>
      </c>
      <c r="F107" s="43" t="n">
        <f aca="false">SUM(F104:F106)</f>
        <v>40</v>
      </c>
      <c r="G107" s="43" t="n">
        <f aca="false">SUM(G104:G106)</f>
        <v>217</v>
      </c>
      <c r="H107" s="43" t="n">
        <f aca="false">SUM(H104:H106)</f>
        <v>40</v>
      </c>
      <c r="I107" s="43" t="n">
        <f aca="false">SUM(I104:I106)</f>
        <v>217</v>
      </c>
      <c r="J107" s="43" t="n">
        <f aca="false">SUM(J104:J106)</f>
        <v>40</v>
      </c>
    </row>
    <row r="108" customFormat="false" ht="26.85" hidden="false" customHeight="true" outlineLevel="0" collapsed="false">
      <c r="A108" s="13"/>
      <c r="B108" s="68" t="s">
        <v>18</v>
      </c>
      <c r="C108" s="58" t="s">
        <v>19</v>
      </c>
      <c r="D108" s="58"/>
      <c r="E108" s="102" t="n">
        <f aca="false">E15+E41+E65+E87</f>
        <v>73.5</v>
      </c>
      <c r="F108" s="102" t="n">
        <f aca="false">F15+F41+F65+F87</f>
        <v>0</v>
      </c>
      <c r="G108" s="102" t="n">
        <f aca="false">G15+G41+G65+G87</f>
        <v>21</v>
      </c>
      <c r="H108" s="102" t="n">
        <f aca="false">H15+H41+H65+H87</f>
        <v>0</v>
      </c>
      <c r="I108" s="102" t="n">
        <f aca="false">I15+I41+I65+I87</f>
        <v>21</v>
      </c>
      <c r="J108" s="102" t="n">
        <f aca="false">J15+J41+J65+J87</f>
        <v>0</v>
      </c>
      <c r="K108" s="63"/>
    </row>
    <row r="109" customFormat="false" ht="13.8" hidden="false" customHeight="true" outlineLevel="0" collapsed="false">
      <c r="A109" s="13"/>
      <c r="B109" s="66" t="s">
        <v>47</v>
      </c>
      <c r="C109" s="66"/>
      <c r="D109" s="66"/>
      <c r="E109" s="75" t="n">
        <f aca="false">SUM(E108)</f>
        <v>73.5</v>
      </c>
      <c r="F109" s="75" t="n">
        <f aca="false">SUM(F108)</f>
        <v>0</v>
      </c>
      <c r="G109" s="75" t="n">
        <f aca="false">SUM(G108)</f>
        <v>21</v>
      </c>
      <c r="H109" s="75" t="n">
        <f aca="false">SUM(H108)</f>
        <v>0</v>
      </c>
      <c r="I109" s="75" t="n">
        <f aca="false">SUM(I108)</f>
        <v>21</v>
      </c>
      <c r="J109" s="75" t="n">
        <f aca="false">SUM(J108)</f>
        <v>0</v>
      </c>
    </row>
    <row r="110" customFormat="false" ht="39.15" hidden="false" customHeight="true" outlineLevel="0" collapsed="false">
      <c r="A110" s="13"/>
      <c r="B110" s="72" t="s">
        <v>21</v>
      </c>
      <c r="C110" s="73" t="s">
        <v>19</v>
      </c>
      <c r="D110" s="73"/>
      <c r="E110" s="102" t="n">
        <f aca="false">E16+E42+E66+E88</f>
        <v>0</v>
      </c>
      <c r="F110" s="102" t="n">
        <f aca="false">F16+F42+F66+F88</f>
        <v>0</v>
      </c>
      <c r="G110" s="102" t="n">
        <f aca="false">G16+G42+G66+G88</f>
        <v>0</v>
      </c>
      <c r="H110" s="102" t="n">
        <f aca="false">H16+H42+H66+H88</f>
        <v>0</v>
      </c>
      <c r="I110" s="102" t="n">
        <f aca="false">I16+I42+I66+I88</f>
        <v>0</v>
      </c>
      <c r="J110" s="102" t="n">
        <f aca="false">J16+J42+J66+J88</f>
        <v>0</v>
      </c>
    </row>
    <row r="111" customFormat="false" ht="26.85" hidden="false" customHeight="true" outlineLevel="0" collapsed="false">
      <c r="A111" s="13"/>
      <c r="B111" s="66" t="s">
        <v>48</v>
      </c>
      <c r="C111" s="66"/>
      <c r="D111" s="66"/>
      <c r="E111" s="75" t="n">
        <f aca="false">SUM(E110)</f>
        <v>0</v>
      </c>
      <c r="F111" s="75" t="n">
        <f aca="false">SUM(F110)</f>
        <v>0</v>
      </c>
      <c r="G111" s="75" t="n">
        <f aca="false">SUM(G110)</f>
        <v>0</v>
      </c>
      <c r="H111" s="75" t="n">
        <f aca="false">SUM(H110)</f>
        <v>0</v>
      </c>
      <c r="I111" s="75" t="n">
        <f aca="false">SUM(I110)</f>
        <v>0</v>
      </c>
      <c r="J111" s="75" t="n">
        <f aca="false">SUM(J110)</f>
        <v>0</v>
      </c>
    </row>
    <row r="112" customFormat="false" ht="52.25" hidden="false" customHeight="true" outlineLevel="0" collapsed="false">
      <c r="A112" s="13"/>
      <c r="B112" s="72" t="s">
        <v>23</v>
      </c>
      <c r="C112" s="73" t="s">
        <v>19</v>
      </c>
      <c r="D112" s="73"/>
      <c r="E112" s="102" t="n">
        <f aca="false">E18+E44+E68+E90</f>
        <v>0</v>
      </c>
      <c r="F112" s="102" t="n">
        <f aca="false">F18+F44+F68+F90</f>
        <v>0</v>
      </c>
      <c r="G112" s="102" t="n">
        <f aca="false">G18+G44+G68+G90</f>
        <v>0</v>
      </c>
      <c r="H112" s="102" t="n">
        <f aca="false">H18+H44+H68+H90</f>
        <v>0</v>
      </c>
      <c r="I112" s="102" t="n">
        <f aca="false">I18+I44+I68+I90</f>
        <v>0</v>
      </c>
      <c r="J112" s="102" t="n">
        <f aca="false">J18+J44+J68+J90</f>
        <v>0</v>
      </c>
    </row>
    <row r="113" customFormat="false" ht="13.8" hidden="false" customHeight="true" outlineLevel="0" collapsed="false">
      <c r="A113" s="13"/>
      <c r="B113" s="66" t="s">
        <v>49</v>
      </c>
      <c r="C113" s="66"/>
      <c r="D113" s="66"/>
      <c r="E113" s="75" t="n">
        <f aca="false">SUM(E112)</f>
        <v>0</v>
      </c>
      <c r="F113" s="75" t="n">
        <f aca="false">SUM(F112)</f>
        <v>0</v>
      </c>
      <c r="G113" s="75" t="n">
        <f aca="false">SUM(G112)</f>
        <v>0</v>
      </c>
      <c r="H113" s="75" t="n">
        <f aca="false">SUM(H112)</f>
        <v>0</v>
      </c>
      <c r="I113" s="75" t="n">
        <f aca="false">SUM(I112)</f>
        <v>0</v>
      </c>
      <c r="J113" s="75" t="n">
        <f aca="false">SUM(J112)</f>
        <v>0</v>
      </c>
    </row>
    <row r="114" customFormat="false" ht="26.85" hidden="false" customHeight="true" outlineLevel="0" collapsed="false">
      <c r="A114" s="13"/>
      <c r="B114" s="72" t="s">
        <v>25</v>
      </c>
      <c r="C114" s="73" t="s">
        <v>19</v>
      </c>
      <c r="D114" s="73"/>
      <c r="E114" s="102" t="n">
        <f aca="false">E20+E46+E70+E92</f>
        <v>21.6</v>
      </c>
      <c r="F114" s="102" t="n">
        <f aca="false">F20+F46+F70+F92</f>
        <v>0</v>
      </c>
      <c r="G114" s="102" t="n">
        <f aca="false">G20+G46+G70+G92</f>
        <v>7</v>
      </c>
      <c r="H114" s="102" t="n">
        <f aca="false">H20+H46+H70+H92</f>
        <v>0</v>
      </c>
      <c r="I114" s="102" t="n">
        <f aca="false">I20+I46+I70+I92</f>
        <v>7</v>
      </c>
      <c r="J114" s="102" t="n">
        <f aca="false">J20+J46+J70+J92</f>
        <v>0</v>
      </c>
    </row>
    <row r="115" customFormat="false" ht="13.8" hidden="false" customHeight="true" outlineLevel="0" collapsed="false">
      <c r="A115" s="13"/>
      <c r="B115" s="66" t="s">
        <v>50</v>
      </c>
      <c r="C115" s="66"/>
      <c r="D115" s="66"/>
      <c r="E115" s="75" t="n">
        <f aca="false">SUM(E114)</f>
        <v>21.6</v>
      </c>
      <c r="F115" s="75" t="n">
        <f aca="false">SUM(F114)</f>
        <v>0</v>
      </c>
      <c r="G115" s="75" t="n">
        <f aca="false">SUM(G114)</f>
        <v>7</v>
      </c>
      <c r="H115" s="75" t="n">
        <f aca="false">SUM(H114)</f>
        <v>0</v>
      </c>
      <c r="I115" s="75" t="n">
        <f aca="false">SUM(I114)</f>
        <v>7</v>
      </c>
      <c r="J115" s="75" t="n">
        <f aca="false">SUM(J114)</f>
        <v>0</v>
      </c>
    </row>
    <row r="116" customFormat="false" ht="26.85" hidden="false" customHeight="true" outlineLevel="0" collapsed="false">
      <c r="A116" s="13"/>
      <c r="B116" s="68" t="s">
        <v>27</v>
      </c>
      <c r="C116" s="58" t="s">
        <v>19</v>
      </c>
      <c r="D116" s="58"/>
      <c r="E116" s="74" t="n">
        <f aca="false">E22+E48</f>
        <v>7</v>
      </c>
      <c r="F116" s="74" t="n">
        <f aca="false">F22</f>
        <v>0</v>
      </c>
      <c r="G116" s="74" t="n">
        <f aca="false">G22</f>
        <v>0</v>
      </c>
      <c r="H116" s="74" t="n">
        <f aca="false">H22</f>
        <v>0</v>
      </c>
      <c r="I116" s="74" t="n">
        <f aca="false">I22</f>
        <v>0</v>
      </c>
      <c r="J116" s="74" t="n">
        <f aca="false">J22</f>
        <v>0</v>
      </c>
    </row>
    <row r="117" customFormat="false" ht="13.8" hidden="false" customHeight="true" outlineLevel="0" collapsed="false">
      <c r="A117" s="13"/>
      <c r="B117" s="66" t="s">
        <v>51</v>
      </c>
      <c r="C117" s="66"/>
      <c r="D117" s="66"/>
      <c r="E117" s="75" t="n">
        <f aca="false">SUM(E116)</f>
        <v>7</v>
      </c>
      <c r="F117" s="75"/>
      <c r="G117" s="75"/>
      <c r="H117" s="75"/>
      <c r="I117" s="75"/>
      <c r="J117" s="75"/>
    </row>
    <row r="118" customFormat="false" ht="26.85" hidden="false" customHeight="true" outlineLevel="0" collapsed="false">
      <c r="A118" s="13"/>
      <c r="B118" s="68" t="s">
        <v>29</v>
      </c>
      <c r="C118" s="58" t="s">
        <v>19</v>
      </c>
      <c r="D118" s="58"/>
      <c r="E118" s="74" t="n">
        <f aca="false">+E24</f>
        <v>7</v>
      </c>
      <c r="F118" s="74" t="n">
        <f aca="false">+F24</f>
        <v>0</v>
      </c>
      <c r="G118" s="74" t="n">
        <f aca="false">+G24</f>
        <v>0</v>
      </c>
      <c r="H118" s="74" t="n">
        <f aca="false">+H24</f>
        <v>0</v>
      </c>
      <c r="I118" s="74" t="n">
        <f aca="false">+I24</f>
        <v>0</v>
      </c>
      <c r="J118" s="74" t="n">
        <f aca="false">+J24</f>
        <v>0</v>
      </c>
    </row>
    <row r="119" customFormat="false" ht="13.8" hidden="false" customHeight="true" outlineLevel="0" collapsed="false">
      <c r="A119" s="13"/>
      <c r="B119" s="66" t="s">
        <v>52</v>
      </c>
      <c r="C119" s="66"/>
      <c r="D119" s="66"/>
      <c r="E119" s="75" t="n">
        <f aca="false">SUM(E118)</f>
        <v>7</v>
      </c>
      <c r="F119" s="75"/>
      <c r="G119" s="75"/>
      <c r="H119" s="75"/>
      <c r="I119" s="75"/>
      <c r="J119" s="75"/>
    </row>
    <row r="120" customFormat="false" ht="13.8" hidden="false" customHeight="true" outlineLevel="0" collapsed="false">
      <c r="A120" s="13"/>
      <c r="B120" s="66" t="s">
        <v>31</v>
      </c>
      <c r="C120" s="66"/>
      <c r="D120" s="66"/>
      <c r="E120" s="75" t="n">
        <f aca="false">+E107+E109+E111+E113+E115+E117+E119</f>
        <v>620.1</v>
      </c>
      <c r="F120" s="75" t="n">
        <f aca="false">+F107+F109+F111+F113+F115+F117+F119</f>
        <v>40</v>
      </c>
      <c r="G120" s="75" t="n">
        <f aca="false">+G107+G109+G111+G113+G115+G117+G119</f>
        <v>245</v>
      </c>
      <c r="H120" s="75" t="n">
        <f aca="false">+H107+H109+H111+H113+H115+H117+H119</f>
        <v>40</v>
      </c>
      <c r="I120" s="75" t="n">
        <f aca="false">+I107+I109+I111+I113+I115+I117+I119</f>
        <v>245</v>
      </c>
      <c r="J120" s="75" t="n">
        <f aca="false">+J107+J109+J111+J113+J115+J117+J119</f>
        <v>40</v>
      </c>
    </row>
    <row r="121" customFormat="false" ht="13.8" hidden="false" customHeight="true" outlineLevel="0" collapsed="false">
      <c r="A121" s="13"/>
      <c r="B121" s="58" t="s">
        <v>32</v>
      </c>
      <c r="C121" s="58"/>
      <c r="D121" s="58"/>
      <c r="E121" s="34" t="n">
        <v>247</v>
      </c>
      <c r="F121" s="34" t="n">
        <v>247</v>
      </c>
      <c r="G121" s="35" t="n">
        <v>52</v>
      </c>
      <c r="H121" s="35" t="n">
        <v>52</v>
      </c>
      <c r="I121" s="35" t="n">
        <v>66</v>
      </c>
      <c r="J121" s="35" t="n">
        <v>66</v>
      </c>
    </row>
    <row r="122" customFormat="false" ht="13.8" hidden="false" customHeight="true" outlineLevel="0" collapsed="false">
      <c r="A122" s="13"/>
      <c r="B122" s="76" t="s">
        <v>33</v>
      </c>
      <c r="C122" s="76"/>
      <c r="D122" s="76"/>
      <c r="E122" s="77" t="n">
        <f aca="false">+E120*E121</f>
        <v>153164.7</v>
      </c>
      <c r="F122" s="77" t="n">
        <f aca="false">+F120*F121</f>
        <v>9880</v>
      </c>
      <c r="G122" s="77" t="n">
        <f aca="false">+G120*G121</f>
        <v>12740</v>
      </c>
      <c r="H122" s="77" t="n">
        <f aca="false">+H120*H121</f>
        <v>2080</v>
      </c>
      <c r="I122" s="77" t="n">
        <f aca="false">+I120*I121</f>
        <v>16170</v>
      </c>
      <c r="J122" s="77" t="n">
        <f aca="false">+J120*J121</f>
        <v>2640</v>
      </c>
    </row>
    <row r="123" customFormat="false" ht="13.8" hidden="false" customHeight="true" outlineLevel="0" collapsed="false">
      <c r="A123" s="13"/>
      <c r="B123" s="78" t="s">
        <v>34</v>
      </c>
      <c r="C123" s="78"/>
      <c r="D123" s="78"/>
      <c r="E123" s="79" t="n">
        <f aca="false">SUM(E122:J122)</f>
        <v>196674.7</v>
      </c>
      <c r="F123" s="79"/>
      <c r="G123" s="79"/>
      <c r="H123" s="79"/>
      <c r="I123" s="79"/>
      <c r="J123" s="79"/>
    </row>
    <row r="125" customFormat="false" ht="13.8" hidden="false" customHeight="true" outlineLevel="0" collapsed="false">
      <c r="B125" s="78" t="s">
        <v>53</v>
      </c>
      <c r="C125" s="78"/>
      <c r="D125" s="78"/>
      <c r="E125" s="126" t="n">
        <f aca="false">E29+E53+E75+E97</f>
        <v>196674.7</v>
      </c>
      <c r="F125" s="126"/>
      <c r="G125" s="126"/>
      <c r="H125" s="126"/>
      <c r="I125" s="126"/>
      <c r="J125" s="126"/>
    </row>
  </sheetData>
  <mergeCells count="133">
    <mergeCell ref="A4:K4"/>
    <mergeCell ref="A7:A9"/>
    <mergeCell ref="B7:B9"/>
    <mergeCell ref="C7:C9"/>
    <mergeCell ref="D7:D9"/>
    <mergeCell ref="E7:J7"/>
    <mergeCell ref="E8:F8"/>
    <mergeCell ref="G8:H8"/>
    <mergeCell ref="I8:J8"/>
    <mergeCell ref="A10:A29"/>
    <mergeCell ref="B10:B12"/>
    <mergeCell ref="B13:D13"/>
    <mergeCell ref="C14:D14"/>
    <mergeCell ref="B15:D15"/>
    <mergeCell ref="C16:D16"/>
    <mergeCell ref="B17:D17"/>
    <mergeCell ref="C18:D18"/>
    <mergeCell ref="B19:D19"/>
    <mergeCell ref="C20:D20"/>
    <mergeCell ref="B21:D21"/>
    <mergeCell ref="C22:D22"/>
    <mergeCell ref="B23:D23"/>
    <mergeCell ref="C24:D24"/>
    <mergeCell ref="B25:D25"/>
    <mergeCell ref="B26:D26"/>
    <mergeCell ref="B27:D27"/>
    <mergeCell ref="B28:D28"/>
    <mergeCell ref="B29:D29"/>
    <mergeCell ref="E29:J29"/>
    <mergeCell ref="A33:A35"/>
    <mergeCell ref="B33:B35"/>
    <mergeCell ref="C33:C35"/>
    <mergeCell ref="D33:D35"/>
    <mergeCell ref="E33:J33"/>
    <mergeCell ref="E34:F34"/>
    <mergeCell ref="G34:H34"/>
    <mergeCell ref="I34:J34"/>
    <mergeCell ref="A36:A53"/>
    <mergeCell ref="B36:B38"/>
    <mergeCell ref="B39:D39"/>
    <mergeCell ref="C40:D40"/>
    <mergeCell ref="B41:D41"/>
    <mergeCell ref="C42:D42"/>
    <mergeCell ref="B43:D43"/>
    <mergeCell ref="C44:D44"/>
    <mergeCell ref="B45:D45"/>
    <mergeCell ref="C46:D46"/>
    <mergeCell ref="B47:D47"/>
    <mergeCell ref="C48:D48"/>
    <mergeCell ref="B49:D49"/>
    <mergeCell ref="B50:D50"/>
    <mergeCell ref="B51:D51"/>
    <mergeCell ref="B52:D52"/>
    <mergeCell ref="B53:D53"/>
    <mergeCell ref="E53:J53"/>
    <mergeCell ref="A57:A59"/>
    <mergeCell ref="B57:B59"/>
    <mergeCell ref="C57:C59"/>
    <mergeCell ref="D57:D59"/>
    <mergeCell ref="E57:J57"/>
    <mergeCell ref="E58:F58"/>
    <mergeCell ref="G58:H58"/>
    <mergeCell ref="I58:J58"/>
    <mergeCell ref="A60:A75"/>
    <mergeCell ref="B60:B62"/>
    <mergeCell ref="B63:D63"/>
    <mergeCell ref="C64:D64"/>
    <mergeCell ref="B65:D65"/>
    <mergeCell ref="C66:D66"/>
    <mergeCell ref="B67:D67"/>
    <mergeCell ref="C68:D68"/>
    <mergeCell ref="B69:D69"/>
    <mergeCell ref="C70:D70"/>
    <mergeCell ref="B71:D71"/>
    <mergeCell ref="B72:D72"/>
    <mergeCell ref="B73:D73"/>
    <mergeCell ref="B74:D74"/>
    <mergeCell ref="B75:D75"/>
    <mergeCell ref="E75:J75"/>
    <mergeCell ref="A79:A81"/>
    <mergeCell ref="B79:B81"/>
    <mergeCell ref="C79:C81"/>
    <mergeCell ref="D79:D81"/>
    <mergeCell ref="E79:J79"/>
    <mergeCell ref="E80:F80"/>
    <mergeCell ref="G80:H80"/>
    <mergeCell ref="I80:J80"/>
    <mergeCell ref="A82:A97"/>
    <mergeCell ref="B82:B84"/>
    <mergeCell ref="B85:D85"/>
    <mergeCell ref="C86:D86"/>
    <mergeCell ref="B87:D87"/>
    <mergeCell ref="C88:D88"/>
    <mergeCell ref="B89:D89"/>
    <mergeCell ref="C90:D90"/>
    <mergeCell ref="B91:D91"/>
    <mergeCell ref="C92:D92"/>
    <mergeCell ref="B93:D93"/>
    <mergeCell ref="B94:D94"/>
    <mergeCell ref="B95:D95"/>
    <mergeCell ref="B96:D96"/>
    <mergeCell ref="B97:D97"/>
    <mergeCell ref="E97:J97"/>
    <mergeCell ref="A101:A103"/>
    <mergeCell ref="B101:B103"/>
    <mergeCell ref="C101:C103"/>
    <mergeCell ref="D101:D103"/>
    <mergeCell ref="E101:J101"/>
    <mergeCell ref="E102:F102"/>
    <mergeCell ref="G102:H102"/>
    <mergeCell ref="I102:J102"/>
    <mergeCell ref="A104:A123"/>
    <mergeCell ref="B104:B106"/>
    <mergeCell ref="B107:D107"/>
    <mergeCell ref="C108:D108"/>
    <mergeCell ref="B109:D109"/>
    <mergeCell ref="C110:D110"/>
    <mergeCell ref="B111:D111"/>
    <mergeCell ref="C112:D112"/>
    <mergeCell ref="B113:D113"/>
    <mergeCell ref="C114:D114"/>
    <mergeCell ref="B115:D115"/>
    <mergeCell ref="C116:D116"/>
    <mergeCell ref="B117:D117"/>
    <mergeCell ref="C118:D118"/>
    <mergeCell ref="B119:D119"/>
    <mergeCell ref="B120:D120"/>
    <mergeCell ref="B121:D121"/>
    <mergeCell ref="B122:D122"/>
    <mergeCell ref="B123:D123"/>
    <mergeCell ref="E123:J123"/>
    <mergeCell ref="B125:D125"/>
    <mergeCell ref="E125:J12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82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76" activeCellId="0" sqref="K76"/>
    </sheetView>
  </sheetViews>
  <sheetFormatPr defaultColWidth="9.35546875" defaultRowHeight="15" zeroHeight="false" outlineLevelRow="0" outlineLevelCol="0"/>
  <cols>
    <col collapsed="false" customWidth="true" hidden="false" outlineLevel="0" max="1" min="1" style="0" width="22.57"/>
    <col collapsed="false" customWidth="true" hidden="false" outlineLevel="0" max="2" min="2" style="1" width="34.71"/>
    <col collapsed="false" customWidth="true" hidden="false" outlineLevel="0" max="3" min="3" style="1" width="13.02"/>
    <col collapsed="false" customWidth="true" hidden="false" outlineLevel="0" max="4" min="4" style="1" width="11.3"/>
    <col collapsed="false" customWidth="false" hidden="false" outlineLevel="0" max="5" min="5" style="1" width="9.29"/>
    <col collapsed="false" customWidth="true" hidden="false" outlineLevel="0" max="10" min="6" style="1" width="9.13"/>
    <col collapsed="false" customWidth="true" hidden="false" outlineLevel="0" max="11" min="11" style="1" width="10.58"/>
    <col collapsed="false" customWidth="true" hidden="false" outlineLevel="0" max="12" min="12" style="0" width="40.57"/>
    <col collapsed="false" customWidth="true" hidden="false" outlineLevel="0" max="14" min="14" style="0" width="14.43"/>
    <col collapsed="false" customWidth="true" hidden="false" outlineLevel="0" max="15" min="15" style="0" width="18.85"/>
    <col collapsed="false" customWidth="true" hidden="false" outlineLevel="0" max="16" min="16" style="0" width="15.57"/>
    <col collapsed="false" customWidth="true" hidden="false" outlineLevel="0" max="17" min="17" style="0" width="10.85"/>
    <col collapsed="false" customWidth="true" hidden="false" outlineLevel="0" max="1024" min="1022" style="0" width="11.57"/>
  </cols>
  <sheetData>
    <row r="1" customFormat="false" ht="12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12.75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6.3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28.35" hidden="false" customHeight="true" outlineLevel="0" collapsed="false">
      <c r="A4" s="3" t="s">
        <v>208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6.35" hidden="false" customHeight="tru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customFormat="false" ht="15" hidden="false" customHeight="false" outlineLevel="0" collapsed="false">
      <c r="A6" s="2" t="s">
        <v>209</v>
      </c>
    </row>
    <row r="7" customFormat="false" ht="16.35" hidden="false" customHeight="true" outlineLevel="0" collapsed="false">
      <c r="A7" s="5" t="s">
        <v>3</v>
      </c>
      <c r="B7" s="5" t="s">
        <v>4</v>
      </c>
      <c r="C7" s="6" t="s">
        <v>5</v>
      </c>
      <c r="D7" s="6" t="s">
        <v>6</v>
      </c>
      <c r="E7" s="7" t="s">
        <v>7</v>
      </c>
      <c r="F7" s="7"/>
      <c r="G7" s="7"/>
      <c r="H7" s="7"/>
      <c r="I7" s="7"/>
      <c r="J7" s="7"/>
      <c r="K7" s="8"/>
    </row>
    <row r="8" customFormat="false" ht="16.35" hidden="false" customHeight="true" outlineLevel="0" collapsed="false">
      <c r="A8" s="5"/>
      <c r="B8" s="5"/>
      <c r="C8" s="6"/>
      <c r="D8" s="6"/>
      <c r="E8" s="6" t="s">
        <v>8</v>
      </c>
      <c r="F8" s="6"/>
      <c r="G8" s="9" t="s">
        <v>9</v>
      </c>
      <c r="H8" s="9"/>
      <c r="I8" s="9" t="s">
        <v>10</v>
      </c>
      <c r="J8" s="9"/>
      <c r="K8" s="10"/>
    </row>
    <row r="9" customFormat="false" ht="16.35" hidden="false" customHeight="true" outlineLevel="0" collapsed="false">
      <c r="A9" s="5"/>
      <c r="B9" s="5"/>
      <c r="C9" s="6"/>
      <c r="D9" s="6"/>
      <c r="E9" s="11" t="s">
        <v>55</v>
      </c>
      <c r="F9" s="11" t="s">
        <v>12</v>
      </c>
      <c r="G9" s="5" t="s">
        <v>55</v>
      </c>
      <c r="H9" s="5" t="s">
        <v>12</v>
      </c>
      <c r="I9" s="5" t="s">
        <v>55</v>
      </c>
      <c r="J9" s="5" t="s">
        <v>12</v>
      </c>
      <c r="K9" s="12"/>
    </row>
    <row r="10" customFormat="false" ht="16.35" hidden="false" customHeight="true" outlineLevel="0" collapsed="false">
      <c r="A10" s="13" t="s">
        <v>209</v>
      </c>
      <c r="B10" s="14" t="s">
        <v>13</v>
      </c>
      <c r="C10" s="15" t="s">
        <v>14</v>
      </c>
      <c r="D10" s="127" t="n">
        <v>2478.2</v>
      </c>
      <c r="E10" s="28" t="n">
        <v>133</v>
      </c>
      <c r="F10" s="28" t="n">
        <v>20</v>
      </c>
      <c r="G10" s="18" t="n">
        <v>70</v>
      </c>
      <c r="H10" s="29" t="n">
        <v>20</v>
      </c>
      <c r="I10" s="18" t="n">
        <v>70</v>
      </c>
      <c r="J10" s="29" t="n">
        <v>20</v>
      </c>
      <c r="K10" s="19"/>
    </row>
    <row r="11" customFormat="false" ht="16.35" hidden="false" customHeight="true" outlineLevel="0" collapsed="false">
      <c r="A11" s="13"/>
      <c r="B11" s="14"/>
      <c r="C11" s="13" t="s">
        <v>15</v>
      </c>
      <c r="D11" s="127" t="n">
        <v>21750.6</v>
      </c>
      <c r="E11" s="28" t="n">
        <v>175</v>
      </c>
      <c r="F11" s="28" t="n">
        <v>10</v>
      </c>
      <c r="G11" s="18" t="n">
        <v>98</v>
      </c>
      <c r="H11" s="29" t="n">
        <v>10</v>
      </c>
      <c r="I11" s="18" t="n">
        <v>98</v>
      </c>
      <c r="J11" s="128" t="n">
        <v>10</v>
      </c>
      <c r="K11" s="19"/>
    </row>
    <row r="12" customFormat="false" ht="16.35" hidden="false" customHeight="true" outlineLevel="0" collapsed="false">
      <c r="A12" s="13"/>
      <c r="B12" s="14"/>
      <c r="C12" s="20" t="s">
        <v>16</v>
      </c>
      <c r="D12" s="129" t="n">
        <v>44751</v>
      </c>
      <c r="E12" s="28" t="n">
        <v>63</v>
      </c>
      <c r="F12" s="28" t="n">
        <v>0</v>
      </c>
      <c r="G12" s="18" t="n">
        <v>35</v>
      </c>
      <c r="H12" s="29" t="n">
        <v>0</v>
      </c>
      <c r="I12" s="18" t="n">
        <v>35</v>
      </c>
      <c r="J12" s="29" t="n">
        <v>0</v>
      </c>
      <c r="K12" s="19"/>
    </row>
    <row r="13" customFormat="false" ht="16.35" hidden="false" customHeight="true" outlineLevel="0" collapsed="false">
      <c r="A13" s="13"/>
      <c r="B13" s="22" t="s">
        <v>17</v>
      </c>
      <c r="C13" s="22"/>
      <c r="D13" s="22"/>
      <c r="E13" s="23" t="n">
        <f aca="false">SUM(E10:E12)</f>
        <v>371</v>
      </c>
      <c r="F13" s="23" t="n">
        <f aca="false">SUM(F10:F12)</f>
        <v>30</v>
      </c>
      <c r="G13" s="23" t="n">
        <f aca="false">SUM(G10:G12)</f>
        <v>203</v>
      </c>
      <c r="H13" s="23" t="n">
        <f aca="false">SUM(H10:H12)</f>
        <v>30</v>
      </c>
      <c r="I13" s="23" t="n">
        <f aca="false">SUM(I10:I12)</f>
        <v>203</v>
      </c>
      <c r="J13" s="24" t="n">
        <f aca="false">SUM(J10:J12)</f>
        <v>30</v>
      </c>
      <c r="K13" s="10"/>
    </row>
    <row r="14" customFormat="false" ht="16.35" hidden="false" customHeight="true" outlineLevel="0" collapsed="false">
      <c r="A14" s="13"/>
      <c r="B14" s="25" t="s">
        <v>18</v>
      </c>
      <c r="C14" s="13" t="s">
        <v>19</v>
      </c>
      <c r="D14" s="13"/>
      <c r="E14" s="17" t="n">
        <v>42</v>
      </c>
      <c r="F14" s="28"/>
      <c r="G14" s="29" t="n">
        <v>7</v>
      </c>
      <c r="H14" s="29"/>
      <c r="I14" s="29" t="n">
        <v>7</v>
      </c>
      <c r="J14" s="29"/>
      <c r="K14" s="26"/>
    </row>
    <row r="15" customFormat="false" ht="16.35" hidden="false" customHeight="true" outlineLevel="0" collapsed="false">
      <c r="A15" s="13"/>
      <c r="B15" s="22" t="s">
        <v>20</v>
      </c>
      <c r="C15" s="22"/>
      <c r="D15" s="22"/>
      <c r="E15" s="24" t="n">
        <v>42</v>
      </c>
      <c r="F15" s="23" t="n">
        <f aca="false">SUM(F14)</f>
        <v>0</v>
      </c>
      <c r="G15" s="23" t="n">
        <f aca="false">SUM(G14)</f>
        <v>7</v>
      </c>
      <c r="H15" s="23" t="n">
        <f aca="false">SUM(H14)</f>
        <v>0</v>
      </c>
      <c r="I15" s="23" t="n">
        <f aca="false">SUM(I14)</f>
        <v>7</v>
      </c>
      <c r="J15" s="23" t="n">
        <f aca="false">SUM(J14)</f>
        <v>0</v>
      </c>
      <c r="K15" s="26"/>
      <c r="N15" s="27"/>
    </row>
    <row r="16" customFormat="false" ht="16.5" hidden="false" customHeight="true" outlineLevel="0" collapsed="false">
      <c r="A16" s="13"/>
      <c r="B16" s="25" t="s">
        <v>21</v>
      </c>
      <c r="C16" s="13" t="s">
        <v>19</v>
      </c>
      <c r="D16" s="13"/>
      <c r="E16" s="28" t="n">
        <v>0</v>
      </c>
      <c r="F16" s="28" t="n">
        <v>0</v>
      </c>
      <c r="G16" s="29" t="n">
        <v>0</v>
      </c>
      <c r="H16" s="29" t="n">
        <v>0</v>
      </c>
      <c r="I16" s="18" t="n">
        <v>0</v>
      </c>
      <c r="J16" s="29" t="n">
        <v>0</v>
      </c>
      <c r="K16" s="30"/>
    </row>
    <row r="17" customFormat="false" ht="16.35" hidden="false" customHeight="true" outlineLevel="0" collapsed="false">
      <c r="A17" s="13"/>
      <c r="B17" s="22" t="s">
        <v>22</v>
      </c>
      <c r="C17" s="22"/>
      <c r="D17" s="22"/>
      <c r="E17" s="23" t="n">
        <f aca="false">SUM(E16)</f>
        <v>0</v>
      </c>
      <c r="F17" s="23" t="n">
        <f aca="false">SUM(F16)</f>
        <v>0</v>
      </c>
      <c r="G17" s="23" t="n">
        <f aca="false">SUM(G16)</f>
        <v>0</v>
      </c>
      <c r="H17" s="23" t="n">
        <f aca="false">SUM(H16)</f>
        <v>0</v>
      </c>
      <c r="I17" s="24" t="n">
        <f aca="false">SUM(I16)</f>
        <v>0</v>
      </c>
      <c r="J17" s="23" t="n">
        <f aca="false">SUM(J16)</f>
        <v>0</v>
      </c>
      <c r="K17" s="26"/>
    </row>
    <row r="18" customFormat="false" ht="16.5" hidden="false" customHeight="true" outlineLevel="0" collapsed="false">
      <c r="A18" s="13"/>
      <c r="B18" s="25" t="s">
        <v>23</v>
      </c>
      <c r="C18" s="13" t="s">
        <v>19</v>
      </c>
      <c r="D18" s="13"/>
      <c r="E18" s="28"/>
      <c r="F18" s="28"/>
      <c r="G18" s="29"/>
      <c r="H18" s="29"/>
      <c r="I18" s="18"/>
      <c r="J18" s="29"/>
      <c r="K18" s="26"/>
    </row>
    <row r="19" customFormat="false" ht="16.35" hidden="false" customHeight="true" outlineLevel="0" collapsed="false">
      <c r="A19" s="13"/>
      <c r="B19" s="22" t="s">
        <v>36</v>
      </c>
      <c r="C19" s="22"/>
      <c r="D19" s="22"/>
      <c r="E19" s="23" t="n">
        <f aca="false">SUM(E18)</f>
        <v>0</v>
      </c>
      <c r="F19" s="23" t="n">
        <f aca="false">SUM(F18)</f>
        <v>0</v>
      </c>
      <c r="G19" s="23" t="n">
        <f aca="false">SUM(G18)</f>
        <v>0</v>
      </c>
      <c r="H19" s="23" t="n">
        <f aca="false">SUM(H18)</f>
        <v>0</v>
      </c>
      <c r="I19" s="24" t="n">
        <f aca="false">SUM(I18)</f>
        <v>0</v>
      </c>
      <c r="J19" s="23" t="n">
        <f aca="false">SUM(J18)</f>
        <v>0</v>
      </c>
      <c r="K19" s="30"/>
    </row>
    <row r="20" customFormat="false" ht="16.35" hidden="false" customHeight="true" outlineLevel="0" collapsed="false">
      <c r="A20" s="13"/>
      <c r="B20" s="25" t="s">
        <v>25</v>
      </c>
      <c r="C20" s="13" t="s">
        <v>19</v>
      </c>
      <c r="D20" s="13"/>
      <c r="E20" s="28" t="n">
        <v>14</v>
      </c>
      <c r="F20" s="28"/>
      <c r="G20" s="29" t="n">
        <v>14</v>
      </c>
      <c r="H20" s="29"/>
      <c r="I20" s="18" t="n">
        <v>14</v>
      </c>
      <c r="J20" s="29"/>
      <c r="K20" s="31"/>
    </row>
    <row r="21" customFormat="false" ht="16.35" hidden="false" customHeight="true" outlineLevel="0" collapsed="false">
      <c r="A21" s="13"/>
      <c r="B21" s="22" t="s">
        <v>26</v>
      </c>
      <c r="C21" s="22"/>
      <c r="D21" s="22"/>
      <c r="E21" s="23" t="n">
        <f aca="false">SUM(E20)</f>
        <v>14</v>
      </c>
      <c r="F21" s="23" t="n">
        <f aca="false">SUM(F20)</f>
        <v>0</v>
      </c>
      <c r="G21" s="23" t="n">
        <f aca="false">SUM(G20)</f>
        <v>14</v>
      </c>
      <c r="H21" s="23" t="n">
        <f aca="false">SUM(H20)</f>
        <v>0</v>
      </c>
      <c r="I21" s="24" t="n">
        <f aca="false">SUM(I20)</f>
        <v>14</v>
      </c>
      <c r="J21" s="23" t="n">
        <f aca="false">SUM(J20)</f>
        <v>0</v>
      </c>
      <c r="K21" s="32"/>
    </row>
    <row r="22" customFormat="false" ht="16.35" hidden="false" customHeight="true" outlineLevel="0" collapsed="false">
      <c r="A22" s="13"/>
      <c r="B22" s="25" t="s">
        <v>27</v>
      </c>
      <c r="C22" s="13" t="s">
        <v>19</v>
      </c>
      <c r="D22" s="13"/>
      <c r="E22" s="28" t="n">
        <v>7</v>
      </c>
      <c r="F22" s="28"/>
      <c r="G22" s="29"/>
      <c r="H22" s="29"/>
      <c r="I22" s="29"/>
      <c r="J22" s="29"/>
    </row>
    <row r="23" customFormat="false" ht="16.35" hidden="false" customHeight="true" outlineLevel="0" collapsed="false">
      <c r="A23" s="13"/>
      <c r="B23" s="22" t="s">
        <v>28</v>
      </c>
      <c r="C23" s="22"/>
      <c r="D23" s="22"/>
      <c r="E23" s="23" t="n">
        <f aca="false">SUM(E22)</f>
        <v>7</v>
      </c>
      <c r="F23" s="23" t="n">
        <f aca="false">SUM(F22)</f>
        <v>0</v>
      </c>
      <c r="G23" s="23" t="n">
        <f aca="false">SUM(G22)</f>
        <v>0</v>
      </c>
      <c r="H23" s="23" t="n">
        <f aca="false">SUM(H22)</f>
        <v>0</v>
      </c>
      <c r="I23" s="23" t="n">
        <f aca="false">SUM(I22)</f>
        <v>0</v>
      </c>
      <c r="J23" s="23" t="n">
        <f aca="false">SUM(J22)</f>
        <v>0</v>
      </c>
    </row>
    <row r="24" customFormat="false" ht="16.35" hidden="false" customHeight="true" outlineLevel="0" collapsed="false">
      <c r="A24" s="13"/>
      <c r="B24" s="25" t="s">
        <v>61</v>
      </c>
      <c r="C24" s="13" t="s">
        <v>19</v>
      </c>
      <c r="D24" s="13"/>
      <c r="E24" s="28"/>
      <c r="F24" s="28"/>
      <c r="G24" s="29"/>
      <c r="H24" s="29"/>
      <c r="I24" s="29"/>
      <c r="J24" s="29"/>
    </row>
    <row r="25" customFormat="false" ht="16.35" hidden="false" customHeight="true" outlineLevel="0" collapsed="false">
      <c r="A25" s="13"/>
      <c r="B25" s="22" t="s">
        <v>30</v>
      </c>
      <c r="C25" s="22"/>
      <c r="D25" s="22"/>
      <c r="E25" s="23" t="n">
        <f aca="false">SUM(E24)</f>
        <v>0</v>
      </c>
      <c r="F25" s="23" t="n">
        <v>0</v>
      </c>
      <c r="G25" s="33" t="n">
        <v>0</v>
      </c>
      <c r="H25" s="33" t="n">
        <v>0</v>
      </c>
      <c r="I25" s="33" t="n">
        <v>0</v>
      </c>
      <c r="J25" s="33" t="n">
        <v>0</v>
      </c>
    </row>
    <row r="26" customFormat="false" ht="16.35" hidden="false" customHeight="true" outlineLevel="0" collapsed="false">
      <c r="A26" s="13"/>
      <c r="B26" s="22" t="s">
        <v>31</v>
      </c>
      <c r="C26" s="22"/>
      <c r="D26" s="22"/>
      <c r="E26" s="24" t="n">
        <f aca="false">E13+E15+E17+E19+E21+E23+E25</f>
        <v>434</v>
      </c>
      <c r="F26" s="23" t="n">
        <f aca="false">F13+F15+F17+F19+F21+F23+F25</f>
        <v>30</v>
      </c>
      <c r="G26" s="23" t="n">
        <f aca="false">G13+G15+G17+G19+G21+G23+G25</f>
        <v>224</v>
      </c>
      <c r="H26" s="23" t="n">
        <f aca="false">H13+H15+H17+H19+H21+H23+H25</f>
        <v>30</v>
      </c>
      <c r="I26" s="24" t="n">
        <f aca="false">I13+I15+I17+I19+I21+I23+I25</f>
        <v>224</v>
      </c>
      <c r="J26" s="24" t="n">
        <f aca="false">J13+J15+J17+J19+J21+J23+J25</f>
        <v>30</v>
      </c>
    </row>
    <row r="27" customFormat="false" ht="16.35" hidden="false" customHeight="true" outlineLevel="0" collapsed="false">
      <c r="A27" s="13"/>
      <c r="B27" s="13" t="s">
        <v>32</v>
      </c>
      <c r="C27" s="13"/>
      <c r="D27" s="13"/>
      <c r="E27" s="34" t="n">
        <v>247</v>
      </c>
      <c r="F27" s="34" t="n">
        <v>247</v>
      </c>
      <c r="G27" s="35" t="n">
        <v>52</v>
      </c>
      <c r="H27" s="35" t="n">
        <v>52</v>
      </c>
      <c r="I27" s="35" t="n">
        <v>66</v>
      </c>
      <c r="J27" s="35" t="n">
        <v>66</v>
      </c>
    </row>
    <row r="28" customFormat="false" ht="16.35" hidden="false" customHeight="true" outlineLevel="0" collapsed="false">
      <c r="A28" s="13"/>
      <c r="B28" s="22" t="s">
        <v>33</v>
      </c>
      <c r="C28" s="22"/>
      <c r="D28" s="22"/>
      <c r="E28" s="36" t="n">
        <f aca="false">E26*E27</f>
        <v>107198</v>
      </c>
      <c r="F28" s="36" t="n">
        <f aca="false">F26*F27</f>
        <v>7410</v>
      </c>
      <c r="G28" s="36" t="n">
        <f aca="false">G26*G27</f>
        <v>11648</v>
      </c>
      <c r="H28" s="36" t="n">
        <f aca="false">H26*H27</f>
        <v>1560</v>
      </c>
      <c r="I28" s="36" t="n">
        <f aca="false">I26*I27</f>
        <v>14784</v>
      </c>
      <c r="J28" s="36" t="n">
        <f aca="false">J26*J27</f>
        <v>1980</v>
      </c>
    </row>
    <row r="29" customFormat="false" ht="16.35" hidden="false" customHeight="true" outlineLevel="0" collapsed="false">
      <c r="A29" s="13"/>
      <c r="B29" s="37" t="s">
        <v>34</v>
      </c>
      <c r="C29" s="37"/>
      <c r="D29" s="37"/>
      <c r="E29" s="38" t="n">
        <f aca="false">E28+F28+G28+H28+I28+J28</f>
        <v>144580</v>
      </c>
      <c r="F29" s="38"/>
      <c r="G29" s="38"/>
      <c r="H29" s="38"/>
      <c r="I29" s="38"/>
      <c r="J29" s="38"/>
    </row>
    <row r="31" customFormat="false" ht="16.3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customFormat="false" ht="16.35" hidden="false" customHeight="true" outlineLevel="0" collapsed="false">
      <c r="A32" s="2" t="s">
        <v>210</v>
      </c>
      <c r="B32" s="2"/>
      <c r="C32" s="2"/>
      <c r="D32" s="2"/>
      <c r="E32" s="2"/>
      <c r="F32" s="2"/>
      <c r="G32" s="2"/>
      <c r="H32" s="2"/>
      <c r="I32" s="2"/>
      <c r="J32" s="2"/>
    </row>
    <row r="33" s="40" customFormat="true" ht="16.35" hidden="false" customHeight="true" outlineLevel="0" collapsed="false">
      <c r="A33" s="5" t="s">
        <v>3</v>
      </c>
      <c r="B33" s="5" t="s">
        <v>4</v>
      </c>
      <c r="C33" s="6" t="s">
        <v>5</v>
      </c>
      <c r="D33" s="6" t="s">
        <v>6</v>
      </c>
      <c r="E33" s="39" t="s">
        <v>7</v>
      </c>
      <c r="F33" s="39"/>
      <c r="G33" s="39"/>
      <c r="H33" s="39"/>
      <c r="I33" s="39"/>
      <c r="J33" s="39"/>
      <c r="K33" s="8"/>
    </row>
    <row r="34" s="40" customFormat="true" ht="16.35" hidden="false" customHeight="true" outlineLevel="0" collapsed="false">
      <c r="A34" s="5"/>
      <c r="B34" s="5"/>
      <c r="C34" s="6"/>
      <c r="D34" s="6"/>
      <c r="E34" s="41" t="s">
        <v>8</v>
      </c>
      <c r="F34" s="41"/>
      <c r="G34" s="9" t="s">
        <v>9</v>
      </c>
      <c r="H34" s="9"/>
      <c r="I34" s="9" t="s">
        <v>10</v>
      </c>
      <c r="J34" s="9"/>
      <c r="K34" s="10"/>
    </row>
    <row r="35" s="40" customFormat="true" ht="16.35" hidden="false" customHeight="true" outlineLevel="0" collapsed="false">
      <c r="A35" s="5"/>
      <c r="B35" s="5"/>
      <c r="C35" s="6"/>
      <c r="D35" s="6"/>
      <c r="E35" s="11" t="s">
        <v>11</v>
      </c>
      <c r="F35" s="11" t="s">
        <v>12</v>
      </c>
      <c r="G35" s="9" t="s">
        <v>11</v>
      </c>
      <c r="H35" s="9" t="s">
        <v>12</v>
      </c>
      <c r="I35" s="9" t="s">
        <v>11</v>
      </c>
      <c r="J35" s="9" t="s">
        <v>12</v>
      </c>
      <c r="K35" s="12"/>
    </row>
    <row r="36" s="40" customFormat="true" ht="16.35" hidden="false" customHeight="true" outlineLevel="0" collapsed="false">
      <c r="A36" s="130" t="s">
        <v>211</v>
      </c>
      <c r="B36" s="14" t="s">
        <v>118</v>
      </c>
      <c r="C36" s="15" t="s">
        <v>14</v>
      </c>
      <c r="D36" s="48"/>
      <c r="E36" s="49" t="n">
        <v>2</v>
      </c>
      <c r="F36" s="49" t="n">
        <v>0</v>
      </c>
      <c r="G36" s="49" t="n">
        <v>0</v>
      </c>
      <c r="H36" s="49" t="n">
        <v>0</v>
      </c>
      <c r="I36" s="49" t="n">
        <v>0</v>
      </c>
      <c r="J36" s="49" t="n">
        <v>0</v>
      </c>
      <c r="K36" s="19"/>
    </row>
    <row r="37" s="40" customFormat="true" ht="16.35" hidden="false" customHeight="true" outlineLevel="0" collapsed="false">
      <c r="A37" s="130"/>
      <c r="B37" s="14"/>
      <c r="C37" s="13" t="s">
        <v>15</v>
      </c>
      <c r="D37" s="51"/>
      <c r="E37" s="49" t="n">
        <v>123</v>
      </c>
      <c r="F37" s="49" t="n">
        <v>0</v>
      </c>
      <c r="G37" s="49" t="n">
        <v>16</v>
      </c>
      <c r="H37" s="49" t="n">
        <v>0</v>
      </c>
      <c r="I37" s="49" t="n">
        <v>16</v>
      </c>
      <c r="J37" s="49" t="n">
        <v>0</v>
      </c>
      <c r="K37" s="19"/>
    </row>
    <row r="38" s="40" customFormat="true" ht="16.35" hidden="false" customHeight="true" outlineLevel="0" collapsed="false">
      <c r="A38" s="130"/>
      <c r="B38" s="14"/>
      <c r="C38" s="20" t="s">
        <v>16</v>
      </c>
      <c r="D38" s="53"/>
      <c r="E38" s="49" t="n">
        <v>34</v>
      </c>
      <c r="F38" s="49" t="n">
        <v>0</v>
      </c>
      <c r="G38" s="49" t="n">
        <v>0</v>
      </c>
      <c r="H38" s="49" t="n">
        <v>0</v>
      </c>
      <c r="I38" s="49" t="n">
        <v>0</v>
      </c>
      <c r="J38" s="49" t="n">
        <v>0</v>
      </c>
      <c r="K38" s="10"/>
    </row>
    <row r="39" s="40" customFormat="true" ht="16.35" hidden="false" customHeight="true" outlineLevel="0" collapsed="false">
      <c r="A39" s="130"/>
      <c r="B39" s="22" t="s">
        <v>17</v>
      </c>
      <c r="C39" s="22"/>
      <c r="D39" s="22"/>
      <c r="E39" s="43" t="n">
        <f aca="false">SUM(E36:E38)</f>
        <v>159</v>
      </c>
      <c r="F39" s="43" t="n">
        <f aca="false">SUM(F36:F38)</f>
        <v>0</v>
      </c>
      <c r="G39" s="43" t="n">
        <f aca="false">SUM(G36:G38)</f>
        <v>16</v>
      </c>
      <c r="H39" s="43" t="n">
        <f aca="false">SUM(H36:H38)</f>
        <v>0</v>
      </c>
      <c r="I39" s="43" t="n">
        <f aca="false">SUM(I36:I38)</f>
        <v>16</v>
      </c>
      <c r="J39" s="43" t="n">
        <f aca="false">SUM(J36:J38)</f>
        <v>0</v>
      </c>
      <c r="K39" s="44"/>
    </row>
    <row r="40" s="40" customFormat="true" ht="16.35" hidden="false" customHeight="true" outlineLevel="0" collapsed="false">
      <c r="A40" s="130"/>
      <c r="B40" s="25" t="s">
        <v>18</v>
      </c>
      <c r="C40" s="13" t="s">
        <v>19</v>
      </c>
      <c r="D40" s="13"/>
      <c r="E40" s="49" t="n">
        <v>7</v>
      </c>
      <c r="F40" s="49" t="n">
        <v>0</v>
      </c>
      <c r="G40" s="49" t="n">
        <v>0</v>
      </c>
      <c r="H40" s="49" t="n">
        <v>0</v>
      </c>
      <c r="I40" s="49" t="n">
        <v>0</v>
      </c>
      <c r="J40" s="49" t="n">
        <v>0</v>
      </c>
      <c r="K40" s="19"/>
    </row>
    <row r="41" s="40" customFormat="true" ht="16.35" hidden="false" customHeight="true" outlineLevel="0" collapsed="false">
      <c r="A41" s="130"/>
      <c r="B41" s="22" t="s">
        <v>20</v>
      </c>
      <c r="C41" s="22"/>
      <c r="D41" s="22"/>
      <c r="E41" s="43" t="n">
        <f aca="false">SUM(E40)</f>
        <v>7</v>
      </c>
      <c r="F41" s="43" t="n">
        <f aca="false">SUM(F40)</f>
        <v>0</v>
      </c>
      <c r="G41" s="43" t="n">
        <f aca="false">SUM(G40)</f>
        <v>0</v>
      </c>
      <c r="H41" s="43" t="n">
        <f aca="false">SUM(H40)</f>
        <v>0</v>
      </c>
      <c r="I41" s="43" t="n">
        <f aca="false">SUM(I40)</f>
        <v>0</v>
      </c>
      <c r="J41" s="43" t="n">
        <f aca="false">SUM(J40)</f>
        <v>0</v>
      </c>
      <c r="K41" s="30"/>
    </row>
    <row r="42" s="40" customFormat="true" ht="16.5" hidden="false" customHeight="true" outlineLevel="0" collapsed="false">
      <c r="A42" s="130"/>
      <c r="B42" s="25" t="s">
        <v>61</v>
      </c>
      <c r="C42" s="13" t="s">
        <v>19</v>
      </c>
      <c r="D42" s="13"/>
      <c r="E42" s="49" t="n">
        <v>0</v>
      </c>
      <c r="F42" s="49" t="n">
        <v>0</v>
      </c>
      <c r="G42" s="49" t="n">
        <v>0</v>
      </c>
      <c r="H42" s="49" t="n">
        <v>0</v>
      </c>
      <c r="I42" s="49" t="n">
        <v>0</v>
      </c>
      <c r="J42" s="49" t="n">
        <v>0</v>
      </c>
      <c r="K42" s="30"/>
    </row>
    <row r="43" s="40" customFormat="true" ht="16.35" hidden="false" customHeight="true" outlineLevel="0" collapsed="false">
      <c r="A43" s="130"/>
      <c r="B43" s="22" t="s">
        <v>119</v>
      </c>
      <c r="C43" s="22"/>
      <c r="D43" s="22"/>
      <c r="E43" s="43" t="n">
        <f aca="false">SUM(E42)</f>
        <v>0</v>
      </c>
      <c r="F43" s="43" t="n">
        <f aca="false">SUM(F42)</f>
        <v>0</v>
      </c>
      <c r="G43" s="43" t="n">
        <f aca="false">SUM(G42)</f>
        <v>0</v>
      </c>
      <c r="H43" s="43" t="n">
        <f aca="false">SUM(H42)</f>
        <v>0</v>
      </c>
      <c r="I43" s="43" t="n">
        <f aca="false">SUM(I42)</f>
        <v>0</v>
      </c>
      <c r="J43" s="43" t="n">
        <f aca="false">SUM(J42)</f>
        <v>0</v>
      </c>
      <c r="K43" s="30"/>
    </row>
    <row r="44" s="40" customFormat="true" ht="16.5" hidden="false" customHeight="true" outlineLevel="0" collapsed="false">
      <c r="A44" s="130"/>
      <c r="B44" s="25" t="s">
        <v>23</v>
      </c>
      <c r="C44" s="13" t="s">
        <v>19</v>
      </c>
      <c r="D44" s="13"/>
      <c r="E44" s="49" t="n">
        <v>0</v>
      </c>
      <c r="F44" s="49" t="n">
        <v>0</v>
      </c>
      <c r="G44" s="49" t="n">
        <v>0</v>
      </c>
      <c r="H44" s="49" t="n">
        <v>0</v>
      </c>
      <c r="I44" s="49" t="n">
        <v>0</v>
      </c>
      <c r="J44" s="49" t="n">
        <v>0</v>
      </c>
      <c r="K44" s="30"/>
    </row>
    <row r="45" s="40" customFormat="true" ht="16.35" hidden="false" customHeight="true" outlineLevel="0" collapsed="false">
      <c r="A45" s="130"/>
      <c r="B45" s="22" t="s">
        <v>36</v>
      </c>
      <c r="C45" s="22"/>
      <c r="D45" s="22"/>
      <c r="E45" s="43" t="n">
        <f aca="false">SUM(E44)</f>
        <v>0</v>
      </c>
      <c r="F45" s="43" t="n">
        <f aca="false">SUM(F44)</f>
        <v>0</v>
      </c>
      <c r="G45" s="43" t="n">
        <f aca="false">SUM(G44)</f>
        <v>0</v>
      </c>
      <c r="H45" s="43" t="n">
        <f aca="false">SUM(H44)</f>
        <v>0</v>
      </c>
      <c r="I45" s="43" t="n">
        <f aca="false">SUM(I44)</f>
        <v>0</v>
      </c>
      <c r="J45" s="43" t="n">
        <f aca="false">SUM(J44)</f>
        <v>0</v>
      </c>
      <c r="K45" s="30"/>
    </row>
    <row r="46" s="40" customFormat="true" ht="16.35" hidden="false" customHeight="true" outlineLevel="0" collapsed="false">
      <c r="A46" s="130"/>
      <c r="B46" s="25" t="s">
        <v>25</v>
      </c>
      <c r="C46" s="13" t="s">
        <v>19</v>
      </c>
      <c r="D46" s="13"/>
      <c r="E46" s="49" t="n">
        <v>7</v>
      </c>
      <c r="F46" s="49" t="n">
        <v>0</v>
      </c>
      <c r="G46" s="49" t="n">
        <v>0</v>
      </c>
      <c r="H46" s="49" t="n">
        <v>0</v>
      </c>
      <c r="I46" s="49" t="n">
        <v>0</v>
      </c>
      <c r="J46" s="49" t="n">
        <v>0</v>
      </c>
      <c r="K46" s="31"/>
    </row>
    <row r="47" s="40" customFormat="true" ht="16.35" hidden="false" customHeight="true" outlineLevel="0" collapsed="false">
      <c r="A47" s="130"/>
      <c r="B47" s="22" t="s">
        <v>26</v>
      </c>
      <c r="C47" s="22"/>
      <c r="D47" s="22"/>
      <c r="E47" s="43" t="n">
        <f aca="false">SUM(E46)</f>
        <v>7</v>
      </c>
      <c r="F47" s="43" t="n">
        <f aca="false">SUM(F46)</f>
        <v>0</v>
      </c>
      <c r="G47" s="43" t="n">
        <f aca="false">SUM(G46)</f>
        <v>0</v>
      </c>
      <c r="H47" s="43" t="n">
        <f aca="false">SUM(H46)</f>
        <v>0</v>
      </c>
      <c r="I47" s="43" t="n">
        <f aca="false">SUM(I46)</f>
        <v>0</v>
      </c>
      <c r="J47" s="43" t="n">
        <f aca="false">SUM(J46)</f>
        <v>0</v>
      </c>
      <c r="K47" s="32"/>
    </row>
    <row r="48" s="40" customFormat="true" ht="16.35" hidden="false" customHeight="true" outlineLevel="0" collapsed="false">
      <c r="A48" s="130"/>
      <c r="B48" s="22" t="s">
        <v>31</v>
      </c>
      <c r="C48" s="22"/>
      <c r="D48" s="22"/>
      <c r="E48" s="43" t="n">
        <f aca="false">E39+E41+E43+E45+E47</f>
        <v>173</v>
      </c>
      <c r="F48" s="43" t="n">
        <f aca="false">F39+F41+F43+F45+F47</f>
        <v>0</v>
      </c>
      <c r="G48" s="43" t="n">
        <f aca="false">G39+G41+G43+G45+G47</f>
        <v>16</v>
      </c>
      <c r="H48" s="43" t="n">
        <f aca="false">H39+H41+H43+H45+H47</f>
        <v>0</v>
      </c>
      <c r="I48" s="43" t="n">
        <f aca="false">I39+I41+I43+I45+I47</f>
        <v>16</v>
      </c>
      <c r="J48" s="43" t="n">
        <f aca="false">J39+J41+J43+J45+J47</f>
        <v>0</v>
      </c>
      <c r="K48" s="45"/>
    </row>
    <row r="49" customFormat="false" ht="16.35" hidden="false" customHeight="true" outlineLevel="0" collapsed="false">
      <c r="A49" s="130"/>
      <c r="B49" s="22" t="s">
        <v>32</v>
      </c>
      <c r="C49" s="22"/>
      <c r="D49" s="22"/>
      <c r="E49" s="34" t="n">
        <v>247</v>
      </c>
      <c r="F49" s="34" t="n">
        <v>247</v>
      </c>
      <c r="G49" s="35" t="n">
        <v>52</v>
      </c>
      <c r="H49" s="35" t="n">
        <v>52</v>
      </c>
      <c r="I49" s="35" t="n">
        <v>66</v>
      </c>
      <c r="J49" s="35" t="n">
        <v>66</v>
      </c>
    </row>
    <row r="50" customFormat="false" ht="16.35" hidden="false" customHeight="true" outlineLevel="0" collapsed="false">
      <c r="A50" s="130"/>
      <c r="B50" s="22" t="s">
        <v>33</v>
      </c>
      <c r="C50" s="22"/>
      <c r="D50" s="22"/>
      <c r="E50" s="46" t="n">
        <f aca="false">E48*E49</f>
        <v>42731</v>
      </c>
      <c r="F50" s="46" t="n">
        <f aca="false">F48*F49</f>
        <v>0</v>
      </c>
      <c r="G50" s="46" t="n">
        <f aca="false">G48*G49</f>
        <v>832</v>
      </c>
      <c r="H50" s="46" t="n">
        <f aca="false">H48*H49</f>
        <v>0</v>
      </c>
      <c r="I50" s="46" t="n">
        <f aca="false">I48*I49</f>
        <v>1056</v>
      </c>
      <c r="J50" s="46" t="n">
        <f aca="false">J48*J49</f>
        <v>0</v>
      </c>
    </row>
    <row r="51" customFormat="false" ht="16.35" hidden="false" customHeight="true" outlineLevel="0" collapsed="false">
      <c r="A51" s="130"/>
      <c r="B51" s="37" t="s">
        <v>34</v>
      </c>
      <c r="C51" s="37"/>
      <c r="D51" s="37"/>
      <c r="E51" s="47" t="n">
        <f aca="false">E50+F50+G50+H50+I50+J50</f>
        <v>44619</v>
      </c>
      <c r="F51" s="47"/>
      <c r="G51" s="47"/>
      <c r="H51" s="47"/>
      <c r="I51" s="47"/>
      <c r="J51" s="47"/>
    </row>
    <row r="53" customFormat="false" ht="16.3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="40" customFormat="true" ht="16.35" hidden="false" customHeight="true" outlineLevel="0" collapsed="false">
      <c r="K54" s="8"/>
    </row>
    <row r="55" s="40" customFormat="true" ht="16.35" hidden="false" customHeight="true" outlineLevel="0" collapsed="false">
      <c r="A55" s="100"/>
      <c r="B55" s="101"/>
      <c r="C55" s="101"/>
      <c r="D55" s="101"/>
      <c r="E55" s="30"/>
      <c r="F55" s="30"/>
      <c r="G55" s="30"/>
      <c r="H55" s="30"/>
      <c r="I55" s="30"/>
      <c r="J55" s="30"/>
      <c r="K55" s="30"/>
    </row>
    <row r="56" customFormat="false" ht="15" hidden="false" customHeight="false" outlineLevel="0" collapsed="false">
      <c r="A56" s="57"/>
      <c r="B56" s="32"/>
      <c r="C56" s="32"/>
      <c r="D56" s="32"/>
      <c r="E56" s="57"/>
      <c r="F56" s="57"/>
      <c r="G56" s="57"/>
      <c r="H56" s="57"/>
      <c r="I56" s="57"/>
      <c r="J56" s="57"/>
    </row>
    <row r="57" customFormat="false" ht="15" hidden="false" customHeight="false" outlineLevel="0" collapsed="false">
      <c r="A57" s="2" t="s">
        <v>208</v>
      </c>
      <c r="B57" s="2"/>
      <c r="C57" s="2"/>
      <c r="D57" s="2"/>
      <c r="E57" s="2"/>
      <c r="F57" s="2"/>
      <c r="G57" s="2"/>
      <c r="H57" s="2"/>
      <c r="I57" s="2"/>
      <c r="J57" s="2"/>
    </row>
    <row r="58" s="63" customFormat="true" ht="14.25" hidden="false" customHeight="true" outlineLevel="0" collapsed="false">
      <c r="A58" s="5" t="s">
        <v>3</v>
      </c>
      <c r="B58" s="5" t="s">
        <v>4</v>
      </c>
      <c r="C58" s="6" t="s">
        <v>5</v>
      </c>
      <c r="D58" s="6" t="s">
        <v>6</v>
      </c>
      <c r="E58" s="61" t="s">
        <v>7</v>
      </c>
      <c r="F58" s="61"/>
      <c r="G58" s="61"/>
      <c r="H58" s="61"/>
      <c r="I58" s="61"/>
      <c r="J58" s="61"/>
      <c r="K58" s="57"/>
      <c r="L58" s="57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</row>
    <row r="59" customFormat="false" ht="14.25" hidden="false" customHeight="true" outlineLevel="0" collapsed="false">
      <c r="A59" s="5"/>
      <c r="B59" s="5"/>
      <c r="C59" s="6"/>
      <c r="D59" s="6"/>
      <c r="E59" s="6" t="s">
        <v>8</v>
      </c>
      <c r="F59" s="6"/>
      <c r="G59" s="5" t="s">
        <v>9</v>
      </c>
      <c r="H59" s="5"/>
      <c r="I59" s="5" t="s">
        <v>10</v>
      </c>
      <c r="J59" s="5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</row>
    <row r="60" customFormat="false" ht="16.5" hidden="false" customHeight="false" outlineLevel="0" collapsed="false">
      <c r="A60" s="5"/>
      <c r="B60" s="5"/>
      <c r="C60" s="6"/>
      <c r="D60" s="6"/>
      <c r="E60" s="64" t="s">
        <v>55</v>
      </c>
      <c r="F60" s="64" t="s">
        <v>12</v>
      </c>
      <c r="G60" s="5" t="s">
        <v>55</v>
      </c>
      <c r="H60" s="5" t="s">
        <v>12</v>
      </c>
      <c r="I60" s="5" t="s">
        <v>55</v>
      </c>
      <c r="J60" s="5" t="s">
        <v>12</v>
      </c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</row>
    <row r="61" s="63" customFormat="true" ht="14.1" hidden="false" customHeight="true" outlineLevel="0" collapsed="false">
      <c r="A61" s="13" t="s">
        <v>45</v>
      </c>
      <c r="B61" s="14" t="s">
        <v>13</v>
      </c>
      <c r="C61" s="15" t="s">
        <v>14</v>
      </c>
      <c r="E61" s="74" t="n">
        <f aca="false">E10+E36</f>
        <v>135</v>
      </c>
      <c r="F61" s="74" t="n">
        <f aca="false">F10+F36</f>
        <v>20</v>
      </c>
      <c r="G61" s="74" t="n">
        <f aca="false">G10+G36</f>
        <v>70</v>
      </c>
      <c r="H61" s="74" t="n">
        <f aca="false">H10+H36</f>
        <v>20</v>
      </c>
      <c r="I61" s="74" t="n">
        <f aca="false">I10+I36</f>
        <v>70</v>
      </c>
      <c r="J61" s="74" t="n">
        <f aca="false">J10+J36</f>
        <v>20</v>
      </c>
      <c r="K61" s="57"/>
      <c r="L61" s="57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</row>
    <row r="62" customFormat="false" ht="16.5" hidden="false" customHeight="false" outlineLevel="0" collapsed="false">
      <c r="A62" s="13"/>
      <c r="B62" s="14"/>
      <c r="C62" s="13" t="s">
        <v>15</v>
      </c>
      <c r="E62" s="74" t="n">
        <f aca="false">E11+E37</f>
        <v>298</v>
      </c>
      <c r="F62" s="74" t="n">
        <f aca="false">F11+F37</f>
        <v>10</v>
      </c>
      <c r="G62" s="74" t="n">
        <f aca="false">G11+G37</f>
        <v>114</v>
      </c>
      <c r="H62" s="74" t="n">
        <f aca="false">H11+H37</f>
        <v>10</v>
      </c>
      <c r="I62" s="74" t="n">
        <f aca="false">I11+I37</f>
        <v>114</v>
      </c>
      <c r="J62" s="74" t="n">
        <f aca="false">J11+J37</f>
        <v>10</v>
      </c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</row>
    <row r="63" s="63" customFormat="true" ht="16.5" hidden="false" customHeight="false" outlineLevel="0" collapsed="false">
      <c r="A63" s="13"/>
      <c r="B63" s="14"/>
      <c r="C63" s="20" t="s">
        <v>16</v>
      </c>
      <c r="E63" s="74" t="n">
        <f aca="false">E12+E38</f>
        <v>97</v>
      </c>
      <c r="F63" s="74" t="n">
        <f aca="false">F12+F38</f>
        <v>0</v>
      </c>
      <c r="G63" s="74" t="n">
        <f aca="false">G12+G38</f>
        <v>35</v>
      </c>
      <c r="H63" s="74" t="n">
        <f aca="false">H12+H38</f>
        <v>0</v>
      </c>
      <c r="I63" s="74" t="n">
        <f aca="false">I12+I38</f>
        <v>35</v>
      </c>
      <c r="J63" s="74" t="n">
        <f aca="false">J12+J38</f>
        <v>0</v>
      </c>
      <c r="K63" s="57"/>
      <c r="L63" s="57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</row>
    <row r="64" customFormat="false" ht="14.1" hidden="false" customHeight="true" outlineLevel="0" collapsed="false">
      <c r="A64" s="13"/>
      <c r="B64" s="66" t="s">
        <v>126</v>
      </c>
      <c r="C64" s="66"/>
      <c r="D64" s="66"/>
      <c r="E64" s="43" t="n">
        <f aca="false">SUM(E61:E63)</f>
        <v>530</v>
      </c>
      <c r="F64" s="43" t="n">
        <f aca="false">SUM(F61:F63)</f>
        <v>30</v>
      </c>
      <c r="G64" s="43" t="n">
        <f aca="false">SUM(G61:G63)</f>
        <v>219</v>
      </c>
      <c r="H64" s="43" t="n">
        <f aca="false">SUM(H61:H63)</f>
        <v>30</v>
      </c>
      <c r="I64" s="43" t="n">
        <f aca="false">SUM(I61:I63)</f>
        <v>219</v>
      </c>
      <c r="J64" s="43" t="n">
        <f aca="false">SUM(J61:J63)</f>
        <v>30</v>
      </c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</row>
    <row r="65" s="63" customFormat="true" ht="14.1" hidden="false" customHeight="true" outlineLevel="0" collapsed="false">
      <c r="A65" s="13"/>
      <c r="B65" s="68" t="s">
        <v>18</v>
      </c>
      <c r="C65" s="58" t="s">
        <v>19</v>
      </c>
      <c r="D65" s="58"/>
      <c r="E65" s="102" t="n">
        <f aca="false">E14+E40</f>
        <v>49</v>
      </c>
      <c r="F65" s="102" t="n">
        <f aca="false">F14+F40</f>
        <v>0</v>
      </c>
      <c r="G65" s="102" t="n">
        <f aca="false">G14+G40</f>
        <v>7</v>
      </c>
      <c r="H65" s="102" t="n">
        <f aca="false">H14+H40</f>
        <v>0</v>
      </c>
      <c r="I65" s="102" t="n">
        <f aca="false">I14+I40</f>
        <v>7</v>
      </c>
      <c r="J65" s="102" t="n">
        <f aca="false">J14+J40</f>
        <v>0</v>
      </c>
      <c r="K65" s="57"/>
      <c r="L65" s="57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</row>
    <row r="66" customFormat="false" ht="14.25" hidden="false" customHeight="true" outlineLevel="0" collapsed="false">
      <c r="A66" s="13"/>
      <c r="B66" s="66" t="s">
        <v>47</v>
      </c>
      <c r="C66" s="66"/>
      <c r="D66" s="66"/>
      <c r="E66" s="75" t="n">
        <f aca="false">SUM(E65)</f>
        <v>49</v>
      </c>
      <c r="F66" s="75" t="n">
        <f aca="false">SUM(F65)</f>
        <v>0</v>
      </c>
      <c r="G66" s="75" t="n">
        <f aca="false">SUM(G65)</f>
        <v>7</v>
      </c>
      <c r="H66" s="75" t="n">
        <f aca="false">SUM(H65)</f>
        <v>0</v>
      </c>
      <c r="I66" s="75" t="n">
        <f aca="false">SUM(I65)</f>
        <v>7</v>
      </c>
      <c r="J66" s="75" t="n">
        <f aca="false">SUM(J65)</f>
        <v>0</v>
      </c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</row>
    <row r="67" customFormat="false" ht="14.1" hidden="false" customHeight="true" outlineLevel="0" collapsed="false">
      <c r="A67" s="13"/>
      <c r="B67" s="72" t="s">
        <v>21</v>
      </c>
      <c r="C67" s="73" t="s">
        <v>19</v>
      </c>
      <c r="D67" s="73"/>
      <c r="E67" s="102" t="n">
        <f aca="false">E16</f>
        <v>0</v>
      </c>
      <c r="F67" s="102" t="n">
        <f aca="false">F16</f>
        <v>0</v>
      </c>
      <c r="G67" s="102" t="n">
        <f aca="false">G16</f>
        <v>0</v>
      </c>
      <c r="H67" s="102" t="n">
        <f aca="false">H16</f>
        <v>0</v>
      </c>
      <c r="I67" s="102" t="n">
        <f aca="false">I16</f>
        <v>0</v>
      </c>
      <c r="J67" s="102" t="n">
        <f aca="false">J16</f>
        <v>0</v>
      </c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</row>
    <row r="68" customFormat="false" ht="14.25" hidden="false" customHeight="true" outlineLevel="0" collapsed="false">
      <c r="A68" s="13"/>
      <c r="B68" s="66" t="s">
        <v>48</v>
      </c>
      <c r="C68" s="66"/>
      <c r="D68" s="66"/>
      <c r="E68" s="75" t="n">
        <f aca="false">SUM(E67)</f>
        <v>0</v>
      </c>
      <c r="F68" s="75" t="n">
        <f aca="false">SUM(F67)</f>
        <v>0</v>
      </c>
      <c r="G68" s="75" t="n">
        <f aca="false">SUM(G67)</f>
        <v>0</v>
      </c>
      <c r="H68" s="75" t="n">
        <f aca="false">SUM(H67)</f>
        <v>0</v>
      </c>
      <c r="I68" s="75" t="n">
        <f aca="false">SUM(I67)</f>
        <v>0</v>
      </c>
      <c r="J68" s="75" t="n">
        <f aca="false">SUM(J67)</f>
        <v>0</v>
      </c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</row>
    <row r="69" customFormat="false" ht="14.1" hidden="false" customHeight="true" outlineLevel="0" collapsed="false">
      <c r="A69" s="13"/>
      <c r="B69" s="72" t="s">
        <v>23</v>
      </c>
      <c r="C69" s="73" t="s">
        <v>19</v>
      </c>
      <c r="D69" s="73"/>
      <c r="E69" s="102" t="n">
        <f aca="false">E18+E44</f>
        <v>0</v>
      </c>
      <c r="F69" s="102" t="n">
        <f aca="false">F18+F44</f>
        <v>0</v>
      </c>
      <c r="G69" s="102" t="n">
        <f aca="false">G18+G44</f>
        <v>0</v>
      </c>
      <c r="H69" s="102" t="n">
        <f aca="false">H18+H44</f>
        <v>0</v>
      </c>
      <c r="I69" s="102" t="n">
        <f aca="false">I18+I44</f>
        <v>0</v>
      </c>
      <c r="J69" s="102" t="n">
        <f aca="false">J18+J44</f>
        <v>0</v>
      </c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</row>
    <row r="70" customFormat="false" ht="14.25" hidden="false" customHeight="true" outlineLevel="0" collapsed="false">
      <c r="A70" s="13"/>
      <c r="B70" s="66" t="s">
        <v>127</v>
      </c>
      <c r="C70" s="66"/>
      <c r="D70" s="66"/>
      <c r="E70" s="75" t="n">
        <f aca="false">SUM(E69)</f>
        <v>0</v>
      </c>
      <c r="F70" s="75" t="n">
        <f aca="false">SUM(F69)</f>
        <v>0</v>
      </c>
      <c r="G70" s="75" t="n">
        <f aca="false">SUM(G69)</f>
        <v>0</v>
      </c>
      <c r="H70" s="75" t="n">
        <f aca="false">SUM(H69)</f>
        <v>0</v>
      </c>
      <c r="I70" s="75" t="n">
        <f aca="false">SUM(I69)</f>
        <v>0</v>
      </c>
      <c r="J70" s="75" t="n">
        <f aca="false">SUM(J69)</f>
        <v>0</v>
      </c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</row>
    <row r="71" customFormat="false" ht="14.1" hidden="false" customHeight="true" outlineLevel="0" collapsed="false">
      <c r="A71" s="13"/>
      <c r="B71" s="72" t="s">
        <v>25</v>
      </c>
      <c r="C71" s="73" t="s">
        <v>19</v>
      </c>
      <c r="D71" s="73"/>
      <c r="E71" s="102" t="n">
        <f aca="false">E20+E46</f>
        <v>21</v>
      </c>
      <c r="F71" s="102" t="n">
        <f aca="false">F20+F46</f>
        <v>0</v>
      </c>
      <c r="G71" s="102" t="n">
        <f aca="false">G20+G46</f>
        <v>14</v>
      </c>
      <c r="H71" s="102" t="n">
        <f aca="false">H20+H46</f>
        <v>0</v>
      </c>
      <c r="I71" s="102" t="n">
        <f aca="false">I20+I46</f>
        <v>14</v>
      </c>
      <c r="J71" s="102" t="n">
        <f aca="false">J20+J46</f>
        <v>0</v>
      </c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</row>
    <row r="72" customFormat="false" ht="14.25" hidden="false" customHeight="true" outlineLevel="0" collapsed="false">
      <c r="A72" s="13"/>
      <c r="B72" s="66" t="s">
        <v>50</v>
      </c>
      <c r="C72" s="66"/>
      <c r="D72" s="66"/>
      <c r="E72" s="75" t="n">
        <f aca="false">SUM(E71)</f>
        <v>21</v>
      </c>
      <c r="F72" s="75" t="n">
        <f aca="false">SUM(F71)</f>
        <v>0</v>
      </c>
      <c r="G72" s="75" t="n">
        <f aca="false">SUM(G71)</f>
        <v>14</v>
      </c>
      <c r="H72" s="75" t="n">
        <f aca="false">SUM(H71)</f>
        <v>0</v>
      </c>
      <c r="I72" s="75" t="n">
        <f aca="false">SUM(I71)</f>
        <v>14</v>
      </c>
      <c r="J72" s="75" t="n">
        <f aca="false">SUM(J71)</f>
        <v>0</v>
      </c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</row>
    <row r="73" customFormat="false" ht="14.25" hidden="false" customHeight="true" outlineLevel="0" collapsed="false">
      <c r="A73" s="13"/>
      <c r="B73" s="68" t="s">
        <v>27</v>
      </c>
      <c r="C73" s="58" t="s">
        <v>19</v>
      </c>
      <c r="D73" s="58"/>
      <c r="E73" s="74" t="n">
        <f aca="false">E22</f>
        <v>7</v>
      </c>
      <c r="F73" s="74" t="n">
        <f aca="false">+F45</f>
        <v>0</v>
      </c>
      <c r="G73" s="74" t="n">
        <f aca="false">+G45</f>
        <v>0</v>
      </c>
      <c r="H73" s="74" t="n">
        <f aca="false">+H45</f>
        <v>0</v>
      </c>
      <c r="I73" s="74" t="n">
        <f aca="false">+I45</f>
        <v>0</v>
      </c>
      <c r="J73" s="74" t="n">
        <f aca="false">+J45</f>
        <v>0</v>
      </c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</row>
    <row r="74" customFormat="false" ht="14.1" hidden="false" customHeight="true" outlineLevel="0" collapsed="false">
      <c r="A74" s="13"/>
      <c r="B74" s="66" t="s">
        <v>51</v>
      </c>
      <c r="C74" s="66"/>
      <c r="D74" s="66"/>
      <c r="E74" s="75" t="n">
        <f aca="false">SUM(E73)</f>
        <v>7</v>
      </c>
      <c r="F74" s="75" t="n">
        <f aca="false">SUM(F73)</f>
        <v>0</v>
      </c>
      <c r="G74" s="75" t="n">
        <f aca="false">SUM(G73)</f>
        <v>0</v>
      </c>
      <c r="H74" s="75" t="n">
        <f aca="false">SUM(H73)</f>
        <v>0</v>
      </c>
      <c r="I74" s="75" t="n">
        <f aca="false">SUM(I73)</f>
        <v>0</v>
      </c>
      <c r="J74" s="75" t="n">
        <f aca="false">SUM(J73)</f>
        <v>0</v>
      </c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</row>
    <row r="75" customFormat="false" ht="14.1" hidden="false" customHeight="true" outlineLevel="0" collapsed="false">
      <c r="A75" s="13"/>
      <c r="B75" s="68" t="s">
        <v>121</v>
      </c>
      <c r="C75" s="58" t="s">
        <v>19</v>
      </c>
      <c r="D75" s="58"/>
      <c r="E75" s="74" t="n">
        <f aca="false">E24+E42</f>
        <v>0</v>
      </c>
      <c r="F75" s="74" t="n">
        <f aca="false">+F24</f>
        <v>0</v>
      </c>
      <c r="G75" s="74" t="n">
        <f aca="false">+G24</f>
        <v>0</v>
      </c>
      <c r="H75" s="74" t="n">
        <f aca="false">+H24</f>
        <v>0</v>
      </c>
      <c r="I75" s="74" t="n">
        <f aca="false">+I24</f>
        <v>0</v>
      </c>
      <c r="J75" s="74" t="n">
        <f aca="false">+J24</f>
        <v>0</v>
      </c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</row>
    <row r="76" customFormat="false" ht="14.25" hidden="false" customHeight="true" outlineLevel="0" collapsed="false">
      <c r="A76" s="13"/>
      <c r="B76" s="66" t="s">
        <v>128</v>
      </c>
      <c r="C76" s="66"/>
      <c r="D76" s="66"/>
      <c r="E76" s="75" t="n">
        <f aca="false">SUM(E75)</f>
        <v>0</v>
      </c>
      <c r="F76" s="75" t="n">
        <f aca="false">SUM(F75)</f>
        <v>0</v>
      </c>
      <c r="G76" s="75" t="n">
        <f aca="false">SUM(G75)</f>
        <v>0</v>
      </c>
      <c r="H76" s="75" t="n">
        <f aca="false">SUM(H75)</f>
        <v>0</v>
      </c>
      <c r="I76" s="75" t="n">
        <f aca="false">SUM(I75)</f>
        <v>0</v>
      </c>
      <c r="J76" s="75" t="n">
        <f aca="false">SUM(J75)</f>
        <v>0</v>
      </c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</row>
    <row r="77" customFormat="false" ht="14.25" hidden="false" customHeight="true" outlineLevel="0" collapsed="false">
      <c r="A77" s="13"/>
      <c r="B77" s="66" t="s">
        <v>31</v>
      </c>
      <c r="C77" s="66"/>
      <c r="D77" s="66"/>
      <c r="E77" s="75" t="n">
        <f aca="false">+E64+E66+E68+E70+E72+E74+E76</f>
        <v>607</v>
      </c>
      <c r="F77" s="75" t="n">
        <f aca="false">+F64+F66+F68+F70+F72+F74+F76</f>
        <v>30</v>
      </c>
      <c r="G77" s="75" t="n">
        <f aca="false">+G64+G66+G68+G70+G72+G74+G76</f>
        <v>240</v>
      </c>
      <c r="H77" s="75" t="n">
        <f aca="false">+H64+H66+H68+H70+H72+H74+H76</f>
        <v>30</v>
      </c>
      <c r="I77" s="75" t="n">
        <f aca="false">+I64+I66+I68+I70+I72+I74+I76</f>
        <v>240</v>
      </c>
      <c r="J77" s="75" t="n">
        <f aca="false">+J64+J66+J68+J70+J72+J74+J76</f>
        <v>30</v>
      </c>
    </row>
    <row r="78" customFormat="false" ht="14.25" hidden="false" customHeight="true" outlineLevel="0" collapsed="false">
      <c r="A78" s="13"/>
      <c r="B78" s="58" t="s">
        <v>32</v>
      </c>
      <c r="C78" s="58"/>
      <c r="D78" s="58"/>
      <c r="E78" s="34" t="n">
        <v>247</v>
      </c>
      <c r="F78" s="34" t="n">
        <v>247</v>
      </c>
      <c r="G78" s="35" t="n">
        <v>52</v>
      </c>
      <c r="H78" s="35" t="n">
        <v>52</v>
      </c>
      <c r="I78" s="35" t="n">
        <v>66</v>
      </c>
      <c r="J78" s="35" t="n">
        <v>66</v>
      </c>
    </row>
    <row r="79" customFormat="false" ht="14.25" hidden="false" customHeight="true" outlineLevel="0" collapsed="false">
      <c r="A79" s="13"/>
      <c r="B79" s="76" t="s">
        <v>33</v>
      </c>
      <c r="C79" s="76"/>
      <c r="D79" s="76"/>
      <c r="E79" s="77" t="n">
        <f aca="false">+E77*E78</f>
        <v>149929</v>
      </c>
      <c r="F79" s="77" t="n">
        <f aca="false">+F77*F78</f>
        <v>7410</v>
      </c>
      <c r="G79" s="77" t="n">
        <f aca="false">+G77*G78</f>
        <v>12480</v>
      </c>
      <c r="H79" s="77" t="n">
        <f aca="false">+H77*H78</f>
        <v>1560</v>
      </c>
      <c r="I79" s="77" t="n">
        <f aca="false">+I77*I78</f>
        <v>15840</v>
      </c>
      <c r="J79" s="77" t="n">
        <f aca="false">+J77*J78</f>
        <v>1980</v>
      </c>
    </row>
    <row r="80" customFormat="false" ht="14.25" hidden="false" customHeight="true" outlineLevel="0" collapsed="false">
      <c r="A80" s="13"/>
      <c r="B80" s="78" t="s">
        <v>34</v>
      </c>
      <c r="C80" s="78"/>
      <c r="D80" s="78"/>
      <c r="E80" s="79" t="n">
        <f aca="false">E79+F79+G79+H79+I79+J79</f>
        <v>189199</v>
      </c>
      <c r="F80" s="79"/>
      <c r="G80" s="79"/>
      <c r="H80" s="79"/>
      <c r="I80" s="79"/>
      <c r="J80" s="79"/>
    </row>
    <row r="82" customFormat="false" ht="14.25" hidden="false" customHeight="true" outlineLevel="0" collapsed="false">
      <c r="B82" s="78" t="s">
        <v>53</v>
      </c>
      <c r="C82" s="78"/>
      <c r="D82" s="78"/>
      <c r="E82" s="79" t="n">
        <f aca="false">E29+E51</f>
        <v>189199</v>
      </c>
      <c r="F82" s="79"/>
      <c r="G82" s="79"/>
      <c r="H82" s="79"/>
      <c r="I82" s="79"/>
      <c r="J82" s="79"/>
    </row>
  </sheetData>
  <mergeCells count="83">
    <mergeCell ref="A4:K4"/>
    <mergeCell ref="A7:A9"/>
    <mergeCell ref="B7:B9"/>
    <mergeCell ref="C7:C9"/>
    <mergeCell ref="D7:D9"/>
    <mergeCell ref="E7:J7"/>
    <mergeCell ref="E8:F8"/>
    <mergeCell ref="G8:H8"/>
    <mergeCell ref="I8:J8"/>
    <mergeCell ref="A10:A25"/>
    <mergeCell ref="B10:B12"/>
    <mergeCell ref="B13:D13"/>
    <mergeCell ref="C14:D14"/>
    <mergeCell ref="B15:D15"/>
    <mergeCell ref="C16:D16"/>
    <mergeCell ref="B17:D17"/>
    <mergeCell ref="C18:D18"/>
    <mergeCell ref="B19:D19"/>
    <mergeCell ref="C20:D20"/>
    <mergeCell ref="B21:D21"/>
    <mergeCell ref="C22:D22"/>
    <mergeCell ref="B23:D23"/>
    <mergeCell ref="C24:D24"/>
    <mergeCell ref="B25:D25"/>
    <mergeCell ref="B26:D26"/>
    <mergeCell ref="B27:D27"/>
    <mergeCell ref="B28:D28"/>
    <mergeCell ref="B29:D29"/>
    <mergeCell ref="E29:J29"/>
    <mergeCell ref="A33:A35"/>
    <mergeCell ref="B33:B35"/>
    <mergeCell ref="C33:C35"/>
    <mergeCell ref="D33:D35"/>
    <mergeCell ref="E33:J33"/>
    <mergeCell ref="E34:F34"/>
    <mergeCell ref="G34:H34"/>
    <mergeCell ref="I34:J34"/>
    <mergeCell ref="A36:A51"/>
    <mergeCell ref="B36:B38"/>
    <mergeCell ref="B39:D39"/>
    <mergeCell ref="C40:D40"/>
    <mergeCell ref="B41:D41"/>
    <mergeCell ref="C42:D42"/>
    <mergeCell ref="B43:D43"/>
    <mergeCell ref="C44:D44"/>
    <mergeCell ref="B45:D45"/>
    <mergeCell ref="C46:D46"/>
    <mergeCell ref="B47:D47"/>
    <mergeCell ref="B48:D48"/>
    <mergeCell ref="B49:D49"/>
    <mergeCell ref="B50:D50"/>
    <mergeCell ref="B51:D51"/>
    <mergeCell ref="E51:J51"/>
    <mergeCell ref="A58:A60"/>
    <mergeCell ref="B58:B60"/>
    <mergeCell ref="C58:C60"/>
    <mergeCell ref="D58:D60"/>
    <mergeCell ref="E58:J58"/>
    <mergeCell ref="E59:F59"/>
    <mergeCell ref="G59:H59"/>
    <mergeCell ref="I59:J59"/>
    <mergeCell ref="A61:A80"/>
    <mergeCell ref="B61:B63"/>
    <mergeCell ref="B64:D64"/>
    <mergeCell ref="C65:D65"/>
    <mergeCell ref="B66:D66"/>
    <mergeCell ref="C67:D67"/>
    <mergeCell ref="B68:D68"/>
    <mergeCell ref="C69:D69"/>
    <mergeCell ref="B70:D70"/>
    <mergeCell ref="C71:D71"/>
    <mergeCell ref="B72:D72"/>
    <mergeCell ref="C73:D73"/>
    <mergeCell ref="B74:D74"/>
    <mergeCell ref="C75:D75"/>
    <mergeCell ref="B76:D76"/>
    <mergeCell ref="B77:D77"/>
    <mergeCell ref="B78:D78"/>
    <mergeCell ref="B79:D79"/>
    <mergeCell ref="B80:D80"/>
    <mergeCell ref="E80:J80"/>
    <mergeCell ref="B82:D82"/>
    <mergeCell ref="E82:J82"/>
  </mergeCells>
  <printOptions headings="false" gridLines="false" gridLinesSet="true" horizontalCentered="false" verticalCentered="false"/>
  <pageMargins left="0.708333333333333" right="0.708333333333333" top="0.748611111111111" bottom="0.747916666666667" header="0.315277777777778" footer="0.511805555555555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>&amp;CAnexo VIII
Distribución de Recursos Humanos por Centro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23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7" activeCellId="0" sqref="F17"/>
    </sheetView>
  </sheetViews>
  <sheetFormatPr defaultColWidth="11.8046875" defaultRowHeight="15" zeroHeight="false" outlineLevelRow="0" outlineLevelCol="0"/>
  <cols>
    <col collapsed="false" customWidth="true" hidden="false" outlineLevel="0" max="3" min="1" style="0" width="36.71"/>
    <col collapsed="false" customWidth="true" hidden="false" outlineLevel="0" max="64" min="4" style="0" width="8.71"/>
  </cols>
  <sheetData>
    <row r="1" customFormat="false" ht="15" hidden="false" customHeight="false" outlineLevel="0" collapsed="false">
      <c r="A1" s="131" t="s">
        <v>129</v>
      </c>
      <c r="B1" s="132" t="s">
        <v>130</v>
      </c>
      <c r="C1" s="132"/>
    </row>
    <row r="2" customFormat="false" ht="15" hidden="false" customHeight="false" outlineLevel="0" collapsed="false">
      <c r="A2" s="133" t="s">
        <v>212</v>
      </c>
      <c r="B2" s="103" t="s">
        <v>131</v>
      </c>
      <c r="C2" s="134" t="s">
        <v>132</v>
      </c>
    </row>
    <row r="3" customFormat="false" ht="15" hidden="false" customHeight="false" outlineLevel="0" collapsed="false">
      <c r="A3" s="135" t="s">
        <v>213</v>
      </c>
      <c r="B3" s="104" t="n">
        <v>197.5</v>
      </c>
      <c r="C3" s="136" t="n">
        <v>8</v>
      </c>
    </row>
    <row r="4" customFormat="false" ht="15" hidden="false" customHeight="false" outlineLevel="0" collapsed="false">
      <c r="A4" s="135" t="s">
        <v>214</v>
      </c>
      <c r="B4" s="104" t="n">
        <v>62.5</v>
      </c>
      <c r="C4" s="136" t="n">
        <v>0</v>
      </c>
    </row>
    <row r="5" customFormat="false" ht="15" hidden="false" customHeight="false" outlineLevel="0" collapsed="false">
      <c r="A5" s="135" t="s">
        <v>215</v>
      </c>
      <c r="B5" s="104" t="n">
        <v>65</v>
      </c>
      <c r="C5" s="136" t="n">
        <v>4</v>
      </c>
    </row>
    <row r="6" customFormat="false" ht="15" hidden="false" customHeight="false" outlineLevel="0" collapsed="false">
      <c r="A6" s="135" t="s">
        <v>216</v>
      </c>
      <c r="B6" s="104" t="n">
        <v>70</v>
      </c>
      <c r="C6" s="136" t="n">
        <v>0</v>
      </c>
    </row>
    <row r="7" customFormat="false" ht="15" hidden="false" customHeight="false" outlineLevel="0" collapsed="false">
      <c r="A7" s="135" t="s">
        <v>217</v>
      </c>
      <c r="B7" s="104" t="n">
        <v>5</v>
      </c>
      <c r="C7" s="136" t="n">
        <v>0</v>
      </c>
    </row>
    <row r="8" customFormat="false" ht="15" hidden="false" customHeight="false" outlineLevel="0" collapsed="false">
      <c r="A8" s="135" t="s">
        <v>218</v>
      </c>
      <c r="B8" s="104" t="n">
        <v>15</v>
      </c>
      <c r="C8" s="136" t="n">
        <v>0</v>
      </c>
    </row>
    <row r="9" customFormat="false" ht="15" hidden="false" customHeight="false" outlineLevel="0" collapsed="false">
      <c r="A9" s="135" t="s">
        <v>219</v>
      </c>
      <c r="B9" s="104" t="n">
        <v>5</v>
      </c>
      <c r="C9" s="136" t="n">
        <v>0</v>
      </c>
    </row>
    <row r="10" customFormat="false" ht="15" hidden="false" customHeight="false" outlineLevel="0" collapsed="false">
      <c r="A10" s="135" t="s">
        <v>220</v>
      </c>
      <c r="B10" s="104" t="n">
        <v>60</v>
      </c>
      <c r="C10" s="136" t="n">
        <v>0</v>
      </c>
    </row>
    <row r="11" customFormat="false" ht="15" hidden="false" customHeight="false" outlineLevel="0" collapsed="false">
      <c r="A11" s="135" t="s">
        <v>221</v>
      </c>
      <c r="B11" s="104" t="n">
        <v>35</v>
      </c>
      <c r="C11" s="136" t="n">
        <v>0</v>
      </c>
    </row>
    <row r="12" customFormat="false" ht="15" hidden="false" customHeight="false" outlineLevel="0" collapsed="false">
      <c r="A12" s="135" t="s">
        <v>222</v>
      </c>
      <c r="B12" s="104" t="n">
        <v>20</v>
      </c>
      <c r="C12" s="136" t="n">
        <v>0</v>
      </c>
    </row>
    <row r="13" customFormat="false" ht="15" hidden="false" customHeight="false" outlineLevel="0" collapsed="false">
      <c r="A13" s="135" t="s">
        <v>223</v>
      </c>
      <c r="B13" s="104" t="n">
        <v>60</v>
      </c>
      <c r="C13" s="136" t="n">
        <v>6</v>
      </c>
    </row>
    <row r="14" customFormat="false" ht="15" hidden="false" customHeight="false" outlineLevel="0" collapsed="false">
      <c r="A14" s="135" t="s">
        <v>224</v>
      </c>
      <c r="B14" s="104" t="n">
        <v>60</v>
      </c>
      <c r="C14" s="136" t="n">
        <v>6</v>
      </c>
    </row>
    <row r="15" customFormat="false" ht="15" hidden="false" customHeight="false" outlineLevel="0" collapsed="false">
      <c r="A15" s="135" t="s">
        <v>225</v>
      </c>
      <c r="B15" s="104" t="n">
        <v>10</v>
      </c>
      <c r="C15" s="136" t="n">
        <v>0</v>
      </c>
    </row>
    <row r="16" customFormat="false" ht="15" hidden="false" customHeight="false" outlineLevel="0" collapsed="false">
      <c r="A16" s="135" t="s">
        <v>226</v>
      </c>
      <c r="B16" s="104" t="n">
        <v>10</v>
      </c>
      <c r="C16" s="136" t="n">
        <v>0</v>
      </c>
    </row>
    <row r="17" customFormat="false" ht="15" hidden="false" customHeight="false" outlineLevel="0" collapsed="false">
      <c r="A17" s="135" t="s">
        <v>227</v>
      </c>
      <c r="B17" s="104" t="n">
        <v>90</v>
      </c>
      <c r="C17" s="136" t="n">
        <v>7</v>
      </c>
    </row>
    <row r="18" customFormat="false" ht="15" hidden="false" customHeight="false" outlineLevel="0" collapsed="false">
      <c r="A18" s="135" t="s">
        <v>228</v>
      </c>
      <c r="B18" s="104" t="n">
        <v>20</v>
      </c>
      <c r="C18" s="136" t="n">
        <v>1</v>
      </c>
    </row>
    <row r="19" customFormat="false" ht="15" hidden="false" customHeight="false" outlineLevel="0" collapsed="false">
      <c r="A19" s="135" t="s">
        <v>229</v>
      </c>
      <c r="B19" s="104" t="n">
        <v>5</v>
      </c>
      <c r="C19" s="136" t="n">
        <v>0</v>
      </c>
    </row>
    <row r="20" customFormat="false" ht="15" hidden="false" customHeight="false" outlineLevel="0" collapsed="false">
      <c r="A20" s="135" t="s">
        <v>230</v>
      </c>
      <c r="B20" s="104" t="n">
        <v>5</v>
      </c>
      <c r="C20" s="136" t="n">
        <v>0</v>
      </c>
    </row>
    <row r="21" customFormat="false" ht="15" hidden="false" customHeight="false" outlineLevel="0" collapsed="false">
      <c r="A21" s="137" t="s">
        <v>231</v>
      </c>
      <c r="B21" s="138" t="n">
        <v>35</v>
      </c>
      <c r="C21" s="139" t="n">
        <v>0</v>
      </c>
    </row>
    <row r="22" customFormat="false" ht="15" hidden="false" customHeight="false" outlineLevel="0" collapsed="false">
      <c r="A22" s="140" t="s">
        <v>232</v>
      </c>
      <c r="B22" s="104" t="n">
        <v>35</v>
      </c>
      <c r="C22" s="136" t="n">
        <v>0</v>
      </c>
    </row>
    <row r="23" customFormat="false" ht="15" hidden="false" customHeight="false" outlineLevel="0" collapsed="false">
      <c r="A23" s="141" t="s">
        <v>169</v>
      </c>
      <c r="B23" s="142" t="n">
        <f aca="false">SUM(B3:B22)</f>
        <v>865</v>
      </c>
      <c r="C23" s="143" t="n">
        <f aca="false">SUM(C3:C22)</f>
        <v>32</v>
      </c>
    </row>
  </sheetData>
  <mergeCells count="1">
    <mergeCell ref="B1: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82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35546875" defaultRowHeight="15" zeroHeight="false" outlineLevelRow="0" outlineLevelCol="0"/>
  <cols>
    <col collapsed="false" customWidth="true" hidden="false" outlineLevel="0" max="1" min="1" style="0" width="22.57"/>
    <col collapsed="false" customWidth="true" hidden="false" outlineLevel="0" max="2" min="2" style="1" width="34.71"/>
    <col collapsed="false" customWidth="true" hidden="false" outlineLevel="0" max="3" min="3" style="1" width="13.02"/>
    <col collapsed="false" customWidth="true" hidden="false" outlineLevel="0" max="4" min="4" style="1" width="9.13"/>
    <col collapsed="false" customWidth="true" hidden="false" outlineLevel="0" max="5" min="5" style="1" width="9.85"/>
    <col collapsed="false" customWidth="true" hidden="false" outlineLevel="0" max="10" min="6" style="1" width="9.13"/>
    <col collapsed="false" customWidth="true" hidden="false" outlineLevel="0" max="11" min="11" style="1" width="10.58"/>
    <col collapsed="false" customWidth="true" hidden="false" outlineLevel="0" max="12" min="12" style="0" width="47.14"/>
    <col collapsed="false" customWidth="true" hidden="false" outlineLevel="0" max="14" min="14" style="0" width="14.43"/>
    <col collapsed="false" customWidth="true" hidden="false" outlineLevel="0" max="15" min="15" style="0" width="18.85"/>
    <col collapsed="false" customWidth="true" hidden="false" outlineLevel="0" max="16" min="16" style="0" width="15.57"/>
    <col collapsed="false" customWidth="true" hidden="false" outlineLevel="0" max="17" min="17" style="0" width="10.85"/>
    <col collapsed="false" customWidth="true" hidden="false" outlineLevel="0" max="1024" min="1022" style="0" width="11.57"/>
  </cols>
  <sheetData>
    <row r="1" customFormat="false" ht="12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12.75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6.3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28.35" hidden="false" customHeight="true" outlineLevel="0" collapsed="false">
      <c r="A4" s="3" t="s">
        <v>233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6.35" hidden="false" customHeight="tru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customFormat="false" ht="15" hidden="false" customHeight="false" outlineLevel="0" collapsed="false">
      <c r="A6" s="2" t="s">
        <v>234</v>
      </c>
    </row>
    <row r="7" customFormat="false" ht="16.35" hidden="false" customHeight="true" outlineLevel="0" collapsed="false">
      <c r="A7" s="5" t="s">
        <v>3</v>
      </c>
      <c r="B7" s="5" t="s">
        <v>4</v>
      </c>
      <c r="C7" s="6" t="s">
        <v>5</v>
      </c>
      <c r="D7" s="6" t="s">
        <v>6</v>
      </c>
      <c r="E7" s="7" t="s">
        <v>7</v>
      </c>
      <c r="F7" s="7"/>
      <c r="G7" s="7"/>
      <c r="H7" s="7"/>
      <c r="I7" s="7"/>
      <c r="J7" s="7"/>
      <c r="K7" s="8"/>
    </row>
    <row r="8" customFormat="false" ht="16.35" hidden="false" customHeight="true" outlineLevel="0" collapsed="false">
      <c r="A8" s="5"/>
      <c r="B8" s="5"/>
      <c r="C8" s="6"/>
      <c r="D8" s="6"/>
      <c r="E8" s="6" t="s">
        <v>8</v>
      </c>
      <c r="F8" s="6"/>
      <c r="G8" s="9" t="s">
        <v>9</v>
      </c>
      <c r="H8" s="9"/>
      <c r="I8" s="9" t="s">
        <v>10</v>
      </c>
      <c r="J8" s="9"/>
      <c r="K8" s="10"/>
    </row>
    <row r="9" customFormat="false" ht="16.35" hidden="false" customHeight="true" outlineLevel="0" collapsed="false">
      <c r="A9" s="5"/>
      <c r="B9" s="5"/>
      <c r="C9" s="6"/>
      <c r="D9" s="6"/>
      <c r="E9" s="11" t="s">
        <v>55</v>
      </c>
      <c r="F9" s="11" t="s">
        <v>12</v>
      </c>
      <c r="G9" s="5" t="s">
        <v>55</v>
      </c>
      <c r="H9" s="5" t="s">
        <v>12</v>
      </c>
      <c r="I9" s="5" t="s">
        <v>55</v>
      </c>
      <c r="J9" s="5" t="s">
        <v>12</v>
      </c>
      <c r="K9" s="12"/>
    </row>
    <row r="10" customFormat="false" ht="16.35" hidden="false" customHeight="true" outlineLevel="0" collapsed="false">
      <c r="A10" s="13" t="s">
        <v>234</v>
      </c>
      <c r="B10" s="14" t="s">
        <v>13</v>
      </c>
      <c r="C10" s="15" t="s">
        <v>14</v>
      </c>
      <c r="D10" s="96" t="n">
        <v>3150</v>
      </c>
      <c r="E10" s="144" t="n">
        <f aca="false">13*7</f>
        <v>91</v>
      </c>
      <c r="F10" s="144"/>
      <c r="G10" s="145" t="n">
        <f aca="false">6*7</f>
        <v>42</v>
      </c>
      <c r="H10" s="145"/>
      <c r="I10" s="145" t="n">
        <f aca="false">6*7</f>
        <v>42</v>
      </c>
      <c r="J10" s="145"/>
      <c r="K10" s="19"/>
    </row>
    <row r="11" customFormat="false" ht="16.35" hidden="false" customHeight="true" outlineLevel="0" collapsed="false">
      <c r="A11" s="13"/>
      <c r="B11" s="14"/>
      <c r="C11" s="13" t="s">
        <v>15</v>
      </c>
      <c r="D11" s="96" t="n">
        <v>27929</v>
      </c>
      <c r="E11" s="144" t="n">
        <f aca="false">32*7</f>
        <v>224</v>
      </c>
      <c r="F11" s="144"/>
      <c r="G11" s="145" t="n">
        <f aca="false">13*7</f>
        <v>91</v>
      </c>
      <c r="H11" s="145"/>
      <c r="I11" s="145" t="n">
        <f aca="false">13*7</f>
        <v>91</v>
      </c>
      <c r="J11" s="145"/>
      <c r="K11" s="19"/>
    </row>
    <row r="12" customFormat="false" ht="16.35" hidden="false" customHeight="true" outlineLevel="0" collapsed="false">
      <c r="A12" s="13"/>
      <c r="B12" s="14"/>
      <c r="C12" s="20" t="s">
        <v>16</v>
      </c>
      <c r="D12" s="97" t="n">
        <v>60174</v>
      </c>
      <c r="E12" s="144" t="n">
        <f aca="false">7*7</f>
        <v>49</v>
      </c>
      <c r="F12" s="144" t="n">
        <f aca="false">3*10</f>
        <v>30</v>
      </c>
      <c r="G12" s="145" t="n">
        <f aca="false">4*7</f>
        <v>28</v>
      </c>
      <c r="H12" s="145" t="n">
        <f aca="false">3*10</f>
        <v>30</v>
      </c>
      <c r="I12" s="145" t="n">
        <f aca="false">4*7</f>
        <v>28</v>
      </c>
      <c r="J12" s="145" t="n">
        <f aca="false">3*10</f>
        <v>30</v>
      </c>
      <c r="K12" s="19"/>
    </row>
    <row r="13" customFormat="false" ht="16.35" hidden="false" customHeight="true" outlineLevel="0" collapsed="false">
      <c r="A13" s="13"/>
      <c r="B13" s="22" t="s">
        <v>17</v>
      </c>
      <c r="C13" s="22"/>
      <c r="D13" s="22"/>
      <c r="E13" s="146" t="n">
        <f aca="false">SUM(E10:E12)</f>
        <v>364</v>
      </c>
      <c r="F13" s="146" t="n">
        <f aca="false">SUM(F10:F12)</f>
        <v>30</v>
      </c>
      <c r="G13" s="146" t="n">
        <f aca="false">SUM(G10:G12)</f>
        <v>161</v>
      </c>
      <c r="H13" s="146" t="n">
        <f aca="false">SUM(H10:H12)</f>
        <v>30</v>
      </c>
      <c r="I13" s="146" t="n">
        <f aca="false">SUM(I10:I12)</f>
        <v>161</v>
      </c>
      <c r="J13" s="146" t="n">
        <f aca="false">SUM(J10:J12)</f>
        <v>30</v>
      </c>
      <c r="K13" s="10"/>
    </row>
    <row r="14" customFormat="false" ht="16.35" hidden="false" customHeight="true" outlineLevel="0" collapsed="false">
      <c r="A14" s="13"/>
      <c r="B14" s="25" t="s">
        <v>18</v>
      </c>
      <c r="C14" s="13" t="s">
        <v>19</v>
      </c>
      <c r="D14" s="13"/>
      <c r="E14" s="144" t="n">
        <f aca="false">8*7</f>
        <v>56</v>
      </c>
      <c r="F14" s="144" t="n">
        <v>0</v>
      </c>
      <c r="G14" s="145" t="n">
        <f aca="false">2*7</f>
        <v>14</v>
      </c>
      <c r="H14" s="145" t="n">
        <v>0</v>
      </c>
      <c r="I14" s="145" t="n">
        <f aca="false">2*7</f>
        <v>14</v>
      </c>
      <c r="J14" s="145" t="n">
        <v>0</v>
      </c>
      <c r="K14" s="26"/>
    </row>
    <row r="15" customFormat="false" ht="16.35" hidden="false" customHeight="true" outlineLevel="0" collapsed="false">
      <c r="A15" s="13"/>
      <c r="B15" s="22" t="s">
        <v>20</v>
      </c>
      <c r="C15" s="22"/>
      <c r="D15" s="22"/>
      <c r="E15" s="146" t="n">
        <f aca="false">SUM(E14)</f>
        <v>56</v>
      </c>
      <c r="F15" s="146" t="n">
        <f aca="false">SUM(F14)</f>
        <v>0</v>
      </c>
      <c r="G15" s="146" t="n">
        <f aca="false">SUM(G14)</f>
        <v>14</v>
      </c>
      <c r="H15" s="146" t="n">
        <f aca="false">SUM(H14)</f>
        <v>0</v>
      </c>
      <c r="I15" s="146" t="n">
        <f aca="false">SUM(I14)</f>
        <v>14</v>
      </c>
      <c r="J15" s="146" t="n">
        <f aca="false">SUM(J14)</f>
        <v>0</v>
      </c>
      <c r="K15" s="26"/>
      <c r="N15" s="27"/>
    </row>
    <row r="16" customFormat="false" ht="16.5" hidden="false" customHeight="true" outlineLevel="0" collapsed="false">
      <c r="A16" s="13"/>
      <c r="B16" s="25" t="s">
        <v>21</v>
      </c>
      <c r="C16" s="13" t="s">
        <v>19</v>
      </c>
      <c r="D16" s="13"/>
      <c r="E16" s="144" t="n">
        <v>0</v>
      </c>
      <c r="F16" s="144" t="n">
        <v>0</v>
      </c>
      <c r="G16" s="145" t="n">
        <v>0</v>
      </c>
      <c r="H16" s="145" t="n">
        <v>0</v>
      </c>
      <c r="I16" s="145" t="n">
        <v>0</v>
      </c>
      <c r="J16" s="145" t="n">
        <v>0</v>
      </c>
      <c r="K16" s="30"/>
    </row>
    <row r="17" customFormat="false" ht="16.35" hidden="false" customHeight="true" outlineLevel="0" collapsed="false">
      <c r="A17" s="13"/>
      <c r="B17" s="22" t="s">
        <v>22</v>
      </c>
      <c r="C17" s="22"/>
      <c r="D17" s="22"/>
      <c r="E17" s="146" t="n">
        <f aca="false">SUM(E16)</f>
        <v>0</v>
      </c>
      <c r="F17" s="146" t="n">
        <f aca="false">SUM(F16)</f>
        <v>0</v>
      </c>
      <c r="G17" s="146" t="n">
        <f aca="false">SUM(G16)</f>
        <v>0</v>
      </c>
      <c r="H17" s="146" t="n">
        <f aca="false">SUM(H16)</f>
        <v>0</v>
      </c>
      <c r="I17" s="146" t="n">
        <f aca="false">SUM(I16)</f>
        <v>0</v>
      </c>
      <c r="J17" s="146" t="n">
        <f aca="false">SUM(J16)</f>
        <v>0</v>
      </c>
      <c r="K17" s="26"/>
    </row>
    <row r="18" customFormat="false" ht="16.5" hidden="false" customHeight="true" outlineLevel="0" collapsed="false">
      <c r="A18" s="13"/>
      <c r="B18" s="25" t="s">
        <v>23</v>
      </c>
      <c r="C18" s="13" t="s">
        <v>19</v>
      </c>
      <c r="D18" s="13"/>
      <c r="E18" s="144" t="n">
        <v>0</v>
      </c>
      <c r="F18" s="144" t="n">
        <v>0</v>
      </c>
      <c r="G18" s="145" t="n">
        <v>0</v>
      </c>
      <c r="H18" s="145" t="n">
        <v>0</v>
      </c>
      <c r="I18" s="145" t="n">
        <v>0</v>
      </c>
      <c r="J18" s="145" t="n">
        <v>0</v>
      </c>
      <c r="K18" s="26"/>
    </row>
    <row r="19" customFormat="false" ht="16.35" hidden="false" customHeight="true" outlineLevel="0" collapsed="false">
      <c r="A19" s="13"/>
      <c r="B19" s="22" t="s">
        <v>36</v>
      </c>
      <c r="C19" s="22"/>
      <c r="D19" s="22"/>
      <c r="E19" s="146" t="n">
        <f aca="false">SUM(E18)</f>
        <v>0</v>
      </c>
      <c r="F19" s="146" t="n">
        <f aca="false">SUM(F18)</f>
        <v>0</v>
      </c>
      <c r="G19" s="146" t="n">
        <f aca="false">SUM(G18)</f>
        <v>0</v>
      </c>
      <c r="H19" s="146" t="n">
        <f aca="false">SUM(H18)</f>
        <v>0</v>
      </c>
      <c r="I19" s="146" t="n">
        <f aca="false">SUM(I18)</f>
        <v>0</v>
      </c>
      <c r="J19" s="146" t="n">
        <f aca="false">SUM(J18)</f>
        <v>0</v>
      </c>
      <c r="K19" s="30"/>
    </row>
    <row r="20" customFormat="false" ht="16.35" hidden="false" customHeight="true" outlineLevel="0" collapsed="false">
      <c r="A20" s="13"/>
      <c r="B20" s="25" t="s">
        <v>25</v>
      </c>
      <c r="C20" s="13" t="s">
        <v>19</v>
      </c>
      <c r="D20" s="13"/>
      <c r="E20" s="144" t="n">
        <f aca="false">2*7</f>
        <v>14</v>
      </c>
      <c r="F20" s="144" t="n">
        <v>0</v>
      </c>
      <c r="G20" s="145" t="n">
        <f aca="false">1*7</f>
        <v>7</v>
      </c>
      <c r="H20" s="145" t="n">
        <v>0</v>
      </c>
      <c r="I20" s="145" t="n">
        <f aca="false">1*7</f>
        <v>7</v>
      </c>
      <c r="J20" s="145" t="n">
        <v>0</v>
      </c>
      <c r="K20" s="31"/>
    </row>
    <row r="21" customFormat="false" ht="16.35" hidden="false" customHeight="true" outlineLevel="0" collapsed="false">
      <c r="A21" s="13"/>
      <c r="B21" s="22" t="s">
        <v>26</v>
      </c>
      <c r="C21" s="22"/>
      <c r="D21" s="22"/>
      <c r="E21" s="146" t="n">
        <f aca="false">SUM(E20)</f>
        <v>14</v>
      </c>
      <c r="F21" s="146" t="n">
        <f aca="false">SUM(F20)</f>
        <v>0</v>
      </c>
      <c r="G21" s="146" t="n">
        <f aca="false">SUM(G20)</f>
        <v>7</v>
      </c>
      <c r="H21" s="146" t="n">
        <f aca="false">SUM(H20)</f>
        <v>0</v>
      </c>
      <c r="I21" s="146" t="n">
        <f aca="false">SUM(I20)</f>
        <v>7</v>
      </c>
      <c r="J21" s="146" t="n">
        <f aca="false">SUM(J20)</f>
        <v>0</v>
      </c>
      <c r="K21" s="32"/>
    </row>
    <row r="22" customFormat="false" ht="16.35" hidden="false" customHeight="true" outlineLevel="0" collapsed="false">
      <c r="A22" s="13"/>
      <c r="B22" s="25" t="s">
        <v>27</v>
      </c>
      <c r="C22" s="13" t="s">
        <v>19</v>
      </c>
      <c r="D22" s="13"/>
      <c r="E22" s="144" t="n">
        <f aca="false">1*7</f>
        <v>7</v>
      </c>
      <c r="F22" s="144" t="n">
        <v>0</v>
      </c>
      <c r="G22" s="145" t="n">
        <v>0</v>
      </c>
      <c r="H22" s="145" t="n">
        <v>0</v>
      </c>
      <c r="I22" s="145" t="n">
        <v>0</v>
      </c>
      <c r="J22" s="145" t="n">
        <v>0</v>
      </c>
    </row>
    <row r="23" customFormat="false" ht="16.35" hidden="false" customHeight="true" outlineLevel="0" collapsed="false">
      <c r="A23" s="13"/>
      <c r="B23" s="22" t="s">
        <v>28</v>
      </c>
      <c r="C23" s="22"/>
      <c r="D23" s="22"/>
      <c r="E23" s="146" t="n">
        <f aca="false">SUM(E22)</f>
        <v>7</v>
      </c>
      <c r="F23" s="146" t="n">
        <f aca="false">SUM(F22)</f>
        <v>0</v>
      </c>
      <c r="G23" s="146" t="n">
        <f aca="false">SUM(G22)</f>
        <v>0</v>
      </c>
      <c r="H23" s="146" t="n">
        <f aca="false">SUM(H22)</f>
        <v>0</v>
      </c>
      <c r="I23" s="146" t="n">
        <f aca="false">SUM(I22)</f>
        <v>0</v>
      </c>
      <c r="J23" s="146" t="n">
        <f aca="false">SUM(J22)</f>
        <v>0</v>
      </c>
    </row>
    <row r="24" customFormat="false" ht="16.35" hidden="false" customHeight="true" outlineLevel="0" collapsed="false">
      <c r="A24" s="13"/>
      <c r="B24" s="25" t="s">
        <v>61</v>
      </c>
      <c r="C24" s="13" t="s">
        <v>19</v>
      </c>
      <c r="D24" s="13"/>
      <c r="E24" s="144" t="n">
        <f aca="false">1*7</f>
        <v>7</v>
      </c>
      <c r="F24" s="144" t="n">
        <v>0</v>
      </c>
      <c r="G24" s="145" t="n">
        <v>0</v>
      </c>
      <c r="H24" s="145" t="n">
        <v>0</v>
      </c>
      <c r="I24" s="145" t="n">
        <v>0</v>
      </c>
      <c r="J24" s="145" t="n">
        <v>0</v>
      </c>
    </row>
    <row r="25" customFormat="false" ht="16.35" hidden="false" customHeight="true" outlineLevel="0" collapsed="false">
      <c r="A25" s="13"/>
      <c r="B25" s="22" t="s">
        <v>30</v>
      </c>
      <c r="C25" s="22"/>
      <c r="D25" s="22"/>
      <c r="E25" s="146" t="n">
        <f aca="false">SUM(E24)</f>
        <v>7</v>
      </c>
      <c r="F25" s="146" t="n">
        <v>0</v>
      </c>
      <c r="G25" s="147" t="n">
        <v>0</v>
      </c>
      <c r="H25" s="147" t="n">
        <v>0</v>
      </c>
      <c r="I25" s="147" t="n">
        <v>0</v>
      </c>
      <c r="J25" s="147" t="n">
        <v>0</v>
      </c>
    </row>
    <row r="26" customFormat="false" ht="16.35" hidden="false" customHeight="true" outlineLevel="0" collapsed="false">
      <c r="A26" s="13"/>
      <c r="B26" s="22" t="s">
        <v>31</v>
      </c>
      <c r="C26" s="22"/>
      <c r="D26" s="22"/>
      <c r="E26" s="146" t="n">
        <f aca="false">E13+E15+E17+E19+E21+E23+E25</f>
        <v>448</v>
      </c>
      <c r="F26" s="146" t="n">
        <f aca="false">F13+F15+F17+F19+F21+F23+F25</f>
        <v>30</v>
      </c>
      <c r="G26" s="146" t="n">
        <f aca="false">G13+G15+G17+G19+G21+G23+G25</f>
        <v>182</v>
      </c>
      <c r="H26" s="146" t="n">
        <f aca="false">H13+H15+H17+H19+H21+H23+H25</f>
        <v>30</v>
      </c>
      <c r="I26" s="146" t="n">
        <f aca="false">I13+I15+I17+I19+I21+I23+I25</f>
        <v>182</v>
      </c>
      <c r="J26" s="146" t="n">
        <f aca="false">J13+J15+J17+J19+J21+J23+J25</f>
        <v>30</v>
      </c>
    </row>
    <row r="27" customFormat="false" ht="16.35" hidden="false" customHeight="true" outlineLevel="0" collapsed="false">
      <c r="A27" s="13"/>
      <c r="B27" s="13" t="s">
        <v>32</v>
      </c>
      <c r="C27" s="13"/>
      <c r="D27" s="13"/>
      <c r="E27" s="148" t="n">
        <v>247</v>
      </c>
      <c r="F27" s="148" t="n">
        <v>247</v>
      </c>
      <c r="G27" s="149" t="n">
        <v>52</v>
      </c>
      <c r="H27" s="149" t="n">
        <v>52</v>
      </c>
      <c r="I27" s="149" t="n">
        <v>66</v>
      </c>
      <c r="J27" s="149" t="n">
        <v>66</v>
      </c>
    </row>
    <row r="28" customFormat="false" ht="16.35" hidden="false" customHeight="true" outlineLevel="0" collapsed="false">
      <c r="A28" s="13"/>
      <c r="B28" s="22" t="s">
        <v>33</v>
      </c>
      <c r="C28" s="22"/>
      <c r="D28" s="22"/>
      <c r="E28" s="146" t="n">
        <f aca="false">E26*E27</f>
        <v>110656</v>
      </c>
      <c r="F28" s="146" t="n">
        <f aca="false">F26*F27</f>
        <v>7410</v>
      </c>
      <c r="G28" s="146" t="n">
        <f aca="false">G26*G27</f>
        <v>9464</v>
      </c>
      <c r="H28" s="146" t="n">
        <f aca="false">H26*H27</f>
        <v>1560</v>
      </c>
      <c r="I28" s="146" t="n">
        <f aca="false">I26*I27</f>
        <v>12012</v>
      </c>
      <c r="J28" s="146" t="n">
        <f aca="false">J26*J27</f>
        <v>1980</v>
      </c>
    </row>
    <row r="29" customFormat="false" ht="16.35" hidden="false" customHeight="true" outlineLevel="0" collapsed="false">
      <c r="A29" s="13"/>
      <c r="B29" s="37" t="s">
        <v>34</v>
      </c>
      <c r="C29" s="37"/>
      <c r="D29" s="37"/>
      <c r="E29" s="121" t="n">
        <f aca="false">E28+F28+G28+H28+I28+J28</f>
        <v>143082</v>
      </c>
      <c r="F29" s="121"/>
      <c r="G29" s="121"/>
      <c r="H29" s="121"/>
      <c r="I29" s="121"/>
      <c r="J29" s="121"/>
    </row>
    <row r="30" customFormat="false" ht="15" hidden="false" customHeight="false" outlineLevel="0" collapsed="false">
      <c r="N30" s="40"/>
    </row>
    <row r="31" customFormat="false" ht="16.3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N31" s="40"/>
    </row>
    <row r="32" customFormat="false" ht="16.35" hidden="false" customHeight="true" outlineLevel="0" collapsed="false">
      <c r="A32" s="2" t="s">
        <v>235</v>
      </c>
      <c r="B32" s="2"/>
      <c r="C32" s="2"/>
      <c r="D32" s="2"/>
      <c r="E32" s="2"/>
      <c r="F32" s="2"/>
      <c r="G32" s="2"/>
      <c r="H32" s="2"/>
      <c r="I32" s="2"/>
      <c r="J32" s="2"/>
      <c r="N32" s="40"/>
    </row>
    <row r="33" s="40" customFormat="true" ht="16.35" hidden="false" customHeight="true" outlineLevel="0" collapsed="false">
      <c r="A33" s="5" t="s">
        <v>3</v>
      </c>
      <c r="B33" s="5" t="s">
        <v>4</v>
      </c>
      <c r="C33" s="6" t="s">
        <v>5</v>
      </c>
      <c r="D33" s="6" t="s">
        <v>6</v>
      </c>
      <c r="E33" s="39" t="s">
        <v>7</v>
      </c>
      <c r="F33" s="39"/>
      <c r="G33" s="39"/>
      <c r="H33" s="39"/>
      <c r="I33" s="39"/>
      <c r="J33" s="39"/>
      <c r="K33" s="8"/>
    </row>
    <row r="34" s="40" customFormat="true" ht="16.35" hidden="false" customHeight="true" outlineLevel="0" collapsed="false">
      <c r="A34" s="5"/>
      <c r="B34" s="5"/>
      <c r="C34" s="6"/>
      <c r="D34" s="6"/>
      <c r="E34" s="41" t="s">
        <v>8</v>
      </c>
      <c r="F34" s="41"/>
      <c r="G34" s="9" t="s">
        <v>9</v>
      </c>
      <c r="H34" s="9"/>
      <c r="I34" s="9" t="s">
        <v>10</v>
      </c>
      <c r="J34" s="9"/>
      <c r="K34" s="10"/>
    </row>
    <row r="35" s="40" customFormat="true" ht="16.35" hidden="false" customHeight="true" outlineLevel="0" collapsed="false">
      <c r="A35" s="5"/>
      <c r="B35" s="5"/>
      <c r="C35" s="6"/>
      <c r="D35" s="6"/>
      <c r="E35" s="11" t="s">
        <v>11</v>
      </c>
      <c r="F35" s="11" t="s">
        <v>12</v>
      </c>
      <c r="G35" s="9" t="s">
        <v>11</v>
      </c>
      <c r="H35" s="9" t="s">
        <v>12</v>
      </c>
      <c r="I35" s="9" t="s">
        <v>11</v>
      </c>
      <c r="J35" s="9" t="s">
        <v>12</v>
      </c>
      <c r="K35" s="12"/>
    </row>
    <row r="36" s="40" customFormat="true" ht="16.35" hidden="false" customHeight="true" outlineLevel="0" collapsed="false">
      <c r="A36" s="130" t="s">
        <v>236</v>
      </c>
      <c r="B36" s="14" t="s">
        <v>118</v>
      </c>
      <c r="C36" s="15" t="s">
        <v>14</v>
      </c>
      <c r="D36" s="48"/>
      <c r="E36" s="150"/>
      <c r="F36" s="150"/>
      <c r="G36" s="150"/>
      <c r="H36" s="150"/>
      <c r="I36" s="150"/>
      <c r="J36" s="150"/>
      <c r="K36" s="19"/>
    </row>
    <row r="37" s="40" customFormat="true" ht="16.35" hidden="false" customHeight="true" outlineLevel="0" collapsed="false">
      <c r="A37" s="130"/>
      <c r="B37" s="14"/>
      <c r="C37" s="13" t="s">
        <v>15</v>
      </c>
      <c r="D37" s="96" t="n">
        <v>9629</v>
      </c>
      <c r="E37" s="151" t="n">
        <f aca="false">20.8*7</f>
        <v>145.6</v>
      </c>
      <c r="F37" s="150"/>
      <c r="G37" s="151" t="n">
        <f aca="false">1.357143*7</f>
        <v>9.500001</v>
      </c>
      <c r="H37" s="150"/>
      <c r="I37" s="151" t="n">
        <f aca="false">1.357143*7</f>
        <v>9.500001</v>
      </c>
      <c r="J37" s="150"/>
      <c r="K37" s="19"/>
    </row>
    <row r="38" s="40" customFormat="true" ht="16.35" hidden="false" customHeight="true" outlineLevel="0" collapsed="false">
      <c r="A38" s="130"/>
      <c r="B38" s="14"/>
      <c r="C38" s="20" t="s">
        <v>16</v>
      </c>
      <c r="D38" s="53"/>
      <c r="E38" s="150"/>
      <c r="F38" s="150" t="n">
        <v>0</v>
      </c>
      <c r="G38" s="150" t="n">
        <v>0</v>
      </c>
      <c r="H38" s="150" t="n">
        <v>0</v>
      </c>
      <c r="I38" s="150" t="n">
        <v>0</v>
      </c>
      <c r="J38" s="150" t="n">
        <v>0</v>
      </c>
      <c r="K38" s="10"/>
    </row>
    <row r="39" s="40" customFormat="true" ht="16.35" hidden="false" customHeight="true" outlineLevel="0" collapsed="false">
      <c r="A39" s="130"/>
      <c r="B39" s="22" t="s">
        <v>17</v>
      </c>
      <c r="C39" s="22"/>
      <c r="D39" s="22"/>
      <c r="E39" s="152" t="n">
        <f aca="false">SUM(E36:E38)</f>
        <v>145.6</v>
      </c>
      <c r="F39" s="152" t="n">
        <f aca="false">SUM(F36:F38)</f>
        <v>0</v>
      </c>
      <c r="G39" s="152" t="n">
        <f aca="false">SUM(G36:G38)</f>
        <v>9.500001</v>
      </c>
      <c r="H39" s="152" t="n">
        <f aca="false">SUM(H36:H38)</f>
        <v>0</v>
      </c>
      <c r="I39" s="152" t="n">
        <f aca="false">SUM(I36:I38)</f>
        <v>9.500001</v>
      </c>
      <c r="J39" s="152" t="n">
        <f aca="false">SUM(J36:J38)</f>
        <v>0</v>
      </c>
      <c r="K39" s="44"/>
    </row>
    <row r="40" s="40" customFormat="true" ht="16.35" hidden="false" customHeight="true" outlineLevel="0" collapsed="false">
      <c r="A40" s="130"/>
      <c r="B40" s="25" t="s">
        <v>18</v>
      </c>
      <c r="C40" s="13" t="s">
        <v>19</v>
      </c>
      <c r="D40" s="13"/>
      <c r="E40" s="150" t="n">
        <f aca="false">1*7</f>
        <v>7</v>
      </c>
      <c r="F40" s="150" t="n">
        <v>0</v>
      </c>
      <c r="G40" s="150" t="n">
        <v>0</v>
      </c>
      <c r="H40" s="150" t="n">
        <v>0</v>
      </c>
      <c r="I40" s="150" t="n">
        <v>0</v>
      </c>
      <c r="J40" s="150" t="n">
        <v>0</v>
      </c>
      <c r="K40" s="19"/>
    </row>
    <row r="41" s="40" customFormat="true" ht="16.35" hidden="false" customHeight="true" outlineLevel="0" collapsed="false">
      <c r="A41" s="130"/>
      <c r="B41" s="22" t="s">
        <v>20</v>
      </c>
      <c r="C41" s="22"/>
      <c r="D41" s="22"/>
      <c r="E41" s="153" t="n">
        <f aca="false">SUM(E40)</f>
        <v>7</v>
      </c>
      <c r="F41" s="153" t="n">
        <f aca="false">SUM(F40)</f>
        <v>0</v>
      </c>
      <c r="G41" s="153" t="n">
        <f aca="false">SUM(G40)</f>
        <v>0</v>
      </c>
      <c r="H41" s="153" t="n">
        <f aca="false">SUM(H40)</f>
        <v>0</v>
      </c>
      <c r="I41" s="153" t="n">
        <f aca="false">SUM(I40)</f>
        <v>0</v>
      </c>
      <c r="J41" s="153" t="n">
        <f aca="false">SUM(J40)</f>
        <v>0</v>
      </c>
      <c r="K41" s="30"/>
    </row>
    <row r="42" s="40" customFormat="true" ht="16.5" hidden="false" customHeight="true" outlineLevel="0" collapsed="false">
      <c r="A42" s="130"/>
      <c r="B42" s="25" t="s">
        <v>61</v>
      </c>
      <c r="C42" s="13" t="s">
        <v>19</v>
      </c>
      <c r="D42" s="13"/>
      <c r="E42" s="150" t="n">
        <v>0</v>
      </c>
      <c r="F42" s="150" t="n">
        <v>0</v>
      </c>
      <c r="G42" s="150" t="n">
        <v>0</v>
      </c>
      <c r="H42" s="150" t="n">
        <v>0</v>
      </c>
      <c r="I42" s="150" t="n">
        <v>0</v>
      </c>
      <c r="J42" s="150" t="n">
        <v>0</v>
      </c>
      <c r="K42" s="30"/>
    </row>
    <row r="43" s="40" customFormat="true" ht="16.35" hidden="false" customHeight="true" outlineLevel="0" collapsed="false">
      <c r="A43" s="130"/>
      <c r="B43" s="22" t="s">
        <v>119</v>
      </c>
      <c r="C43" s="22"/>
      <c r="D43" s="22"/>
      <c r="E43" s="153" t="n">
        <f aca="false">SUM(E42)</f>
        <v>0</v>
      </c>
      <c r="F43" s="153" t="n">
        <f aca="false">SUM(F42)</f>
        <v>0</v>
      </c>
      <c r="G43" s="153" t="n">
        <f aca="false">SUM(G42)</f>
        <v>0</v>
      </c>
      <c r="H43" s="153" t="n">
        <f aca="false">SUM(H42)</f>
        <v>0</v>
      </c>
      <c r="I43" s="153" t="n">
        <f aca="false">SUM(I42)</f>
        <v>0</v>
      </c>
      <c r="J43" s="153" t="n">
        <f aca="false">SUM(J42)</f>
        <v>0</v>
      </c>
      <c r="K43" s="30"/>
    </row>
    <row r="44" s="40" customFormat="true" ht="16.5" hidden="false" customHeight="true" outlineLevel="0" collapsed="false">
      <c r="A44" s="130"/>
      <c r="B44" s="25" t="s">
        <v>23</v>
      </c>
      <c r="C44" s="13" t="s">
        <v>19</v>
      </c>
      <c r="D44" s="13"/>
      <c r="E44" s="150" t="n">
        <v>0</v>
      </c>
      <c r="F44" s="150" t="n">
        <v>0</v>
      </c>
      <c r="G44" s="150" t="n">
        <v>0</v>
      </c>
      <c r="H44" s="150" t="n">
        <v>0</v>
      </c>
      <c r="I44" s="150" t="n">
        <v>0</v>
      </c>
      <c r="J44" s="150" t="n">
        <v>0</v>
      </c>
      <c r="K44" s="30"/>
    </row>
    <row r="45" s="40" customFormat="true" ht="16.35" hidden="false" customHeight="true" outlineLevel="0" collapsed="false">
      <c r="A45" s="130"/>
      <c r="B45" s="22" t="s">
        <v>36</v>
      </c>
      <c r="C45" s="22"/>
      <c r="D45" s="22"/>
      <c r="E45" s="153" t="n">
        <f aca="false">SUM(E44)</f>
        <v>0</v>
      </c>
      <c r="F45" s="153" t="n">
        <f aca="false">SUM(F44)</f>
        <v>0</v>
      </c>
      <c r="G45" s="153" t="n">
        <f aca="false">SUM(G44)</f>
        <v>0</v>
      </c>
      <c r="H45" s="153" t="n">
        <f aca="false">SUM(H44)</f>
        <v>0</v>
      </c>
      <c r="I45" s="153" t="n">
        <f aca="false">SUM(I44)</f>
        <v>0</v>
      </c>
      <c r="J45" s="153" t="n">
        <f aca="false">SUM(J44)</f>
        <v>0</v>
      </c>
      <c r="K45" s="30"/>
    </row>
    <row r="46" s="40" customFormat="true" ht="16.35" hidden="false" customHeight="true" outlineLevel="0" collapsed="false">
      <c r="A46" s="130"/>
      <c r="B46" s="25" t="s">
        <v>25</v>
      </c>
      <c r="C46" s="13" t="s">
        <v>19</v>
      </c>
      <c r="D46" s="13"/>
      <c r="E46" s="150" t="n">
        <f aca="false">1*7</f>
        <v>7</v>
      </c>
      <c r="F46" s="150" t="n">
        <v>0</v>
      </c>
      <c r="G46" s="150" t="n">
        <v>0</v>
      </c>
      <c r="H46" s="150" t="n">
        <v>0</v>
      </c>
      <c r="I46" s="150" t="n">
        <v>0</v>
      </c>
      <c r="J46" s="150" t="n">
        <v>0</v>
      </c>
      <c r="K46" s="31"/>
    </row>
    <row r="47" s="40" customFormat="true" ht="16.35" hidden="false" customHeight="true" outlineLevel="0" collapsed="false">
      <c r="A47" s="130"/>
      <c r="B47" s="22" t="s">
        <v>26</v>
      </c>
      <c r="C47" s="22"/>
      <c r="D47" s="22"/>
      <c r="E47" s="153" t="n">
        <f aca="false">SUM(E46)</f>
        <v>7</v>
      </c>
      <c r="F47" s="153" t="n">
        <f aca="false">SUM(F46)</f>
        <v>0</v>
      </c>
      <c r="G47" s="153" t="n">
        <f aca="false">SUM(G46)</f>
        <v>0</v>
      </c>
      <c r="H47" s="153" t="n">
        <f aca="false">SUM(H46)</f>
        <v>0</v>
      </c>
      <c r="I47" s="153" t="n">
        <f aca="false">SUM(I46)</f>
        <v>0</v>
      </c>
      <c r="J47" s="153" t="n">
        <f aca="false">SUM(J46)</f>
        <v>0</v>
      </c>
      <c r="K47" s="32"/>
    </row>
    <row r="48" s="40" customFormat="true" ht="16.35" hidden="false" customHeight="true" outlineLevel="0" collapsed="false">
      <c r="A48" s="130"/>
      <c r="B48" s="22" t="s">
        <v>31</v>
      </c>
      <c r="C48" s="22"/>
      <c r="D48" s="22"/>
      <c r="E48" s="152" t="n">
        <f aca="false">E39+E41+E43+E45+E47</f>
        <v>159.6</v>
      </c>
      <c r="F48" s="153" t="n">
        <f aca="false">F39+F41+F43+F45+F47</f>
        <v>0</v>
      </c>
      <c r="G48" s="152" t="n">
        <f aca="false">G39+G41+G43+G45+G47</f>
        <v>9.500001</v>
      </c>
      <c r="H48" s="153" t="n">
        <f aca="false">H39+H41+H43+H45+H47</f>
        <v>0</v>
      </c>
      <c r="I48" s="152" t="n">
        <f aca="false">I39+I41+I43+I45+I47</f>
        <v>9.500001</v>
      </c>
      <c r="J48" s="153" t="n">
        <f aca="false">J39+J41+J43+J45+J47</f>
        <v>0</v>
      </c>
      <c r="K48" s="45"/>
    </row>
    <row r="49" customFormat="false" ht="16.35" hidden="false" customHeight="true" outlineLevel="0" collapsed="false">
      <c r="A49" s="130"/>
      <c r="B49" s="22" t="s">
        <v>32</v>
      </c>
      <c r="C49" s="22"/>
      <c r="D49" s="22"/>
      <c r="E49" s="148" t="n">
        <v>247</v>
      </c>
      <c r="F49" s="148" t="n">
        <v>247</v>
      </c>
      <c r="G49" s="149" t="n">
        <v>52</v>
      </c>
      <c r="H49" s="149" t="n">
        <v>52</v>
      </c>
      <c r="I49" s="149" t="n">
        <v>66</v>
      </c>
      <c r="J49" s="149" t="n">
        <v>66</v>
      </c>
    </row>
    <row r="50" customFormat="false" ht="16.35" hidden="false" customHeight="true" outlineLevel="0" collapsed="false">
      <c r="A50" s="130"/>
      <c r="B50" s="22" t="s">
        <v>33</v>
      </c>
      <c r="C50" s="22"/>
      <c r="D50" s="22"/>
      <c r="E50" s="154" t="n">
        <f aca="false">E48*E49</f>
        <v>39421.2</v>
      </c>
      <c r="F50" s="154" t="n">
        <f aca="false">F48*F49</f>
        <v>0</v>
      </c>
      <c r="G50" s="154" t="n">
        <f aca="false">G48*G49</f>
        <v>494.000052</v>
      </c>
      <c r="H50" s="154" t="n">
        <f aca="false">H48*H49</f>
        <v>0</v>
      </c>
      <c r="I50" s="154" t="n">
        <f aca="false">I48*I49</f>
        <v>627.000066</v>
      </c>
      <c r="J50" s="154" t="n">
        <f aca="false">J48*J49</f>
        <v>0</v>
      </c>
    </row>
    <row r="51" customFormat="false" ht="16.35" hidden="false" customHeight="true" outlineLevel="0" collapsed="false">
      <c r="A51" s="130"/>
      <c r="B51" s="37" t="s">
        <v>34</v>
      </c>
      <c r="C51" s="37"/>
      <c r="D51" s="37"/>
      <c r="E51" s="47" t="n">
        <f aca="false">E50+F50+G50+H50+I50+J50</f>
        <v>40542.200118</v>
      </c>
      <c r="F51" s="47"/>
      <c r="G51" s="47"/>
      <c r="H51" s="47"/>
      <c r="I51" s="47"/>
      <c r="J51" s="47"/>
    </row>
    <row r="53" customFormat="false" ht="16.35" hidden="false" customHeight="true" outlineLevel="0" collapsed="false">
      <c r="A53" s="2"/>
      <c r="B53" s="2"/>
      <c r="C53" s="2"/>
      <c r="D53" s="2"/>
      <c r="E53" s="155"/>
      <c r="F53" s="2"/>
      <c r="G53" s="2"/>
      <c r="H53" s="2"/>
      <c r="I53" s="2"/>
      <c r="J53" s="2"/>
    </row>
    <row r="54" s="40" customFormat="true" ht="16.35" hidden="false" customHeight="true" outlineLevel="0" collapsed="false">
      <c r="K54" s="8"/>
    </row>
    <row r="55" s="40" customFormat="true" ht="16.35" hidden="false" customHeight="true" outlineLevel="0" collapsed="false">
      <c r="A55" s="100"/>
      <c r="B55" s="101"/>
      <c r="C55" s="101"/>
      <c r="D55" s="101"/>
      <c r="E55" s="30"/>
      <c r="F55" s="30"/>
      <c r="G55" s="30"/>
      <c r="H55" s="30"/>
      <c r="I55" s="30"/>
      <c r="J55" s="30"/>
      <c r="K55" s="30"/>
    </row>
    <row r="56" customFormat="false" ht="15" hidden="false" customHeight="false" outlineLevel="0" collapsed="false">
      <c r="A56" s="57"/>
      <c r="B56" s="32"/>
      <c r="C56" s="32"/>
      <c r="D56" s="32"/>
      <c r="E56" s="57"/>
      <c r="F56" s="57"/>
      <c r="G56" s="57"/>
      <c r="H56" s="57"/>
      <c r="I56" s="57"/>
      <c r="J56" s="57"/>
    </row>
    <row r="57" customFormat="false" ht="15" hidden="false" customHeight="false" outlineLevel="0" collapsed="false">
      <c r="A57" s="2" t="s">
        <v>237</v>
      </c>
      <c r="B57" s="2"/>
      <c r="C57" s="2"/>
      <c r="D57" s="2"/>
      <c r="E57" s="2"/>
      <c r="F57" s="2"/>
      <c r="G57" s="2"/>
      <c r="H57" s="2"/>
      <c r="I57" s="2"/>
      <c r="J57" s="2"/>
    </row>
    <row r="58" s="63" customFormat="true" ht="14.25" hidden="false" customHeight="true" outlineLevel="0" collapsed="false">
      <c r="A58" s="5" t="s">
        <v>3</v>
      </c>
      <c r="B58" s="5" t="s">
        <v>4</v>
      </c>
      <c r="C58" s="6" t="s">
        <v>5</v>
      </c>
      <c r="D58" s="6" t="s">
        <v>6</v>
      </c>
      <c r="E58" s="61" t="s">
        <v>7</v>
      </c>
      <c r="F58" s="61"/>
      <c r="G58" s="61"/>
      <c r="H58" s="61"/>
      <c r="I58" s="61"/>
      <c r="J58" s="61"/>
      <c r="K58" s="57"/>
      <c r="L58" s="57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</row>
    <row r="59" customFormat="false" ht="14.25" hidden="false" customHeight="true" outlineLevel="0" collapsed="false">
      <c r="A59" s="5"/>
      <c r="B59" s="5"/>
      <c r="C59" s="6"/>
      <c r="D59" s="6"/>
      <c r="E59" s="6" t="s">
        <v>8</v>
      </c>
      <c r="F59" s="6"/>
      <c r="G59" s="5" t="s">
        <v>9</v>
      </c>
      <c r="H59" s="5"/>
      <c r="I59" s="5" t="s">
        <v>10</v>
      </c>
      <c r="J59" s="5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</row>
    <row r="60" customFormat="false" ht="16.5" hidden="false" customHeight="false" outlineLevel="0" collapsed="false">
      <c r="A60" s="5"/>
      <c r="B60" s="5"/>
      <c r="C60" s="6"/>
      <c r="D60" s="6"/>
      <c r="E60" s="64" t="s">
        <v>55</v>
      </c>
      <c r="F60" s="64" t="s">
        <v>12</v>
      </c>
      <c r="G60" s="5" t="s">
        <v>55</v>
      </c>
      <c r="H60" s="5" t="s">
        <v>12</v>
      </c>
      <c r="I60" s="5" t="s">
        <v>55</v>
      </c>
      <c r="J60" s="5" t="s">
        <v>12</v>
      </c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</row>
    <row r="61" s="63" customFormat="true" ht="14.1" hidden="false" customHeight="true" outlineLevel="0" collapsed="false">
      <c r="A61" s="13" t="s">
        <v>45</v>
      </c>
      <c r="B61" s="14" t="s">
        <v>13</v>
      </c>
      <c r="C61" s="15" t="s">
        <v>14</v>
      </c>
      <c r="E61" s="74" t="n">
        <f aca="false">E10+E36</f>
        <v>91</v>
      </c>
      <c r="F61" s="74" t="n">
        <f aca="false">F10+F36</f>
        <v>0</v>
      </c>
      <c r="G61" s="74" t="n">
        <f aca="false">G10+G36</f>
        <v>42</v>
      </c>
      <c r="H61" s="74" t="n">
        <f aca="false">H10+H36</f>
        <v>0</v>
      </c>
      <c r="I61" s="74" t="n">
        <f aca="false">I10+I36</f>
        <v>42</v>
      </c>
      <c r="J61" s="74" t="n">
        <f aca="false">J10+J36</f>
        <v>0</v>
      </c>
      <c r="K61" s="57"/>
      <c r="L61" s="57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</row>
    <row r="62" customFormat="false" ht="16.5" hidden="false" customHeight="false" outlineLevel="0" collapsed="false">
      <c r="A62" s="13"/>
      <c r="B62" s="14"/>
      <c r="C62" s="13" t="s">
        <v>15</v>
      </c>
      <c r="E62" s="74" t="n">
        <f aca="false">E11+E37</f>
        <v>369.6</v>
      </c>
      <c r="F62" s="74" t="n">
        <f aca="false">F11+F37</f>
        <v>0</v>
      </c>
      <c r="G62" s="74" t="n">
        <f aca="false">G11+G37</f>
        <v>100.500001</v>
      </c>
      <c r="H62" s="74" t="n">
        <f aca="false">H11+H37</f>
        <v>0</v>
      </c>
      <c r="I62" s="74" t="n">
        <f aca="false">I11+I37</f>
        <v>100.500001</v>
      </c>
      <c r="J62" s="74" t="n">
        <f aca="false">J11+J37</f>
        <v>0</v>
      </c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</row>
    <row r="63" s="63" customFormat="true" ht="16.5" hidden="false" customHeight="false" outlineLevel="0" collapsed="false">
      <c r="A63" s="13"/>
      <c r="B63" s="14"/>
      <c r="C63" s="20" t="s">
        <v>16</v>
      </c>
      <c r="E63" s="74" t="n">
        <f aca="false">E12+E38</f>
        <v>49</v>
      </c>
      <c r="F63" s="74" t="n">
        <f aca="false">F12+F38</f>
        <v>30</v>
      </c>
      <c r="G63" s="74" t="n">
        <f aca="false">G12+G38</f>
        <v>28</v>
      </c>
      <c r="H63" s="74" t="n">
        <f aca="false">H12+H38</f>
        <v>30</v>
      </c>
      <c r="I63" s="74" t="n">
        <f aca="false">I12+I38</f>
        <v>28</v>
      </c>
      <c r="J63" s="74" t="n">
        <f aca="false">J12+J38</f>
        <v>30</v>
      </c>
      <c r="K63" s="57"/>
      <c r="L63" s="57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</row>
    <row r="64" customFormat="false" ht="14.1" hidden="false" customHeight="true" outlineLevel="0" collapsed="false">
      <c r="A64" s="13"/>
      <c r="B64" s="66" t="s">
        <v>126</v>
      </c>
      <c r="C64" s="66"/>
      <c r="D64" s="66"/>
      <c r="E64" s="43" t="n">
        <f aca="false">SUM(E61:E63)</f>
        <v>509.6</v>
      </c>
      <c r="F64" s="43" t="n">
        <f aca="false">SUM(F61:F63)</f>
        <v>30</v>
      </c>
      <c r="G64" s="43" t="n">
        <f aca="false">SUM(G61:G63)</f>
        <v>170.500001</v>
      </c>
      <c r="H64" s="43" t="n">
        <f aca="false">SUM(H61:H63)</f>
        <v>30</v>
      </c>
      <c r="I64" s="43" t="n">
        <f aca="false">SUM(I61:I63)</f>
        <v>170.500001</v>
      </c>
      <c r="J64" s="43" t="n">
        <f aca="false">SUM(J61:J63)</f>
        <v>30</v>
      </c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</row>
    <row r="65" s="63" customFormat="true" ht="14.1" hidden="false" customHeight="true" outlineLevel="0" collapsed="false">
      <c r="A65" s="13"/>
      <c r="B65" s="68" t="s">
        <v>18</v>
      </c>
      <c r="C65" s="58" t="s">
        <v>19</v>
      </c>
      <c r="D65" s="58"/>
      <c r="E65" s="102" t="n">
        <f aca="false">E14+E40</f>
        <v>63</v>
      </c>
      <c r="F65" s="102" t="n">
        <f aca="false">F14+F40</f>
        <v>0</v>
      </c>
      <c r="G65" s="102" t="n">
        <f aca="false">G14+G40</f>
        <v>14</v>
      </c>
      <c r="H65" s="102" t="n">
        <f aca="false">H14+H40</f>
        <v>0</v>
      </c>
      <c r="I65" s="102" t="n">
        <f aca="false">I14+I40</f>
        <v>14</v>
      </c>
      <c r="J65" s="102" t="n">
        <f aca="false">J14+J40</f>
        <v>0</v>
      </c>
      <c r="K65" s="57"/>
      <c r="L65" s="57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</row>
    <row r="66" customFormat="false" ht="14.25" hidden="false" customHeight="true" outlineLevel="0" collapsed="false">
      <c r="A66" s="13"/>
      <c r="B66" s="66" t="s">
        <v>47</v>
      </c>
      <c r="C66" s="66"/>
      <c r="D66" s="66"/>
      <c r="E66" s="75" t="n">
        <f aca="false">SUM(E65)</f>
        <v>63</v>
      </c>
      <c r="F66" s="75" t="n">
        <f aca="false">SUM(F65)</f>
        <v>0</v>
      </c>
      <c r="G66" s="75" t="n">
        <f aca="false">SUM(G65)</f>
        <v>14</v>
      </c>
      <c r="H66" s="75" t="n">
        <f aca="false">SUM(H65)</f>
        <v>0</v>
      </c>
      <c r="I66" s="75" t="n">
        <f aca="false">SUM(I65)</f>
        <v>14</v>
      </c>
      <c r="J66" s="75" t="n">
        <f aca="false">SUM(J65)</f>
        <v>0</v>
      </c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</row>
    <row r="67" customFormat="false" ht="14.1" hidden="false" customHeight="true" outlineLevel="0" collapsed="false">
      <c r="A67" s="13"/>
      <c r="B67" s="72" t="s">
        <v>21</v>
      </c>
      <c r="C67" s="73" t="s">
        <v>19</v>
      </c>
      <c r="D67" s="73"/>
      <c r="E67" s="102" t="n">
        <f aca="false">E16</f>
        <v>0</v>
      </c>
      <c r="F67" s="102" t="n">
        <f aca="false">F16</f>
        <v>0</v>
      </c>
      <c r="G67" s="102" t="n">
        <f aca="false">G16</f>
        <v>0</v>
      </c>
      <c r="H67" s="102" t="n">
        <f aca="false">H16</f>
        <v>0</v>
      </c>
      <c r="I67" s="102" t="n">
        <f aca="false">I16</f>
        <v>0</v>
      </c>
      <c r="J67" s="102" t="n">
        <f aca="false">J16</f>
        <v>0</v>
      </c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</row>
    <row r="68" customFormat="false" ht="14.25" hidden="false" customHeight="true" outlineLevel="0" collapsed="false">
      <c r="A68" s="13"/>
      <c r="B68" s="66" t="s">
        <v>48</v>
      </c>
      <c r="C68" s="66"/>
      <c r="D68" s="66"/>
      <c r="E68" s="75" t="n">
        <f aca="false">SUM(E67)</f>
        <v>0</v>
      </c>
      <c r="F68" s="75" t="n">
        <f aca="false">SUM(F67)</f>
        <v>0</v>
      </c>
      <c r="G68" s="75" t="n">
        <f aca="false">SUM(G67)</f>
        <v>0</v>
      </c>
      <c r="H68" s="75" t="n">
        <f aca="false">SUM(H67)</f>
        <v>0</v>
      </c>
      <c r="I68" s="75" t="n">
        <f aca="false">SUM(I67)</f>
        <v>0</v>
      </c>
      <c r="J68" s="75" t="n">
        <f aca="false">SUM(J67)</f>
        <v>0</v>
      </c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</row>
    <row r="69" customFormat="false" ht="14.1" hidden="false" customHeight="true" outlineLevel="0" collapsed="false">
      <c r="A69" s="13"/>
      <c r="B69" s="72" t="s">
        <v>23</v>
      </c>
      <c r="C69" s="73" t="s">
        <v>19</v>
      </c>
      <c r="D69" s="73"/>
      <c r="E69" s="102" t="n">
        <f aca="false">E18+E44</f>
        <v>0</v>
      </c>
      <c r="F69" s="102" t="n">
        <f aca="false">F18+F44</f>
        <v>0</v>
      </c>
      <c r="G69" s="102" t="n">
        <f aca="false">G18+G44</f>
        <v>0</v>
      </c>
      <c r="H69" s="102" t="n">
        <f aca="false">H18+H44</f>
        <v>0</v>
      </c>
      <c r="I69" s="102" t="n">
        <f aca="false">I18+I44</f>
        <v>0</v>
      </c>
      <c r="J69" s="102" t="n">
        <f aca="false">J18+J44</f>
        <v>0</v>
      </c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</row>
    <row r="70" customFormat="false" ht="14.25" hidden="false" customHeight="true" outlineLevel="0" collapsed="false">
      <c r="A70" s="13"/>
      <c r="B70" s="66" t="s">
        <v>127</v>
      </c>
      <c r="C70" s="66"/>
      <c r="D70" s="66"/>
      <c r="E70" s="75" t="n">
        <f aca="false">SUM(E69)</f>
        <v>0</v>
      </c>
      <c r="F70" s="75" t="n">
        <f aca="false">SUM(F69)</f>
        <v>0</v>
      </c>
      <c r="G70" s="75" t="n">
        <f aca="false">SUM(G69)</f>
        <v>0</v>
      </c>
      <c r="H70" s="75" t="n">
        <f aca="false">SUM(H69)</f>
        <v>0</v>
      </c>
      <c r="I70" s="75" t="n">
        <f aca="false">SUM(I69)</f>
        <v>0</v>
      </c>
      <c r="J70" s="75" t="n">
        <f aca="false">SUM(J69)</f>
        <v>0</v>
      </c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</row>
    <row r="71" customFormat="false" ht="14.1" hidden="false" customHeight="true" outlineLevel="0" collapsed="false">
      <c r="A71" s="13"/>
      <c r="B71" s="72" t="s">
        <v>25</v>
      </c>
      <c r="C71" s="73" t="s">
        <v>19</v>
      </c>
      <c r="D71" s="73"/>
      <c r="E71" s="102" t="n">
        <f aca="false">E20+E46</f>
        <v>21</v>
      </c>
      <c r="F71" s="102" t="n">
        <f aca="false">F20+F46</f>
        <v>0</v>
      </c>
      <c r="G71" s="102" t="n">
        <f aca="false">G20+G46</f>
        <v>7</v>
      </c>
      <c r="H71" s="102" t="n">
        <f aca="false">H20+H46</f>
        <v>0</v>
      </c>
      <c r="I71" s="102" t="n">
        <f aca="false">I20+I46</f>
        <v>7</v>
      </c>
      <c r="J71" s="102" t="n">
        <f aca="false">J20+J46</f>
        <v>0</v>
      </c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</row>
    <row r="72" customFormat="false" ht="14.25" hidden="false" customHeight="true" outlineLevel="0" collapsed="false">
      <c r="A72" s="13"/>
      <c r="B72" s="66" t="s">
        <v>50</v>
      </c>
      <c r="C72" s="66"/>
      <c r="D72" s="66"/>
      <c r="E72" s="75" t="n">
        <f aca="false">SUM(E71)</f>
        <v>21</v>
      </c>
      <c r="F72" s="75" t="n">
        <f aca="false">SUM(F71)</f>
        <v>0</v>
      </c>
      <c r="G72" s="75" t="n">
        <f aca="false">SUM(G71)</f>
        <v>7</v>
      </c>
      <c r="H72" s="75" t="n">
        <f aca="false">SUM(H71)</f>
        <v>0</v>
      </c>
      <c r="I72" s="75" t="n">
        <f aca="false">SUM(I71)</f>
        <v>7</v>
      </c>
      <c r="J72" s="75" t="n">
        <f aca="false">SUM(J71)</f>
        <v>0</v>
      </c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</row>
    <row r="73" customFormat="false" ht="14.25" hidden="false" customHeight="true" outlineLevel="0" collapsed="false">
      <c r="A73" s="13"/>
      <c r="B73" s="68" t="s">
        <v>27</v>
      </c>
      <c r="C73" s="58" t="s">
        <v>19</v>
      </c>
      <c r="D73" s="58"/>
      <c r="E73" s="74" t="n">
        <f aca="false">E22</f>
        <v>7</v>
      </c>
      <c r="F73" s="74" t="n">
        <f aca="false">+F45</f>
        <v>0</v>
      </c>
      <c r="G73" s="74" t="n">
        <f aca="false">+G45</f>
        <v>0</v>
      </c>
      <c r="H73" s="74" t="n">
        <f aca="false">+H45</f>
        <v>0</v>
      </c>
      <c r="I73" s="74" t="n">
        <f aca="false">+I45</f>
        <v>0</v>
      </c>
      <c r="J73" s="74" t="n">
        <f aca="false">+J45</f>
        <v>0</v>
      </c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</row>
    <row r="74" customFormat="false" ht="14.1" hidden="false" customHeight="true" outlineLevel="0" collapsed="false">
      <c r="A74" s="13"/>
      <c r="B74" s="66" t="s">
        <v>51</v>
      </c>
      <c r="C74" s="66"/>
      <c r="D74" s="66"/>
      <c r="E74" s="75" t="n">
        <f aca="false">SUM(E73)</f>
        <v>7</v>
      </c>
      <c r="F74" s="75" t="n">
        <f aca="false">SUM(F73)</f>
        <v>0</v>
      </c>
      <c r="G74" s="75" t="n">
        <f aca="false">SUM(G73)</f>
        <v>0</v>
      </c>
      <c r="H74" s="75" t="n">
        <f aca="false">SUM(H73)</f>
        <v>0</v>
      </c>
      <c r="I74" s="75" t="n">
        <f aca="false">SUM(I73)</f>
        <v>0</v>
      </c>
      <c r="J74" s="75" t="n">
        <f aca="false">SUM(J73)</f>
        <v>0</v>
      </c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</row>
    <row r="75" customFormat="false" ht="14.1" hidden="false" customHeight="true" outlineLevel="0" collapsed="false">
      <c r="A75" s="13"/>
      <c r="B75" s="68" t="s">
        <v>121</v>
      </c>
      <c r="C75" s="58" t="s">
        <v>19</v>
      </c>
      <c r="D75" s="58"/>
      <c r="E75" s="74" t="n">
        <f aca="false">E24+E42</f>
        <v>7</v>
      </c>
      <c r="F75" s="74" t="n">
        <f aca="false">+F24</f>
        <v>0</v>
      </c>
      <c r="G75" s="74" t="n">
        <f aca="false">+G24</f>
        <v>0</v>
      </c>
      <c r="H75" s="74" t="n">
        <f aca="false">+H24</f>
        <v>0</v>
      </c>
      <c r="I75" s="74" t="n">
        <f aca="false">+I24</f>
        <v>0</v>
      </c>
      <c r="J75" s="74" t="n">
        <f aca="false">+J24</f>
        <v>0</v>
      </c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</row>
    <row r="76" customFormat="false" ht="14.25" hidden="false" customHeight="true" outlineLevel="0" collapsed="false">
      <c r="A76" s="13"/>
      <c r="B76" s="66" t="s">
        <v>128</v>
      </c>
      <c r="C76" s="66"/>
      <c r="D76" s="66"/>
      <c r="E76" s="75" t="n">
        <f aca="false">SUM(E75)</f>
        <v>7</v>
      </c>
      <c r="F76" s="75"/>
      <c r="G76" s="75"/>
      <c r="H76" s="75"/>
      <c r="I76" s="75"/>
      <c r="J76" s="75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</row>
    <row r="77" customFormat="false" ht="14.25" hidden="false" customHeight="true" outlineLevel="0" collapsed="false">
      <c r="A77" s="13"/>
      <c r="B77" s="66" t="s">
        <v>31</v>
      </c>
      <c r="C77" s="66"/>
      <c r="D77" s="66"/>
      <c r="E77" s="75" t="n">
        <f aca="false">+E64+E66+E68+E70+E72+E74+E76</f>
        <v>607.6</v>
      </c>
      <c r="F77" s="75" t="n">
        <f aca="false">+F64+F66+F68+F70+F72+F74+F76</f>
        <v>30</v>
      </c>
      <c r="G77" s="75" t="n">
        <f aca="false">+G64+G66+G68+G70+G72+G74+G76</f>
        <v>191.500001</v>
      </c>
      <c r="H77" s="75" t="n">
        <f aca="false">+H64+H66+H68+H70+H72+H74+H76</f>
        <v>30</v>
      </c>
      <c r="I77" s="75" t="n">
        <f aca="false">+I64+I66+I68+I70+I72+I74+I76</f>
        <v>191.500001</v>
      </c>
      <c r="J77" s="75" t="n">
        <f aca="false">+J64+J66+J68+J70+J72+J74+J76</f>
        <v>30</v>
      </c>
    </row>
    <row r="78" customFormat="false" ht="14.25" hidden="false" customHeight="true" outlineLevel="0" collapsed="false">
      <c r="A78" s="13"/>
      <c r="B78" s="58" t="s">
        <v>32</v>
      </c>
      <c r="C78" s="58"/>
      <c r="D78" s="58"/>
      <c r="E78" s="34" t="n">
        <v>247</v>
      </c>
      <c r="F78" s="34" t="n">
        <v>247</v>
      </c>
      <c r="G78" s="35" t="n">
        <v>52</v>
      </c>
      <c r="H78" s="35" t="n">
        <v>52</v>
      </c>
      <c r="I78" s="35" t="n">
        <v>66</v>
      </c>
      <c r="J78" s="35" t="n">
        <v>66</v>
      </c>
    </row>
    <row r="79" customFormat="false" ht="14.25" hidden="false" customHeight="true" outlineLevel="0" collapsed="false">
      <c r="A79" s="13"/>
      <c r="B79" s="76" t="s">
        <v>33</v>
      </c>
      <c r="C79" s="76"/>
      <c r="D79" s="76"/>
      <c r="E79" s="77" t="n">
        <f aca="false">+E77*E78</f>
        <v>150077.2</v>
      </c>
      <c r="F79" s="77" t="n">
        <f aca="false">+F77*F78</f>
        <v>7410</v>
      </c>
      <c r="G79" s="77" t="n">
        <f aca="false">+G77*G78</f>
        <v>9958.000052</v>
      </c>
      <c r="H79" s="77" t="n">
        <f aca="false">+H77*H78</f>
        <v>1560</v>
      </c>
      <c r="I79" s="77" t="n">
        <f aca="false">+I77*I78</f>
        <v>12639.000066</v>
      </c>
      <c r="J79" s="77" t="n">
        <f aca="false">+J77*J78</f>
        <v>1980</v>
      </c>
    </row>
    <row r="80" customFormat="false" ht="14.25" hidden="false" customHeight="true" outlineLevel="0" collapsed="false">
      <c r="A80" s="13"/>
      <c r="B80" s="78" t="s">
        <v>34</v>
      </c>
      <c r="C80" s="78"/>
      <c r="D80" s="78"/>
      <c r="E80" s="79" t="n">
        <f aca="false">E79+F79+G79+H79+I79+J79</f>
        <v>183624.200118</v>
      </c>
      <c r="F80" s="79"/>
      <c r="G80" s="79"/>
      <c r="H80" s="79"/>
      <c r="I80" s="79"/>
      <c r="J80" s="79"/>
    </row>
    <row r="82" customFormat="false" ht="14.25" hidden="false" customHeight="true" outlineLevel="0" collapsed="false">
      <c r="B82" s="78" t="s">
        <v>53</v>
      </c>
      <c r="C82" s="78"/>
      <c r="D82" s="78"/>
      <c r="E82" s="79" t="n">
        <f aca="false">E29+E51</f>
        <v>183624.200118</v>
      </c>
      <c r="F82" s="79"/>
      <c r="G82" s="79"/>
      <c r="H82" s="79"/>
      <c r="I82" s="79"/>
      <c r="J82" s="79"/>
    </row>
  </sheetData>
  <mergeCells count="83">
    <mergeCell ref="A4:K4"/>
    <mergeCell ref="A7:A9"/>
    <mergeCell ref="B7:B9"/>
    <mergeCell ref="C7:C9"/>
    <mergeCell ref="D7:D9"/>
    <mergeCell ref="E7:J7"/>
    <mergeCell ref="E8:F8"/>
    <mergeCell ref="G8:H8"/>
    <mergeCell ref="I8:J8"/>
    <mergeCell ref="A10:A25"/>
    <mergeCell ref="B10:B12"/>
    <mergeCell ref="B13:D13"/>
    <mergeCell ref="C14:D14"/>
    <mergeCell ref="B15:D15"/>
    <mergeCell ref="C16:D16"/>
    <mergeCell ref="B17:D17"/>
    <mergeCell ref="C18:D18"/>
    <mergeCell ref="B19:D19"/>
    <mergeCell ref="C20:D20"/>
    <mergeCell ref="B21:D21"/>
    <mergeCell ref="C22:D22"/>
    <mergeCell ref="B23:D23"/>
    <mergeCell ref="C24:D24"/>
    <mergeCell ref="B25:D25"/>
    <mergeCell ref="B26:D26"/>
    <mergeCell ref="B27:D27"/>
    <mergeCell ref="B28:D28"/>
    <mergeCell ref="B29:D29"/>
    <mergeCell ref="E29:J29"/>
    <mergeCell ref="A33:A35"/>
    <mergeCell ref="B33:B35"/>
    <mergeCell ref="C33:C35"/>
    <mergeCell ref="D33:D35"/>
    <mergeCell ref="E33:J33"/>
    <mergeCell ref="E34:F34"/>
    <mergeCell ref="G34:H34"/>
    <mergeCell ref="I34:J34"/>
    <mergeCell ref="A36:A51"/>
    <mergeCell ref="B36:B38"/>
    <mergeCell ref="B39:D39"/>
    <mergeCell ref="C40:D40"/>
    <mergeCell ref="B41:D41"/>
    <mergeCell ref="C42:D42"/>
    <mergeCell ref="B43:D43"/>
    <mergeCell ref="C44:D44"/>
    <mergeCell ref="B45:D45"/>
    <mergeCell ref="C46:D46"/>
    <mergeCell ref="B47:D47"/>
    <mergeCell ref="B48:D48"/>
    <mergeCell ref="B49:D49"/>
    <mergeCell ref="B50:D50"/>
    <mergeCell ref="B51:D51"/>
    <mergeCell ref="E51:J51"/>
    <mergeCell ref="A58:A60"/>
    <mergeCell ref="B58:B60"/>
    <mergeCell ref="C58:C60"/>
    <mergeCell ref="D58:D60"/>
    <mergeCell ref="E58:J58"/>
    <mergeCell ref="E59:F59"/>
    <mergeCell ref="G59:H59"/>
    <mergeCell ref="I59:J59"/>
    <mergeCell ref="A61:A80"/>
    <mergeCell ref="B61:B63"/>
    <mergeCell ref="B64:D64"/>
    <mergeCell ref="C65:D65"/>
    <mergeCell ref="B66:D66"/>
    <mergeCell ref="C67:D67"/>
    <mergeCell ref="B68:D68"/>
    <mergeCell ref="C69:D69"/>
    <mergeCell ref="B70:D70"/>
    <mergeCell ref="C71:D71"/>
    <mergeCell ref="B72:D72"/>
    <mergeCell ref="C73:D73"/>
    <mergeCell ref="B74:D74"/>
    <mergeCell ref="C75:D75"/>
    <mergeCell ref="B76:D76"/>
    <mergeCell ref="B77:D77"/>
    <mergeCell ref="B78:D78"/>
    <mergeCell ref="B79:D79"/>
    <mergeCell ref="B80:D80"/>
    <mergeCell ref="E80:J80"/>
    <mergeCell ref="B82:D82"/>
    <mergeCell ref="E82:J82"/>
  </mergeCells>
  <printOptions headings="false" gridLines="false" gridLinesSet="true" horizontalCentered="false" verticalCentered="false"/>
  <pageMargins left="0.708333333333333" right="0.708333333333333" top="0.748611111111111" bottom="0.747916666666667" header="0.315277777777778" footer="0.511805555555555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>&amp;CAnexo VIII
Distribución de Recursos Humanos por Centro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12923</TotalTime>
  <Application>LibreOffice/7.1.3.2$Windows_X86_64 LibreOffice_project/47f78053abe362b9384784d31a6e56f8511eb1c1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2018-06-04T09:53:46Z</dcterms:created>
  <dc:creator>Morales Rubio, Juan Jose</dc:creator>
  <dc:description/>
  <dc:language>es-ES</dc:language>
  <cp:lastModifiedBy/>
  <cp:lastPrinted>2021-05-06T07:34:52Z</cp:lastPrinted>
  <dcterms:modified xsi:type="dcterms:W3CDTF">2025-02-12T14:25:43Z</dcterms:modified>
  <cp:revision>109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