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M:\Licitaciones 2025\048M - Renovación de la iluminación de las pistas (Río, Maribel y Jara)\"/>
    </mc:Choice>
  </mc:AlternateContent>
  <xr:revisionPtr revIDLastSave="0" documentId="8_{7B1ABB63-4AAF-4167-809D-7B08DFF36B2F}" xr6:coauthVersionLast="47" xr6:coauthVersionMax="47" xr10:uidLastSave="{00000000-0000-0000-0000-000000000000}"/>
  <bookViews>
    <workbookView xWindow="30315" yWindow="1515" windowWidth="21600" windowHeight="12645" xr2:uid="{C6EA77F5-4662-4494-9A53-B7226B3642F2}"/>
  </bookViews>
  <sheets>
    <sheet name="Prespuesto Valorado" sheetId="1" r:id="rId1"/>
    <sheet name="Prespuesto Mudo"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3" i="1" l="1"/>
  <c r="F113" i="5"/>
  <c r="F114" i="5"/>
  <c r="F115" i="5"/>
  <c r="F116" i="5"/>
  <c r="C175" i="5"/>
  <c r="C174" i="5"/>
  <c r="C173" i="5"/>
  <c r="C172" i="5"/>
  <c r="C171" i="5"/>
  <c r="C170" i="5"/>
  <c r="C169" i="5"/>
  <c r="C165" i="5"/>
  <c r="C164" i="5"/>
  <c r="C163" i="5"/>
  <c r="C162" i="5"/>
  <c r="C161" i="5"/>
  <c r="C160" i="5"/>
  <c r="C159" i="5"/>
  <c r="C158" i="5"/>
  <c r="C154" i="5"/>
  <c r="C153" i="5"/>
  <c r="C152" i="5"/>
  <c r="C151" i="5"/>
  <c r="C150" i="5"/>
  <c r="C149" i="5"/>
  <c r="C148" i="5"/>
  <c r="C147" i="5"/>
  <c r="F125" i="5"/>
  <c r="D175" i="5" s="1"/>
  <c r="F124" i="5"/>
  <c r="F121" i="5"/>
  <c r="F120" i="5"/>
  <c r="F119" i="5"/>
  <c r="F110" i="5"/>
  <c r="F111" i="5" s="1"/>
  <c r="D172" i="5" s="1"/>
  <c r="F107" i="5"/>
  <c r="F106" i="5"/>
  <c r="F105" i="5"/>
  <c r="F102" i="5"/>
  <c r="F101" i="5"/>
  <c r="F100" i="5"/>
  <c r="F103" i="5" s="1"/>
  <c r="D170" i="5" s="1"/>
  <c r="F99" i="5"/>
  <c r="F96" i="5"/>
  <c r="F95" i="5"/>
  <c r="F94" i="5"/>
  <c r="F86" i="5"/>
  <c r="F87" i="5" s="1"/>
  <c r="D165" i="5" s="1"/>
  <c r="F83" i="5"/>
  <c r="F82" i="5"/>
  <c r="F81" i="5"/>
  <c r="F78" i="5"/>
  <c r="F77" i="5"/>
  <c r="F76" i="5"/>
  <c r="F75" i="5"/>
  <c r="F72" i="5"/>
  <c r="F73" i="5" s="1"/>
  <c r="D162" i="5" s="1"/>
  <c r="F69" i="5"/>
  <c r="F68" i="5"/>
  <c r="F67" i="5"/>
  <c r="F64" i="5"/>
  <c r="F63" i="5"/>
  <c r="F62" i="5"/>
  <c r="F59" i="5"/>
  <c r="F58" i="5"/>
  <c r="F57" i="5"/>
  <c r="F56" i="5"/>
  <c r="F53" i="5"/>
  <c r="F52" i="5"/>
  <c r="F51" i="5"/>
  <c r="F54" i="5" s="1"/>
  <c r="F43" i="5"/>
  <c r="F44" i="5" s="1"/>
  <c r="D154" i="5" s="1"/>
  <c r="F40" i="5"/>
  <c r="F39" i="5"/>
  <c r="F38" i="5"/>
  <c r="F35" i="5"/>
  <c r="F34" i="5"/>
  <c r="F33" i="5"/>
  <c r="F32" i="5"/>
  <c r="F30" i="5"/>
  <c r="D151" i="5" s="1"/>
  <c r="F29" i="5"/>
  <c r="F26" i="5"/>
  <c r="F25" i="5"/>
  <c r="F24" i="5"/>
  <c r="F21" i="5"/>
  <c r="F20" i="5"/>
  <c r="F19" i="5"/>
  <c r="F16" i="5"/>
  <c r="F15" i="5"/>
  <c r="F14" i="5"/>
  <c r="F11" i="5"/>
  <c r="F10" i="5"/>
  <c r="F12" i="5" s="1"/>
  <c r="C175" i="1"/>
  <c r="C174" i="1"/>
  <c r="C173" i="1"/>
  <c r="D172" i="1"/>
  <c r="C172" i="1"/>
  <c r="C171" i="1"/>
  <c r="C170" i="1"/>
  <c r="C169" i="1"/>
  <c r="C165" i="1"/>
  <c r="C164" i="1"/>
  <c r="C163" i="1"/>
  <c r="D162" i="1"/>
  <c r="C162" i="1"/>
  <c r="C161" i="1"/>
  <c r="C160" i="1"/>
  <c r="C159" i="1"/>
  <c r="C158" i="1"/>
  <c r="C151" i="1"/>
  <c r="C150" i="1"/>
  <c r="C152" i="1"/>
  <c r="F43" i="1"/>
  <c r="F44" i="1" s="1"/>
  <c r="D154" i="1" s="1"/>
  <c r="F86" i="1"/>
  <c r="F87" i="1" s="1"/>
  <c r="D165" i="1" s="1"/>
  <c r="F96" i="1"/>
  <c r="F124" i="1"/>
  <c r="F125" i="1" s="1"/>
  <c r="D175" i="1" s="1"/>
  <c r="F121" i="1"/>
  <c r="F120" i="1"/>
  <c r="F119" i="1"/>
  <c r="F116" i="1"/>
  <c r="F115" i="1"/>
  <c r="F114" i="1"/>
  <c r="F110" i="1"/>
  <c r="F111" i="1" s="1"/>
  <c r="F107" i="1"/>
  <c r="F106" i="1"/>
  <c r="F105" i="1"/>
  <c r="F102" i="1"/>
  <c r="F101" i="1"/>
  <c r="F100" i="1"/>
  <c r="F99" i="1"/>
  <c r="F95" i="1"/>
  <c r="F94" i="1"/>
  <c r="F58" i="1"/>
  <c r="F53" i="1"/>
  <c r="F83" i="1"/>
  <c r="F82" i="1"/>
  <c r="F81" i="1"/>
  <c r="F78" i="1"/>
  <c r="F77" i="1"/>
  <c r="F76" i="1"/>
  <c r="F75" i="1"/>
  <c r="F72" i="1"/>
  <c r="F73" i="1" s="1"/>
  <c r="F69" i="1"/>
  <c r="F68" i="1"/>
  <c r="F67" i="1"/>
  <c r="F64" i="1"/>
  <c r="F63" i="1"/>
  <c r="F62" i="1"/>
  <c r="F59" i="1"/>
  <c r="F57" i="1"/>
  <c r="F56" i="1"/>
  <c r="F52" i="1"/>
  <c r="F51" i="1"/>
  <c r="F35" i="1"/>
  <c r="F34" i="1"/>
  <c r="F33" i="1"/>
  <c r="F26" i="1"/>
  <c r="F25" i="1"/>
  <c r="F24" i="1"/>
  <c r="F29" i="1"/>
  <c r="F21" i="1"/>
  <c r="F20" i="1"/>
  <c r="F19" i="1"/>
  <c r="F14" i="1"/>
  <c r="F16" i="1"/>
  <c r="F15" i="1"/>
  <c r="F11" i="1"/>
  <c r="F10" i="1"/>
  <c r="F40" i="1"/>
  <c r="F39" i="1"/>
  <c r="F38" i="1"/>
  <c r="F32" i="1"/>
  <c r="C153" i="1"/>
  <c r="C154" i="1"/>
  <c r="C149" i="1"/>
  <c r="C148" i="1"/>
  <c r="C147" i="1"/>
  <c r="F122" i="5" l="1"/>
  <c r="D174" i="5" s="1"/>
  <c r="F117" i="5"/>
  <c r="D173" i="5" s="1"/>
  <c r="F108" i="5"/>
  <c r="D171" i="5" s="1"/>
  <c r="F97" i="5"/>
  <c r="F84" i="5"/>
  <c r="D164" i="5" s="1"/>
  <c r="F79" i="5"/>
  <c r="D163" i="5" s="1"/>
  <c r="F70" i="5"/>
  <c r="D161" i="5" s="1"/>
  <c r="F65" i="5"/>
  <c r="D160" i="5" s="1"/>
  <c r="F60" i="5"/>
  <c r="D159" i="5" s="1"/>
  <c r="F41" i="5"/>
  <c r="D153" i="5" s="1"/>
  <c r="F36" i="5"/>
  <c r="D152" i="5" s="1"/>
  <c r="F27" i="5"/>
  <c r="D150" i="5" s="1"/>
  <c r="F22" i="5"/>
  <c r="D149" i="5" s="1"/>
  <c r="F17" i="5"/>
  <c r="D148" i="5" s="1"/>
  <c r="D147" i="5"/>
  <c r="D158" i="5"/>
  <c r="F97" i="1"/>
  <c r="D169" i="1" s="1"/>
  <c r="D176" i="1" s="1"/>
  <c r="F103" i="1"/>
  <c r="D170" i="1" s="1"/>
  <c r="F60" i="1"/>
  <c r="D159" i="1" s="1"/>
  <c r="F117" i="1"/>
  <c r="D173" i="1" s="1"/>
  <c r="F54" i="1"/>
  <c r="D158" i="1" s="1"/>
  <c r="F79" i="1"/>
  <c r="D163" i="1" s="1"/>
  <c r="F122" i="1"/>
  <c r="D174" i="1" s="1"/>
  <c r="F36" i="1"/>
  <c r="D152" i="1" s="1"/>
  <c r="F108" i="1"/>
  <c r="D171" i="1" s="1"/>
  <c r="F65" i="1"/>
  <c r="D160" i="1" s="1"/>
  <c r="F84" i="1"/>
  <c r="D164" i="1" s="1"/>
  <c r="F70" i="1"/>
  <c r="D161" i="1" s="1"/>
  <c r="F22" i="1"/>
  <c r="D149" i="1" s="1"/>
  <c r="F27" i="1"/>
  <c r="D150" i="1" s="1"/>
  <c r="F17" i="1"/>
  <c r="D148" i="1" s="1"/>
  <c r="F12" i="1"/>
  <c r="F30" i="1"/>
  <c r="D151" i="1" s="1"/>
  <c r="F41" i="1"/>
  <c r="D153" i="1" s="1"/>
  <c r="E172" i="1" l="1"/>
  <c r="E174" i="1"/>
  <c r="E175" i="1"/>
  <c r="E169" i="1"/>
  <c r="E170" i="1"/>
  <c r="E171" i="1"/>
  <c r="E173" i="1"/>
  <c r="F126" i="5"/>
  <c r="D169" i="5"/>
  <c r="D176" i="5" s="1"/>
  <c r="F88" i="5"/>
  <c r="F45" i="5"/>
  <c r="D166" i="5"/>
  <c r="E158" i="5" s="1"/>
  <c r="D155" i="5"/>
  <c r="D166" i="1"/>
  <c r="E159" i="1" s="1"/>
  <c r="F45" i="1"/>
  <c r="D147" i="1"/>
  <c r="D155" i="1" s="1"/>
  <c r="F126" i="1"/>
  <c r="F88" i="1"/>
  <c r="E169" i="5" l="1"/>
  <c r="D133" i="5"/>
  <c r="D136" i="5" s="1"/>
  <c r="D137" i="5" s="1"/>
  <c r="E154" i="5"/>
  <c r="E151" i="5"/>
  <c r="E149" i="5"/>
  <c r="E152" i="5"/>
  <c r="E153" i="5"/>
  <c r="E148" i="5"/>
  <c r="E150" i="5"/>
  <c r="E147" i="5"/>
  <c r="E174" i="5"/>
  <c r="E172" i="5"/>
  <c r="E175" i="5"/>
  <c r="E171" i="5"/>
  <c r="E170" i="5"/>
  <c r="E173" i="5"/>
  <c r="E159" i="5"/>
  <c r="E160" i="5"/>
  <c r="E163" i="5"/>
  <c r="E164" i="5"/>
  <c r="E162" i="5"/>
  <c r="E165" i="5"/>
  <c r="E161" i="5"/>
  <c r="E158" i="1"/>
  <c r="E161" i="1"/>
  <c r="E162" i="1"/>
  <c r="E165" i="1"/>
  <c r="E160" i="1"/>
  <c r="E163" i="1"/>
  <c r="E164" i="1"/>
  <c r="E154" i="1"/>
  <c r="E151" i="1"/>
  <c r="E148" i="1"/>
  <c r="E149" i="1"/>
  <c r="E152" i="1"/>
  <c r="E150" i="1"/>
  <c r="E153" i="1"/>
  <c r="D133" i="1"/>
  <c r="E147" i="1"/>
  <c r="E176" i="5" l="1"/>
  <c r="D134" i="5"/>
  <c r="D135" i="5"/>
  <c r="E166" i="5"/>
  <c r="E155" i="5"/>
  <c r="D139" i="5"/>
  <c r="D141" i="5" s="1"/>
  <c r="E176" i="1"/>
  <c r="E166" i="1"/>
  <c r="D134" i="1"/>
  <c r="D135" i="1"/>
  <c r="D136" i="1"/>
  <c r="D137" i="1" s="1"/>
  <c r="E155" i="1"/>
  <c r="D139" i="1" l="1"/>
  <c r="D141" i="1" s="1"/>
</calcChain>
</file>

<file path=xl/sharedStrings.xml><?xml version="1.0" encoding="utf-8"?>
<sst xmlns="http://schemas.openxmlformats.org/spreadsheetml/2006/main" count="466" uniqueCount="106">
  <si>
    <t xml:space="preserve">Medicion </t>
  </si>
  <si>
    <t>Precio Unit.</t>
  </si>
  <si>
    <t>Presupuesto</t>
  </si>
  <si>
    <t>Cap. 1</t>
  </si>
  <si>
    <t>1.1</t>
  </si>
  <si>
    <t>1.2</t>
  </si>
  <si>
    <t>1.3</t>
  </si>
  <si>
    <t>Cap. 2</t>
  </si>
  <si>
    <t>2.1</t>
  </si>
  <si>
    <t>2.2</t>
  </si>
  <si>
    <t>Cap. 3</t>
  </si>
  <si>
    <t>3.1</t>
  </si>
  <si>
    <t>Cap. 4</t>
  </si>
  <si>
    <t>4.1</t>
  </si>
  <si>
    <t>Suministro y colocacion de malla polietileno.
El balizamiento se realizará mediante malla de balizamiento de medioambiente, fabricada en polietileno HD, estabilizada UV, 1,3 x 3,8mm rashel. Aprox 50gr/m2 (autorizada por medioambiente), a ambos lados del acceso temporal dispuesto alrededor de las zonas de acopio establecidas y por ultimo en la zona de obra.</t>
  </si>
  <si>
    <t>4.2</t>
  </si>
  <si>
    <t>TOTAL MEDIDAS AMBIENTALES</t>
  </si>
  <si>
    <t>Cap. 5</t>
  </si>
  <si>
    <t>5.1</t>
  </si>
  <si>
    <t>Ud - Plan de gestion de residuos de Construcción y Demolición.
Elaboracion de un Plan de residuos de construcción.</t>
  </si>
  <si>
    <t>5.2</t>
  </si>
  <si>
    <t>Ud-Contenedor para retirada de residuos</t>
  </si>
  <si>
    <t>5.3</t>
  </si>
  <si>
    <t>TOTAL GESTION DE RESIDUOS</t>
  </si>
  <si>
    <t>Cap. 6</t>
  </si>
  <si>
    <t>6.1</t>
  </si>
  <si>
    <t>Seguridad y salud a lo largo de toda la obra, incluyendo protecciones individuales, protecciones colectivas, instalaciones de seguridad e higiene, medidas preventivas y elmentos de primeros auxiios, señalización, formación de seguridad y salud y comité de seguridad y salud</t>
  </si>
  <si>
    <t>TOTAL SEGURIDAD Y SALUD</t>
  </si>
  <si>
    <t>PRESUPUESTO DE EJECUCION MATERIAL (PEM)</t>
  </si>
  <si>
    <t>Gastos Generales (13%)</t>
  </si>
  <si>
    <t>Beneficio Industria (6%)</t>
  </si>
  <si>
    <t>GG + BI (19%)</t>
  </si>
  <si>
    <t>PRESUPUESTO BASE DE LICITACION (sin IVA)</t>
  </si>
  <si>
    <t>IVA 21%</t>
  </si>
  <si>
    <t>TOTAL IVA INCLUIDO</t>
  </si>
  <si>
    <t>RESUMEN DEL PRESUPUESTO</t>
  </si>
  <si>
    <t>Capitulo</t>
  </si>
  <si>
    <t xml:space="preserve">Importe </t>
  </si>
  <si>
    <t>%</t>
  </si>
  <si>
    <t>Descripcion</t>
  </si>
  <si>
    <t>6.2</t>
  </si>
  <si>
    <t>6.3</t>
  </si>
  <si>
    <t>Cap. 7</t>
  </si>
  <si>
    <t>7.1</t>
  </si>
  <si>
    <t>TOTAL SERVICIOS AFECTADOS</t>
  </si>
  <si>
    <t>Ud-Limpieza y terminación de obra</t>
  </si>
  <si>
    <t>2.3</t>
  </si>
  <si>
    <t>2.4</t>
  </si>
  <si>
    <t>TOTAL PEM</t>
  </si>
  <si>
    <t>PRESUPUESTO ILUMINACION PISTAS RIO Y MARIBEL, Y TELESILLA ANTONIO JARA</t>
  </si>
  <si>
    <t>PISTA DEL RIO</t>
  </si>
  <si>
    <t>Desmontajes</t>
  </si>
  <si>
    <t>Desmontaje de proyectores existentes en báculo de hasta 12m de altura,
incluyendo desmontaje armario eléctrico de control ubicado en poste y cableado
eléctrico hasta proyectores, con su retirada por gestor de residuos
autorizado,</t>
  </si>
  <si>
    <t>Desmontaje, si necesario, de los cuadros electricos de protección existentes en arquetas
eléctricas con recuperación de sus elementos: protecciones diferenciales
autorearmable, interruptores automáticos, etc, comprobando su estado
para su posterior reutilización en los nuevos cuadros de protección y maniobra.</t>
  </si>
  <si>
    <t>TOTAL DESMONTAJES</t>
  </si>
  <si>
    <t>Proyectores</t>
  </si>
  <si>
    <t>Cruceta, si necesaria para la instalacion de los proyectortes, realizada con perfil metálico galvanizado en caliente, adaptado
a poste metálico troncónico, para la instalación de  proyectores,
incluso imprimación gris y elementos auxiliares de anclaje
a poste y proyectores.</t>
  </si>
  <si>
    <t>TOTAL PROYECTORES</t>
  </si>
  <si>
    <t>Proyector modular de alta potencia LED a definir por el adjudicatario conm ópticas diferentes según
cálculo luminotécnico, vida útil mínimo de 100.000h,Para instalar en báculos de 9 a 15m de altura. Instalado sobre cruceta de
anclaje a báculo. Totalmente instalado incluyendo medios de transporte y
elevación, ajuste de su orientación según memoria de cálculo, pruebas de
funcionamiento, medición niveles lumínicos obtenidos, redacción de informe
de resultados y puesta a punto. NOTA ESTIMADOS 110 unidades, el adjudicatario adapatará el número a su proyecto.</t>
  </si>
  <si>
    <t>Elementos eléctricos</t>
  </si>
  <si>
    <t>3.2</t>
  </si>
  <si>
    <t>CUADRO ELECTRICO PROTECCION Y MANIOBRA (CON RECUPERACION
MECANISMOS) 
Armario eléctrico de protección y maniobra de acero inoxidable IP 66,
IK10, dimensiones 240x240x150, con placa de montaje, carril DIN montaje
mecanismos, prensaestopas de acero inox entrada/salida cables; incluyendo
montaje de protección diferencial autorearmable, montaje protecciones
magnetotérmicas (una por proyector), montaje módulo control y pulsador,
sin incluir los mecanismos recuperados de los cuadros existentes, cableado
eléctrico interior, bornero conexiones, etc...; todo ello según esquema
unifilar y de control a propuesta del adjudicatario. Totalmente montado aprovechando los elementos recuperados
de los cuadros existentes.</t>
  </si>
  <si>
    <t>Cableado electrico desde derivación electrica existente en linea de cañones
de innivación hasta nuevo cuadro de control y maniobra situado en báculo,
así como cableado electrico de fuerza y control desde cuadro de protección
y maniobra hasta proyectores, realizado con cable multipolar
RV-K, siendo su tensión asignada de 0,6/1 kV, reacción al fuego clase
Eca según UNE-EN 50575, con conductor de cobre clase 5 (-K) de 3G2,5
mm² de sección, con aislamiento de polietileno reticulado (R) y cubierta de
PVC (V). Según UNE 21123-2. ejecución por interior del báculo, incluye
prensaestopas de acero inoxidable paso cables. Totalmente montado y
probado.</t>
  </si>
  <si>
    <t>Puesta a tierra de báculo metálico con: comprobación estado puesta a tierra
existente con medición de resistencia a tierra mediante telurómetro,
hincado de nuevas picas en caso necesario para obtener los valores mínimos
exigidos, cable de conexión a tierra hasta báculo con cable aislado
verde/amarillo de Cu 16mm2, conexión a tierra de elementos metálicos (armarios
electricos, báculo, luminarias, etc...), incluso redacción informe con
resultados obtenidos.</t>
  </si>
  <si>
    <t>3.3</t>
  </si>
  <si>
    <t>TOTAL ELEMENTOS ELECTRICOS</t>
  </si>
  <si>
    <t>Sistema de Telegestión y Control</t>
  </si>
  <si>
    <t>Sisteman de Telegestión para control de encendido de cada uno de los puntos de iluminacion, a propuesta del ofertante</t>
  </si>
  <si>
    <t>Pulsador estanco IP67, para instalar en exterior de cuadro eléctrico, incluso
realización de perforación en chapa puerta de cuadro electrico, y cableado
electrico.</t>
  </si>
  <si>
    <t>4.3</t>
  </si>
  <si>
    <t>Partida alzada de otros elementos (fuentes de alimentación, dispositivos de comunicaciones, etc, para el sistema de control)</t>
  </si>
  <si>
    <t>Medidas correctoras ambientales</t>
  </si>
  <si>
    <t>Redacción de Estudios, Medidas y Legalización</t>
  </si>
  <si>
    <t>Redaccion de proyecto de iluiminacion por técnico competente, incluyendo cálculos, mediciones e incluso documento "as built)</t>
  </si>
  <si>
    <t>Tramitación y control administrativo instalaciones BT c/proyecto</t>
  </si>
  <si>
    <t>5.4</t>
  </si>
  <si>
    <t>Inspección OCA alumbrado exterior P&gt;5 kW/p</t>
  </si>
  <si>
    <t>Realizacion de medidas y comprobaciones tras la finalizacion de la instalación. Partida alzada</t>
  </si>
  <si>
    <t>Gestión de residuos</t>
  </si>
  <si>
    <t>Seguridad y salud</t>
  </si>
  <si>
    <t>PRESUPUESTO DE EJECUCION MATERIAL PISTA DEL RIO</t>
  </si>
  <si>
    <t>PISTA MARIBEL</t>
  </si>
  <si>
    <t>Desmontaje de proyectores existentes en báculo de hasta 12m de altura,
incluyendo desmontaje armario eléctrico de control ubicado en poste y cableado
eléctrico hasta proyectores, con su retirada por gestor de residuos
autorizado</t>
  </si>
  <si>
    <t>Desmontaje de proyectores existentes en tunel de la pista Maribel de hasta 8m de altura,
incluyendo desmontaje armario eléctrico de control ubicado en pared
eléctrico hasta proyectores, con su retirada por gestor de residuos
autorizado. Partida alzada</t>
  </si>
  <si>
    <t>Proyector modular de alta potencia LED a definir por el adjudicatario conm ópticas diferentes según
cálculo luminotécnico, vida útil mínimo de 100.000h,Para instalar en báculos de 9 a 15m de altura. Instalado sobre cruceta de
anclaje a báculo. Totalmente instalado incluyendo medios de transporte y
elevación, ajuste de su orientación según memoria de cálculo, pruebas de
funcionamiento, medición niveles lumínicos obtenidos, redacción de informe
de resultados y puesta a punto. NOTA ESTIMADOS 62unidades, el adjudicatario adapatará el número a su proyecto.</t>
  </si>
  <si>
    <t>Perfil metálico galvanizado en caliente, si necesario,  adaptado
a superficie de edificación, para la instalación de proyectores,
incluso imprimación gris y elementos auxiliares de anclaje
a fachada</t>
  </si>
  <si>
    <t>Perfil metálico galvanizado en caliente, si necesario,  adaptado
a superficie de edificación, para la instalación de proyectores,
incluso imprimación gris y elementos auxiliares de anclaje
a fachada. Para tunel de la Pista Maribel</t>
  </si>
  <si>
    <t>TELESILLA ANTONIO JARA</t>
  </si>
  <si>
    <t>Desmontaje de proyectores existentes en báculo de hasta 7m de altura,
incluyendo desmontaje armario eléctrico de control ubicado en poste y cableado
eléctrico hasta proyectores, con su retirada por gestor de residuos
autorizado</t>
  </si>
  <si>
    <t>Desmontaje de proyectores existentes en las Estaciones Superioe e Inferior  de hasta 8m de altura,
incluyendo desmontaje armario eléctrico de control ubicado en casetas (si necesario)
eléctrico hasta proyectores, con su retirada por gestor de residuos
autorizado. Partida alzada</t>
  </si>
  <si>
    <t>Proyector modular de alta potencia LED a definir por el adjudicatario conm ópticas diferentes según
cálculo luminotécnico, vida útil mínimo de 100.000h,Para instalar en báculos de 9 a 15m de altura. Instalado sobre cruceta de
anclaje a báculo. Totalmente instalado incluyendo medios de transporte y
elevación, ajuste de su orientación según memoria de cálculo, pruebas de
funcionamiento, medición niveles lumínicos obtenidos, redacción de informe
de resultados y puesta a punto. NOTA ESTIMADOS 28 unidades, el adjudicatario adapatará el número a su proyecto.</t>
  </si>
  <si>
    <t>Perfil metálico galvanizado en caliente, si necesario,  adaptado
a superficie de edificación, para la instalación de proyectores,
incluso imprimación gris y elementos auxiliares de anclaje
a fachada. Para Estaciones del remonte</t>
  </si>
  <si>
    <t>PRESUPUESTO DE EJECUCION MATERIAL TELESILLA JARA</t>
  </si>
  <si>
    <t>PRESUPUESTO DE EJECUCION MATERIAL PSITA MARIBEL</t>
  </si>
  <si>
    <t>Proyector modular de alta potencia LED a definir por el adjudicatario conm ópticas diferentes según
cálculo luminotécnico, vida útil mínimo de 100.000h,Para instalar en superficie (Estaciones). Totalmente instalado incluyendo medios de transporte y elevación, ajuste de su orientación según memoria de cálculo, pruebas de
funcionamiento, medición niveles lumínicos obtenidos, redacción de informe
de resultados y puesta a punto. NOTA ESTIMADOS  8 unidades, el adjudicatario adapatará el número a su proyecto.</t>
  </si>
  <si>
    <t>Proyector modular de alta potencia LED a definir por el adjudicatario conm ópticas diferentes según
cálculo luminotécnico, vida útil mínimo de 100.000h,Para instalar en superficie (tunel de la Maribel). Totalmente instalado incluyendo medios de transporte y elevación, ajuste de su orientación según memoria de cálculo, pruebas de
funcionamiento, medición niveles lumínicos obtenidos, redacción de informe
de resultados y puesta a punto. NOTA ESTIMADOS 15 unidades, el adjudicatario adapatará el número a su proyecto.</t>
  </si>
  <si>
    <t>TOTAL SISTEMA DE TELEGESTION Y CONTROL</t>
  </si>
  <si>
    <t>TOTAL ESTUDIOS, MEDIDAS Y LEGALIZACION</t>
  </si>
  <si>
    <t>RESUMEN PISTA DEL RIO</t>
  </si>
  <si>
    <t>6.4</t>
  </si>
  <si>
    <t>Cap. 8</t>
  </si>
  <si>
    <t>8.1</t>
  </si>
  <si>
    <t>7.2</t>
  </si>
  <si>
    <t>7.3</t>
  </si>
  <si>
    <t>RESUMEN PISTA MARIBEL</t>
  </si>
  <si>
    <t>RESUMEN TELESILLA ANTONIO JARA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</si>
</sst>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b/>
      <sz val="14"/>
      <color theme="1"/>
      <name val="Aptos Narrow"/>
      <family val="2"/>
      <scheme val="minor"/>
    </font>
    <font>
      <b/>
      <sz val="12"/>
      <color theme="1"/>
      <name val="Aptos Narrow"/>
      <family val="2"/>
      <scheme val="minor"/>
    </font>
    <font>
      <i/>
      <sz val="11"/>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2" fillId="0" borderId="9" xfId="0" applyFont="1" applyBorder="1"/>
    <xf numFmtId="4" fontId="2" fillId="0" borderId="10" xfId="0" applyNumberFormat="1" applyFont="1" applyBorder="1"/>
    <xf numFmtId="0" fontId="2" fillId="0" borderId="11" xfId="0" applyFont="1" applyBorder="1" applyAlignment="1">
      <alignment horizontal="right"/>
    </xf>
    <xf numFmtId="4" fontId="2" fillId="0" borderId="7" xfId="0" applyNumberFormat="1" applyFont="1" applyBorder="1"/>
    <xf numFmtId="0" fontId="2" fillId="0" borderId="11" xfId="0" applyFont="1" applyBorder="1"/>
    <xf numFmtId="0" fontId="2" fillId="0" borderId="12" xfId="0" applyFont="1" applyBorder="1"/>
    <xf numFmtId="4" fontId="2" fillId="0" borderId="13" xfId="0" applyNumberFormat="1" applyFont="1" applyBorder="1"/>
    <xf numFmtId="0" fontId="0" fillId="0" borderId="11" xfId="0" applyBorder="1"/>
    <xf numFmtId="0" fontId="0" fillId="0" borderId="7" xfId="0" applyBorder="1"/>
    <xf numFmtId="0" fontId="2" fillId="0" borderId="14" xfId="0" applyFont="1" applyBorder="1" applyAlignment="1">
      <alignment horizontal="right"/>
    </xf>
    <xf numFmtId="4" fontId="2" fillId="0" borderId="15" xfId="0" applyNumberFormat="1" applyFont="1" applyBorder="1"/>
    <xf numFmtId="0" fontId="2" fillId="0" borderId="18" xfId="0" applyFont="1" applyBorder="1" applyAlignment="1">
      <alignment horizontal="center" vertical="center"/>
    </xf>
    <xf numFmtId="0" fontId="0" fillId="0" borderId="18" xfId="0" applyBorder="1" applyAlignment="1">
      <alignment horizontal="right" vertical="center"/>
    </xf>
    <xf numFmtId="0" fontId="0" fillId="0" borderId="18" xfId="0" applyBorder="1" applyAlignment="1">
      <alignment vertical="center" wrapText="1"/>
    </xf>
    <xf numFmtId="0" fontId="0" fillId="0" borderId="18" xfId="0" applyBorder="1"/>
    <xf numFmtId="0" fontId="0" fillId="0" borderId="18" xfId="0" applyBorder="1" applyAlignment="1">
      <alignment wrapText="1"/>
    </xf>
    <xf numFmtId="0" fontId="0" fillId="0" borderId="26" xfId="0" applyBorder="1"/>
    <xf numFmtId="0" fontId="2" fillId="3" borderId="20" xfId="0" applyFont="1" applyFill="1" applyBorder="1" applyAlignment="1">
      <alignment horizontal="right"/>
    </xf>
    <xf numFmtId="0" fontId="5" fillId="0" borderId="16" xfId="0" applyFont="1" applyBorder="1" applyAlignment="1">
      <alignment horizontal="right"/>
    </xf>
    <xf numFmtId="4" fontId="5" fillId="0" borderId="17" xfId="0" applyNumberFormat="1" applyFont="1" applyBorder="1"/>
    <xf numFmtId="0" fontId="0" fillId="0" borderId="23" xfId="0" applyBorder="1" applyAlignment="1">
      <alignment horizontal="right" vertical="center"/>
    </xf>
    <xf numFmtId="0" fontId="0" fillId="0" borderId="26" xfId="0" applyBorder="1" applyAlignment="1">
      <alignment wrapText="1"/>
    </xf>
    <xf numFmtId="0" fontId="0" fillId="0" borderId="25" xfId="0" applyBorder="1" applyAlignment="1">
      <alignment horizontal="right" vertical="center"/>
    </xf>
    <xf numFmtId="0" fontId="0" fillId="0" borderId="35" xfId="0" applyBorder="1"/>
    <xf numFmtId="0" fontId="0" fillId="0" borderId="20" xfId="0" applyBorder="1"/>
    <xf numFmtId="0" fontId="0" fillId="0" borderId="21" xfId="0" applyBorder="1"/>
    <xf numFmtId="0" fontId="0" fillId="0" borderId="23" xfId="0" applyBorder="1"/>
    <xf numFmtId="0" fontId="2" fillId="2" borderId="4" xfId="0" applyFont="1" applyFill="1" applyBorder="1" applyAlignment="1">
      <alignment horizontal="right"/>
    </xf>
    <xf numFmtId="0" fontId="2" fillId="2" borderId="5" xfId="0" applyFont="1" applyFill="1" applyBorder="1"/>
    <xf numFmtId="44" fontId="0" fillId="0" borderId="0" xfId="1" applyFont="1"/>
    <xf numFmtId="44" fontId="2" fillId="0" borderId="18" xfId="1" applyFont="1" applyBorder="1" applyAlignment="1">
      <alignment horizontal="center" vertical="center"/>
    </xf>
    <xf numFmtId="44" fontId="0" fillId="0" borderId="18" xfId="1" applyFont="1" applyBorder="1" applyAlignment="1">
      <alignment horizontal="right" vertical="center"/>
    </xf>
    <xf numFmtId="44" fontId="0" fillId="0" borderId="18" xfId="1" applyFont="1" applyBorder="1"/>
    <xf numFmtId="44" fontId="0" fillId="0" borderId="26" xfId="1" applyFont="1" applyBorder="1"/>
    <xf numFmtId="44" fontId="2" fillId="2" borderId="6" xfId="1" applyFont="1" applyFill="1" applyBorder="1"/>
    <xf numFmtId="44" fontId="0" fillId="0" borderId="22" xfId="1" applyFont="1" applyBorder="1"/>
    <xf numFmtId="44" fontId="0" fillId="0" borderId="24" xfId="1" applyFont="1" applyBorder="1"/>
    <xf numFmtId="44" fontId="0" fillId="0" borderId="27" xfId="1" applyFont="1" applyBorder="1"/>
    <xf numFmtId="44" fontId="4" fillId="2" borderId="3" xfId="1" applyFont="1" applyFill="1" applyBorder="1"/>
    <xf numFmtId="0" fontId="0" fillId="0" borderId="26" xfId="0" applyBorder="1" applyAlignment="1">
      <alignment vertical="center"/>
    </xf>
    <xf numFmtId="44" fontId="0" fillId="0" borderId="26" xfId="1" applyFont="1" applyBorder="1" applyAlignment="1">
      <alignment vertical="center"/>
    </xf>
    <xf numFmtId="44" fontId="0" fillId="0" borderId="27" xfId="1" applyFont="1" applyBorder="1" applyAlignment="1">
      <alignment vertical="center"/>
    </xf>
    <xf numFmtId="0" fontId="0" fillId="0" borderId="18" xfId="0" applyBorder="1" applyAlignment="1">
      <alignment vertical="center"/>
    </xf>
    <xf numFmtId="44" fontId="0" fillId="0" borderId="18" xfId="1" applyFont="1" applyBorder="1" applyAlignment="1">
      <alignment vertical="center"/>
    </xf>
    <xf numFmtId="44" fontId="0" fillId="0" borderId="24" xfId="1" applyFont="1" applyBorder="1" applyAlignment="1">
      <alignment vertical="center"/>
    </xf>
    <xf numFmtId="44" fontId="1" fillId="0" borderId="24" xfId="1" applyFont="1" applyBorder="1" applyAlignment="1">
      <alignment horizontal="left" vertical="center"/>
    </xf>
    <xf numFmtId="164" fontId="0" fillId="0" borderId="22" xfId="2" applyNumberFormat="1" applyFont="1" applyBorder="1"/>
    <xf numFmtId="164" fontId="0" fillId="0" borderId="24" xfId="2" applyNumberFormat="1" applyFont="1" applyBorder="1"/>
    <xf numFmtId="44" fontId="0" fillId="0" borderId="21" xfId="1" applyFont="1" applyBorder="1"/>
    <xf numFmtId="44" fontId="2" fillId="0" borderId="26" xfId="1" applyFont="1" applyBorder="1"/>
    <xf numFmtId="164" fontId="2" fillId="0" borderId="27" xfId="2" applyNumberFormat="1" applyFont="1" applyBorder="1"/>
    <xf numFmtId="44" fontId="2" fillId="0" borderId="29" xfId="1" applyFont="1" applyBorder="1"/>
    <xf numFmtId="0" fontId="0" fillId="0" borderId="19" xfId="0" applyBorder="1" applyAlignment="1">
      <alignment vertical="center"/>
    </xf>
    <xf numFmtId="44" fontId="0" fillId="0" borderId="19" xfId="1" applyFont="1" applyBorder="1" applyAlignment="1">
      <alignment vertical="center"/>
    </xf>
    <xf numFmtId="44" fontId="0" fillId="0" borderId="32" xfId="1" applyFont="1" applyBorder="1" applyAlignment="1">
      <alignment vertical="center"/>
    </xf>
    <xf numFmtId="44" fontId="2" fillId="0" borderId="37" xfId="1" applyFont="1" applyBorder="1"/>
    <xf numFmtId="0" fontId="0" fillId="0" borderId="18" xfId="0" applyBorder="1" applyAlignment="1">
      <alignment horizontal="left" vertical="center" wrapText="1"/>
    </xf>
    <xf numFmtId="0" fontId="0" fillId="0" borderId="38" xfId="0" applyBorder="1" applyAlignment="1">
      <alignment wrapText="1"/>
    </xf>
    <xf numFmtId="0" fontId="0" fillId="0" borderId="12" xfId="0" applyBorder="1" applyAlignment="1">
      <alignment horizontal="right" vertical="center"/>
    </xf>
    <xf numFmtId="0" fontId="0" fillId="0" borderId="16" xfId="0" applyBorder="1" applyAlignment="1">
      <alignment horizontal="right" vertical="center"/>
    </xf>
    <xf numFmtId="0" fontId="0" fillId="0" borderId="31" xfId="0" applyBorder="1" applyAlignment="1">
      <alignment horizontal="right" vertical="center"/>
    </xf>
    <xf numFmtId="0" fontId="0" fillId="0" borderId="19" xfId="0" applyBorder="1" applyAlignment="1">
      <alignment wrapText="1"/>
    </xf>
    <xf numFmtId="0" fontId="2" fillId="3" borderId="4" xfId="0" applyFont="1" applyFill="1" applyBorder="1" applyAlignment="1">
      <alignment horizontal="right"/>
    </xf>
    <xf numFmtId="0" fontId="0" fillId="0" borderId="20" xfId="0" applyBorder="1" applyAlignment="1">
      <alignment horizontal="right" vertical="center"/>
    </xf>
    <xf numFmtId="0" fontId="0" fillId="0" borderId="21" xfId="0" applyBorder="1" applyAlignment="1">
      <alignment wrapText="1"/>
    </xf>
    <xf numFmtId="0" fontId="6" fillId="0" borderId="18" xfId="0" applyFont="1" applyBorder="1" applyAlignment="1">
      <alignment vertical="center"/>
    </xf>
    <xf numFmtId="0" fontId="0" fillId="0" borderId="26" xfId="0" applyBorder="1" applyAlignment="1">
      <alignment vertical="center" wrapText="1"/>
    </xf>
    <xf numFmtId="44" fontId="0" fillId="0" borderId="0" xfId="0" applyNumberFormat="1"/>
    <xf numFmtId="44" fontId="0" fillId="0" borderId="18" xfId="0" applyNumberFormat="1" applyBorder="1"/>
    <xf numFmtId="0" fontId="2" fillId="0" borderId="36" xfId="0" applyFont="1" applyBorder="1" applyAlignment="1">
      <alignment horizontal="right" wrapText="1"/>
    </xf>
    <xf numFmtId="0" fontId="2" fillId="0" borderId="33" xfId="0" applyFont="1" applyBorder="1" applyAlignment="1">
      <alignment horizontal="right" wrapText="1"/>
    </xf>
    <xf numFmtId="0" fontId="4" fillId="2" borderId="1" xfId="0" applyFont="1" applyFill="1" applyBorder="1" applyAlignment="1">
      <alignment horizontal="right"/>
    </xf>
    <xf numFmtId="0" fontId="4" fillId="2" borderId="2" xfId="0" applyFont="1" applyFill="1" applyBorder="1" applyAlignment="1">
      <alignment horizontal="right"/>
    </xf>
    <xf numFmtId="0" fontId="5" fillId="0" borderId="30" xfId="0" applyFont="1" applyBorder="1" applyAlignment="1">
      <alignment horizontal="right"/>
    </xf>
    <xf numFmtId="0" fontId="5" fillId="0" borderId="28" xfId="0" applyFont="1" applyBorder="1" applyAlignment="1">
      <alignment horizontal="right"/>
    </xf>
    <xf numFmtId="0" fontId="2" fillId="0" borderId="16" xfId="0" applyFont="1" applyBorder="1" applyAlignment="1">
      <alignment horizontal="right" wrapText="1"/>
    </xf>
    <xf numFmtId="0" fontId="2" fillId="0" borderId="34" xfId="0" applyFont="1" applyBorder="1" applyAlignment="1">
      <alignment horizontal="right" wrapText="1"/>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0" borderId="16" xfId="0" applyFont="1" applyBorder="1" applyAlignment="1">
      <alignment horizontal="right"/>
    </xf>
    <xf numFmtId="0" fontId="2" fillId="0" borderId="33" xfId="0" applyFont="1" applyBorder="1" applyAlignment="1">
      <alignment horizontal="right"/>
    </xf>
    <xf numFmtId="0" fontId="2" fillId="0" borderId="34" xfId="0" applyFont="1" applyBorder="1" applyAlignment="1">
      <alignment horizontal="right"/>
    </xf>
    <xf numFmtId="0" fontId="2" fillId="3" borderId="40" xfId="0" applyFont="1" applyFill="1" applyBorder="1" applyAlignment="1">
      <alignment horizontal="left" vertical="center"/>
    </xf>
    <xf numFmtId="0" fontId="2" fillId="3" borderId="41" xfId="0" applyFont="1" applyFill="1" applyBorder="1" applyAlignment="1">
      <alignment horizontal="left" vertical="center"/>
    </xf>
    <xf numFmtId="0" fontId="2" fillId="3" borderId="10" xfId="0" applyFont="1" applyFill="1" applyBorder="1" applyAlignment="1">
      <alignment horizontal="left" vertical="center"/>
    </xf>
    <xf numFmtId="0" fontId="5" fillId="0" borderId="39" xfId="0" applyFont="1" applyBorder="1" applyAlignment="1">
      <alignment horizontal="left"/>
    </xf>
    <xf numFmtId="0" fontId="2" fillId="0" borderId="18" xfId="0" applyFont="1" applyBorder="1" applyAlignment="1">
      <alignment horizontal="center" vertical="center"/>
    </xf>
    <xf numFmtId="0" fontId="2" fillId="0" borderId="1" xfId="0" applyFont="1" applyBorder="1" applyAlignment="1">
      <alignment horizontal="right"/>
    </xf>
    <xf numFmtId="0" fontId="2" fillId="0" borderId="2" xfId="0" applyFont="1" applyBorder="1" applyAlignment="1">
      <alignment horizontal="right"/>
    </xf>
    <xf numFmtId="0" fontId="2" fillId="0" borderId="8" xfId="0" applyFont="1" applyBorder="1" applyAlignment="1">
      <alignment horizontal="right"/>
    </xf>
    <xf numFmtId="0" fontId="2" fillId="0" borderId="0" xfId="0" applyFont="1" applyAlignment="1">
      <alignment horizontal="left"/>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3BC7E-BA46-4BB9-A2E7-4679712D3802}">
  <dimension ref="B4:H176"/>
  <sheetViews>
    <sheetView tabSelected="1" topLeftCell="A106" workbookViewId="0">
      <selection activeCell="F114" sqref="F114"/>
    </sheetView>
  </sheetViews>
  <sheetFormatPr baseColWidth="10" defaultRowHeight="15" x14ac:dyDescent="0.25"/>
  <cols>
    <col min="3" max="3" width="112" customWidth="1"/>
    <col min="4" max="4" width="14.85546875" customWidth="1"/>
    <col min="5" max="5" width="14.7109375" style="30" customWidth="1"/>
    <col min="6" max="6" width="18.140625" style="30" customWidth="1"/>
    <col min="7" max="7" width="13" bestFit="1" customWidth="1"/>
  </cols>
  <sheetData>
    <row r="4" spans="2:6" ht="15.75" thickBot="1" x14ac:dyDescent="0.3"/>
    <row r="5" spans="2:6" ht="21.75" thickBot="1" x14ac:dyDescent="0.3">
      <c r="B5" s="94" t="s">
        <v>49</v>
      </c>
      <c r="C5" s="95"/>
      <c r="D5" s="95"/>
      <c r="E5" s="95"/>
      <c r="F5" s="96"/>
    </row>
    <row r="7" spans="2:6" ht="15.75" x14ac:dyDescent="0.25">
      <c r="B7" s="88" t="s">
        <v>50</v>
      </c>
      <c r="C7" s="88"/>
    </row>
    <row r="8" spans="2:6" ht="15.75" thickBot="1" x14ac:dyDescent="0.3">
      <c r="B8" s="89" t="s">
        <v>39</v>
      </c>
      <c r="C8" s="89"/>
      <c r="D8" s="12" t="s">
        <v>0</v>
      </c>
      <c r="E8" s="31" t="s">
        <v>1</v>
      </c>
      <c r="F8" s="31" t="s">
        <v>2</v>
      </c>
    </row>
    <row r="9" spans="2:6" x14ac:dyDescent="0.25">
      <c r="B9" s="18" t="s">
        <v>3</v>
      </c>
      <c r="C9" s="80" t="s">
        <v>51</v>
      </c>
      <c r="D9" s="80"/>
      <c r="E9" s="80"/>
      <c r="F9" s="81"/>
    </row>
    <row r="10" spans="2:6" ht="60" x14ac:dyDescent="0.25">
      <c r="B10" s="21" t="s">
        <v>4</v>
      </c>
      <c r="C10" s="57" t="s">
        <v>52</v>
      </c>
      <c r="D10" s="13">
        <v>90</v>
      </c>
      <c r="E10" s="32">
        <v>64</v>
      </c>
      <c r="F10" s="46">
        <f>D10*E10</f>
        <v>5760</v>
      </c>
    </row>
    <row r="11" spans="2:6" ht="60.75" thickBot="1" x14ac:dyDescent="0.3">
      <c r="B11" s="21" t="s">
        <v>5</v>
      </c>
      <c r="C11" s="14" t="s">
        <v>53</v>
      </c>
      <c r="D11" s="43">
        <v>42</v>
      </c>
      <c r="E11" s="44">
        <v>40</v>
      </c>
      <c r="F11" s="45">
        <f>D11*E11</f>
        <v>1680</v>
      </c>
    </row>
    <row r="12" spans="2:6" ht="15.75" thickBot="1" x14ac:dyDescent="0.3">
      <c r="B12" s="90" t="s">
        <v>54</v>
      </c>
      <c r="C12" s="91"/>
      <c r="D12" s="91"/>
      <c r="E12" s="92"/>
      <c r="F12" s="52">
        <f>SUM(F10:F11)</f>
        <v>7440</v>
      </c>
    </row>
    <row r="13" spans="2:6" x14ac:dyDescent="0.25">
      <c r="B13" s="18" t="s">
        <v>7</v>
      </c>
      <c r="C13" s="80" t="s">
        <v>55</v>
      </c>
      <c r="D13" s="80"/>
      <c r="E13" s="80"/>
      <c r="F13" s="81"/>
    </row>
    <row r="14" spans="2:6" ht="95.25" customHeight="1" x14ac:dyDescent="0.25">
      <c r="B14" s="21" t="s">
        <v>8</v>
      </c>
      <c r="C14" s="16" t="s">
        <v>58</v>
      </c>
      <c r="D14" s="66">
        <v>110</v>
      </c>
      <c r="E14" s="44">
        <v>822</v>
      </c>
      <c r="F14" s="45">
        <f>D14*E14</f>
        <v>90420</v>
      </c>
    </row>
    <row r="15" spans="2:6" ht="67.5" customHeight="1" x14ac:dyDescent="0.25">
      <c r="B15" s="21" t="s">
        <v>9</v>
      </c>
      <c r="C15" s="16" t="s">
        <v>56</v>
      </c>
      <c r="D15" s="43">
        <v>31</v>
      </c>
      <c r="E15" s="44">
        <v>80</v>
      </c>
      <c r="F15" s="45">
        <f>D15*E15</f>
        <v>2480</v>
      </c>
    </row>
    <row r="16" spans="2:6" ht="60" x14ac:dyDescent="0.25">
      <c r="B16" s="59" t="s">
        <v>46</v>
      </c>
      <c r="C16" s="58" t="s">
        <v>85</v>
      </c>
      <c r="D16" s="43">
        <v>11</v>
      </c>
      <c r="E16" s="44">
        <v>40</v>
      </c>
      <c r="F16" s="45">
        <f>D16*E16</f>
        <v>440</v>
      </c>
    </row>
    <row r="17" spans="2:6" ht="15.75" thickBot="1" x14ac:dyDescent="0.3">
      <c r="B17" s="82" t="s">
        <v>57</v>
      </c>
      <c r="C17" s="83"/>
      <c r="D17" s="83"/>
      <c r="E17" s="84"/>
      <c r="F17" s="52">
        <f>SUM(F14:F16)</f>
        <v>93340</v>
      </c>
    </row>
    <row r="18" spans="2:6" x14ac:dyDescent="0.25">
      <c r="B18" s="18" t="s">
        <v>10</v>
      </c>
      <c r="C18" s="80" t="s">
        <v>59</v>
      </c>
      <c r="D18" s="80"/>
      <c r="E18" s="80"/>
      <c r="F18" s="81"/>
    </row>
    <row r="19" spans="2:6" ht="165" x14ac:dyDescent="0.25">
      <c r="B19" s="61" t="s">
        <v>11</v>
      </c>
      <c r="C19" s="62" t="s">
        <v>61</v>
      </c>
      <c r="D19" s="53">
        <v>42</v>
      </c>
      <c r="E19" s="54">
        <v>475</v>
      </c>
      <c r="F19" s="55">
        <f>D19*E19</f>
        <v>19950</v>
      </c>
    </row>
    <row r="20" spans="2:6" ht="150" x14ac:dyDescent="0.25">
      <c r="B20" s="21" t="s">
        <v>60</v>
      </c>
      <c r="C20" s="16" t="s">
        <v>62</v>
      </c>
      <c r="D20" s="43">
        <v>42</v>
      </c>
      <c r="E20" s="44">
        <v>80</v>
      </c>
      <c r="F20" s="55">
        <f>D20*E20</f>
        <v>3360</v>
      </c>
    </row>
    <row r="21" spans="2:6" ht="105.75" thickBot="1" x14ac:dyDescent="0.3">
      <c r="B21" s="60" t="s">
        <v>64</v>
      </c>
      <c r="C21" s="22" t="s">
        <v>63</v>
      </c>
      <c r="D21" s="40">
        <v>31</v>
      </c>
      <c r="E21" s="41">
        <v>75</v>
      </c>
      <c r="F21" s="42">
        <f>D21*E21</f>
        <v>2325</v>
      </c>
    </row>
    <row r="22" spans="2:6" ht="15.75" thickBot="1" x14ac:dyDescent="0.3">
      <c r="B22" s="82" t="s">
        <v>65</v>
      </c>
      <c r="C22" s="83"/>
      <c r="D22" s="83"/>
      <c r="E22" s="84"/>
      <c r="F22" s="52">
        <f>SUM(F19:F21)</f>
        <v>25635</v>
      </c>
    </row>
    <row r="23" spans="2:6" x14ac:dyDescent="0.25">
      <c r="B23" s="18" t="s">
        <v>12</v>
      </c>
      <c r="C23" s="80" t="s">
        <v>66</v>
      </c>
      <c r="D23" s="80"/>
      <c r="E23" s="80"/>
      <c r="F23" s="81"/>
    </row>
    <row r="24" spans="2:6" x14ac:dyDescent="0.25">
      <c r="B24" s="61" t="s">
        <v>13</v>
      </c>
      <c r="C24" s="62" t="s">
        <v>67</v>
      </c>
      <c r="D24" s="53">
        <v>42</v>
      </c>
      <c r="E24" s="54">
        <v>850</v>
      </c>
      <c r="F24" s="55">
        <f>D24*E24</f>
        <v>35700</v>
      </c>
    </row>
    <row r="25" spans="2:6" ht="45" x14ac:dyDescent="0.25">
      <c r="B25" s="21" t="s">
        <v>15</v>
      </c>
      <c r="C25" s="16" t="s">
        <v>68</v>
      </c>
      <c r="D25" s="43">
        <v>42</v>
      </c>
      <c r="E25" s="44">
        <v>80</v>
      </c>
      <c r="F25" s="55">
        <f>D25*E25</f>
        <v>3360</v>
      </c>
    </row>
    <row r="26" spans="2:6" ht="30.75" thickBot="1" x14ac:dyDescent="0.3">
      <c r="B26" s="60" t="s">
        <v>69</v>
      </c>
      <c r="C26" s="22" t="s">
        <v>70</v>
      </c>
      <c r="D26" s="40">
        <v>42</v>
      </c>
      <c r="E26" s="41">
        <v>90</v>
      </c>
      <c r="F26" s="42">
        <f>D26*E26</f>
        <v>3780</v>
      </c>
    </row>
    <row r="27" spans="2:6" ht="15.75" thickBot="1" x14ac:dyDescent="0.3">
      <c r="B27" s="82" t="s">
        <v>96</v>
      </c>
      <c r="C27" s="83"/>
      <c r="D27" s="83"/>
      <c r="E27" s="84"/>
      <c r="F27" s="52">
        <f>SUM(F24:F26)</f>
        <v>42840</v>
      </c>
    </row>
    <row r="28" spans="2:6" x14ac:dyDescent="0.25">
      <c r="B28" s="18" t="s">
        <v>17</v>
      </c>
      <c r="C28" s="85" t="s">
        <v>71</v>
      </c>
      <c r="D28" s="86"/>
      <c r="E28" s="86"/>
      <c r="F28" s="87"/>
    </row>
    <row r="29" spans="2:6" ht="60" x14ac:dyDescent="0.25">
      <c r="B29" s="21" t="s">
        <v>18</v>
      </c>
      <c r="C29" s="16" t="s">
        <v>14</v>
      </c>
      <c r="D29" s="43">
        <v>300</v>
      </c>
      <c r="E29" s="44">
        <v>5.5</v>
      </c>
      <c r="F29" s="45">
        <f>D29*E29</f>
        <v>1650</v>
      </c>
    </row>
    <row r="30" spans="2:6" ht="15.75" thickBot="1" x14ac:dyDescent="0.3">
      <c r="B30" s="76" t="s">
        <v>16</v>
      </c>
      <c r="C30" s="71"/>
      <c r="D30" s="71"/>
      <c r="E30" s="77"/>
      <c r="F30" s="52">
        <f>SUM(F29:F29)</f>
        <v>1650</v>
      </c>
    </row>
    <row r="31" spans="2:6" ht="15.75" thickBot="1" x14ac:dyDescent="0.3">
      <c r="B31" s="63" t="s">
        <v>24</v>
      </c>
      <c r="C31" s="78" t="s">
        <v>72</v>
      </c>
      <c r="D31" s="78"/>
      <c r="E31" s="78"/>
      <c r="F31" s="79"/>
    </row>
    <row r="32" spans="2:6" ht="30" x14ac:dyDescent="0.25">
      <c r="B32" s="64" t="s">
        <v>25</v>
      </c>
      <c r="C32" s="65" t="s">
        <v>73</v>
      </c>
      <c r="D32" s="26">
        <v>1</v>
      </c>
      <c r="E32" s="49">
        <v>4000</v>
      </c>
      <c r="F32" s="36">
        <f>D32*E32</f>
        <v>4000</v>
      </c>
    </row>
    <row r="33" spans="2:8" x14ac:dyDescent="0.25">
      <c r="B33" s="21" t="s">
        <v>40</v>
      </c>
      <c r="C33" s="16" t="s">
        <v>74</v>
      </c>
      <c r="D33" s="15">
        <v>1</v>
      </c>
      <c r="E33" s="33">
        <v>300</v>
      </c>
      <c r="F33" s="37">
        <f>D33*E33</f>
        <v>300</v>
      </c>
    </row>
    <row r="34" spans="2:8" x14ac:dyDescent="0.25">
      <c r="B34" s="21" t="s">
        <v>41</v>
      </c>
      <c r="C34" s="16" t="s">
        <v>76</v>
      </c>
      <c r="D34" s="15">
        <v>1</v>
      </c>
      <c r="E34" s="33">
        <v>1400</v>
      </c>
      <c r="F34" s="37">
        <f>D34*E34</f>
        <v>1400</v>
      </c>
    </row>
    <row r="35" spans="2:8" ht="15.75" thickBot="1" x14ac:dyDescent="0.3">
      <c r="B35" s="23" t="s">
        <v>99</v>
      </c>
      <c r="C35" s="22" t="s">
        <v>77</v>
      </c>
      <c r="D35" s="17">
        <v>1</v>
      </c>
      <c r="E35" s="34">
        <v>3000</v>
      </c>
      <c r="F35" s="38">
        <f>D35*E35</f>
        <v>3000</v>
      </c>
    </row>
    <row r="36" spans="2:8" ht="15.75" thickBot="1" x14ac:dyDescent="0.3">
      <c r="B36" s="76" t="s">
        <v>97</v>
      </c>
      <c r="C36" s="71"/>
      <c r="D36" s="71"/>
      <c r="E36" s="77"/>
      <c r="F36" s="52">
        <f>SUM(F32:F35)</f>
        <v>8700</v>
      </c>
    </row>
    <row r="37" spans="2:8" x14ac:dyDescent="0.25">
      <c r="B37" s="18" t="s">
        <v>42</v>
      </c>
      <c r="C37" s="80" t="s">
        <v>78</v>
      </c>
      <c r="D37" s="80"/>
      <c r="E37" s="80"/>
      <c r="F37" s="81"/>
    </row>
    <row r="38" spans="2:8" ht="30" x14ac:dyDescent="0.25">
      <c r="B38" s="21" t="s">
        <v>43</v>
      </c>
      <c r="C38" s="16" t="s">
        <v>19</v>
      </c>
      <c r="D38" s="43">
        <v>1</v>
      </c>
      <c r="E38" s="44">
        <v>385</v>
      </c>
      <c r="F38" s="45">
        <f>D38*E38</f>
        <v>385</v>
      </c>
    </row>
    <row r="39" spans="2:8" x14ac:dyDescent="0.25">
      <c r="B39" s="21" t="s">
        <v>102</v>
      </c>
      <c r="C39" s="16" t="s">
        <v>21</v>
      </c>
      <c r="D39" s="43">
        <v>1</v>
      </c>
      <c r="E39" s="44">
        <v>700</v>
      </c>
      <c r="F39" s="45">
        <f>D39*E39</f>
        <v>700</v>
      </c>
    </row>
    <row r="40" spans="2:8" ht="15.75" thickBot="1" x14ac:dyDescent="0.3">
      <c r="B40" s="23" t="s">
        <v>103</v>
      </c>
      <c r="C40" s="22" t="s">
        <v>45</v>
      </c>
      <c r="D40" s="40">
        <v>1</v>
      </c>
      <c r="E40" s="41">
        <v>900</v>
      </c>
      <c r="F40" s="42">
        <f>D40*E40</f>
        <v>900</v>
      </c>
    </row>
    <row r="41" spans="2:8" ht="15.75" thickBot="1" x14ac:dyDescent="0.3">
      <c r="B41" s="76" t="s">
        <v>23</v>
      </c>
      <c r="C41" s="71"/>
      <c r="D41" s="71"/>
      <c r="E41" s="77"/>
      <c r="F41" s="52">
        <f>SUM(F38:F40)</f>
        <v>1985</v>
      </c>
    </row>
    <row r="42" spans="2:8" x14ac:dyDescent="0.25">
      <c r="B42" s="18" t="s">
        <v>100</v>
      </c>
      <c r="C42" s="80" t="s">
        <v>79</v>
      </c>
      <c r="D42" s="80"/>
      <c r="E42" s="80"/>
      <c r="F42" s="81"/>
    </row>
    <row r="43" spans="2:8" ht="50.25" customHeight="1" thickBot="1" x14ac:dyDescent="0.3">
      <c r="B43" s="23" t="s">
        <v>101</v>
      </c>
      <c r="C43" s="22" t="s">
        <v>26</v>
      </c>
      <c r="D43" s="40">
        <v>1</v>
      </c>
      <c r="E43" s="41">
        <v>2828</v>
      </c>
      <c r="F43" s="42">
        <f>D43*E43</f>
        <v>2828</v>
      </c>
      <c r="G43" s="68"/>
      <c r="H43" s="68"/>
    </row>
    <row r="44" spans="2:8" ht="15.75" thickBot="1" x14ac:dyDescent="0.3">
      <c r="B44" s="24"/>
      <c r="C44" s="70" t="s">
        <v>27</v>
      </c>
      <c r="D44" s="71"/>
      <c r="E44" s="71"/>
      <c r="F44" s="56">
        <f>F43</f>
        <v>2828</v>
      </c>
    </row>
    <row r="45" spans="2:8" ht="19.5" thickBot="1" x14ac:dyDescent="0.35">
      <c r="B45" s="72" t="s">
        <v>80</v>
      </c>
      <c r="C45" s="73"/>
      <c r="D45" s="73"/>
      <c r="E45" s="73"/>
      <c r="F45" s="39">
        <f>F12+F17+F22+F27+F30+F36+F41+F44</f>
        <v>184418</v>
      </c>
    </row>
    <row r="48" spans="2:8" ht="15.75" x14ac:dyDescent="0.25">
      <c r="B48" s="88" t="s">
        <v>81</v>
      </c>
      <c r="C48" s="88"/>
    </row>
    <row r="49" spans="2:6" ht="15.75" thickBot="1" x14ac:dyDescent="0.3">
      <c r="B49" s="89" t="s">
        <v>39</v>
      </c>
      <c r="C49" s="89"/>
      <c r="D49" s="12" t="s">
        <v>0</v>
      </c>
      <c r="E49" s="31" t="s">
        <v>1</v>
      </c>
      <c r="F49" s="31" t="s">
        <v>2</v>
      </c>
    </row>
    <row r="50" spans="2:6" x14ac:dyDescent="0.25">
      <c r="B50" s="18" t="s">
        <v>3</v>
      </c>
      <c r="C50" s="80" t="s">
        <v>51</v>
      </c>
      <c r="D50" s="80"/>
      <c r="E50" s="80"/>
      <c r="F50" s="81"/>
    </row>
    <row r="51" spans="2:6" ht="60" x14ac:dyDescent="0.25">
      <c r="B51" s="21" t="s">
        <v>4</v>
      </c>
      <c r="C51" s="57" t="s">
        <v>82</v>
      </c>
      <c r="D51" s="13">
        <v>50</v>
      </c>
      <c r="E51" s="32">
        <v>64</v>
      </c>
      <c r="F51" s="46">
        <f>D51*E51</f>
        <v>3200</v>
      </c>
    </row>
    <row r="52" spans="2:6" ht="60" x14ac:dyDescent="0.25">
      <c r="B52" s="21" t="s">
        <v>5</v>
      </c>
      <c r="C52" s="14" t="s">
        <v>53</v>
      </c>
      <c r="D52" s="43">
        <v>22</v>
      </c>
      <c r="E52" s="44">
        <v>40</v>
      </c>
      <c r="F52" s="45">
        <f>D52*E52</f>
        <v>880</v>
      </c>
    </row>
    <row r="53" spans="2:6" ht="60.75" thickBot="1" x14ac:dyDescent="0.3">
      <c r="B53" s="60" t="s">
        <v>6</v>
      </c>
      <c r="C53" s="67" t="s">
        <v>83</v>
      </c>
      <c r="D53" s="40">
        <v>1</v>
      </c>
      <c r="E53" s="41">
        <v>1300</v>
      </c>
      <c r="F53" s="42">
        <f>D53*E53</f>
        <v>1300</v>
      </c>
    </row>
    <row r="54" spans="2:6" ht="15.75" thickBot="1" x14ac:dyDescent="0.3">
      <c r="B54" s="82" t="s">
        <v>54</v>
      </c>
      <c r="C54" s="83"/>
      <c r="D54" s="83"/>
      <c r="E54" s="84"/>
      <c r="F54" s="52">
        <f>SUM(F51:F53)</f>
        <v>5380</v>
      </c>
    </row>
    <row r="55" spans="2:6" x14ac:dyDescent="0.25">
      <c r="B55" s="18" t="s">
        <v>7</v>
      </c>
      <c r="C55" s="80" t="s">
        <v>55</v>
      </c>
      <c r="D55" s="80"/>
      <c r="E55" s="80"/>
      <c r="F55" s="81"/>
    </row>
    <row r="56" spans="2:6" ht="99" customHeight="1" x14ac:dyDescent="0.25">
      <c r="B56" s="21" t="s">
        <v>8</v>
      </c>
      <c r="C56" s="16" t="s">
        <v>84</v>
      </c>
      <c r="D56" s="66">
        <v>62</v>
      </c>
      <c r="E56" s="44">
        <v>822</v>
      </c>
      <c r="F56" s="45">
        <f>D56*E56</f>
        <v>50964</v>
      </c>
    </row>
    <row r="57" spans="2:6" ht="63.75" customHeight="1" x14ac:dyDescent="0.25">
      <c r="B57" s="21" t="s">
        <v>9</v>
      </c>
      <c r="C57" s="16" t="s">
        <v>56</v>
      </c>
      <c r="D57" s="43">
        <v>22</v>
      </c>
      <c r="E57" s="44">
        <v>80</v>
      </c>
      <c r="F57" s="45">
        <f>D57*E57</f>
        <v>1760</v>
      </c>
    </row>
    <row r="58" spans="2:6" ht="83.25" customHeight="1" x14ac:dyDescent="0.25">
      <c r="B58" s="59" t="s">
        <v>46</v>
      </c>
      <c r="C58" s="16" t="s">
        <v>95</v>
      </c>
      <c r="D58" s="43">
        <v>15</v>
      </c>
      <c r="E58" s="44">
        <v>400</v>
      </c>
      <c r="F58" s="45">
        <f>D58*E58</f>
        <v>6000</v>
      </c>
    </row>
    <row r="59" spans="2:6" ht="60" x14ac:dyDescent="0.25">
      <c r="B59" s="59" t="s">
        <v>47</v>
      </c>
      <c r="C59" s="58" t="s">
        <v>86</v>
      </c>
      <c r="D59" s="43">
        <v>15</v>
      </c>
      <c r="E59" s="44">
        <v>50</v>
      </c>
      <c r="F59" s="45">
        <f>D59*E59</f>
        <v>750</v>
      </c>
    </row>
    <row r="60" spans="2:6" ht="15.75" thickBot="1" x14ac:dyDescent="0.3">
      <c r="B60" s="82" t="s">
        <v>57</v>
      </c>
      <c r="C60" s="83"/>
      <c r="D60" s="83"/>
      <c r="E60" s="84"/>
      <c r="F60" s="52">
        <f>SUM(F56:F59)</f>
        <v>59474</v>
      </c>
    </row>
    <row r="61" spans="2:6" x14ac:dyDescent="0.25">
      <c r="B61" s="18" t="s">
        <v>10</v>
      </c>
      <c r="C61" s="80" t="s">
        <v>59</v>
      </c>
      <c r="D61" s="80"/>
      <c r="E61" s="80"/>
      <c r="F61" s="81"/>
    </row>
    <row r="62" spans="2:6" ht="165" x14ac:dyDescent="0.25">
      <c r="B62" s="61" t="s">
        <v>11</v>
      </c>
      <c r="C62" s="62" t="s">
        <v>61</v>
      </c>
      <c r="D62" s="53">
        <v>23</v>
      </c>
      <c r="E62" s="54">
        <v>475</v>
      </c>
      <c r="F62" s="55">
        <f>D62*E62</f>
        <v>10925</v>
      </c>
    </row>
    <row r="63" spans="2:6" ht="150" x14ac:dyDescent="0.25">
      <c r="B63" s="21" t="s">
        <v>60</v>
      </c>
      <c r="C63" s="16" t="s">
        <v>62</v>
      </c>
      <c r="D63" s="43">
        <v>23</v>
      </c>
      <c r="E63" s="44">
        <v>80</v>
      </c>
      <c r="F63" s="55">
        <f>D63*E63</f>
        <v>1840</v>
      </c>
    </row>
    <row r="64" spans="2:6" ht="105.75" thickBot="1" x14ac:dyDescent="0.3">
      <c r="B64" s="60" t="s">
        <v>64</v>
      </c>
      <c r="C64" s="22" t="s">
        <v>63</v>
      </c>
      <c r="D64" s="40">
        <v>23</v>
      </c>
      <c r="E64" s="41">
        <v>75</v>
      </c>
      <c r="F64" s="42">
        <f>D64*E64</f>
        <v>1725</v>
      </c>
    </row>
    <row r="65" spans="2:6" ht="15.75" thickBot="1" x14ac:dyDescent="0.3">
      <c r="B65" s="82" t="s">
        <v>65</v>
      </c>
      <c r="C65" s="83"/>
      <c r="D65" s="83"/>
      <c r="E65" s="84"/>
      <c r="F65" s="52">
        <f>SUM(F62:F64)</f>
        <v>14490</v>
      </c>
    </row>
    <row r="66" spans="2:6" x14ac:dyDescent="0.25">
      <c r="B66" s="18" t="s">
        <v>12</v>
      </c>
      <c r="C66" s="80" t="s">
        <v>66</v>
      </c>
      <c r="D66" s="80"/>
      <c r="E66" s="80"/>
      <c r="F66" s="81"/>
    </row>
    <row r="67" spans="2:6" x14ac:dyDescent="0.25">
      <c r="B67" s="61" t="s">
        <v>13</v>
      </c>
      <c r="C67" s="62" t="s">
        <v>67</v>
      </c>
      <c r="D67" s="53">
        <v>23</v>
      </c>
      <c r="E67" s="54">
        <v>850</v>
      </c>
      <c r="F67" s="55">
        <f>D67*E67</f>
        <v>19550</v>
      </c>
    </row>
    <row r="68" spans="2:6" ht="45" x14ac:dyDescent="0.25">
      <c r="B68" s="21" t="s">
        <v>15</v>
      </c>
      <c r="C68" s="16" t="s">
        <v>68</v>
      </c>
      <c r="D68" s="43">
        <v>23</v>
      </c>
      <c r="E68" s="44">
        <v>80</v>
      </c>
      <c r="F68" s="55">
        <f>D68*E68</f>
        <v>1840</v>
      </c>
    </row>
    <row r="69" spans="2:6" ht="30.75" thickBot="1" x14ac:dyDescent="0.3">
      <c r="B69" s="60" t="s">
        <v>69</v>
      </c>
      <c r="C69" s="22" t="s">
        <v>70</v>
      </c>
      <c r="D69" s="40">
        <v>23</v>
      </c>
      <c r="E69" s="41">
        <v>90</v>
      </c>
      <c r="F69" s="42">
        <f>D69*E69</f>
        <v>2070</v>
      </c>
    </row>
    <row r="70" spans="2:6" ht="15.75" thickBot="1" x14ac:dyDescent="0.3">
      <c r="B70" s="82" t="s">
        <v>96</v>
      </c>
      <c r="C70" s="83"/>
      <c r="D70" s="83"/>
      <c r="E70" s="84"/>
      <c r="F70" s="52">
        <f>SUM(F67:F69)</f>
        <v>23460</v>
      </c>
    </row>
    <row r="71" spans="2:6" x14ac:dyDescent="0.25">
      <c r="B71" s="18" t="s">
        <v>17</v>
      </c>
      <c r="C71" s="85" t="s">
        <v>71</v>
      </c>
      <c r="D71" s="86"/>
      <c r="E71" s="86"/>
      <c r="F71" s="87"/>
    </row>
    <row r="72" spans="2:6" ht="60" x14ac:dyDescent="0.25">
      <c r="B72" s="21" t="s">
        <v>18</v>
      </c>
      <c r="C72" s="16" t="s">
        <v>14</v>
      </c>
      <c r="D72" s="43">
        <v>200</v>
      </c>
      <c r="E72" s="44">
        <v>5.5</v>
      </c>
      <c r="F72" s="45">
        <f>D72*E72</f>
        <v>1100</v>
      </c>
    </row>
    <row r="73" spans="2:6" ht="15.75" thickBot="1" x14ac:dyDescent="0.3">
      <c r="B73" s="76" t="s">
        <v>16</v>
      </c>
      <c r="C73" s="71"/>
      <c r="D73" s="71"/>
      <c r="E73" s="77"/>
      <c r="F73" s="52">
        <f>SUM(F72:F72)</f>
        <v>1100</v>
      </c>
    </row>
    <row r="74" spans="2:6" ht="15.75" thickBot="1" x14ac:dyDescent="0.3">
      <c r="B74" s="63" t="s">
        <v>24</v>
      </c>
      <c r="C74" s="78" t="s">
        <v>72</v>
      </c>
      <c r="D74" s="78"/>
      <c r="E74" s="78"/>
      <c r="F74" s="79"/>
    </row>
    <row r="75" spans="2:6" ht="30" x14ac:dyDescent="0.25">
      <c r="B75" s="64" t="s">
        <v>25</v>
      </c>
      <c r="C75" s="65" t="s">
        <v>73</v>
      </c>
      <c r="D75" s="26">
        <v>1</v>
      </c>
      <c r="E75" s="49">
        <v>4000</v>
      </c>
      <c r="F75" s="36">
        <f>D75*E75</f>
        <v>4000</v>
      </c>
    </row>
    <row r="76" spans="2:6" x14ac:dyDescent="0.25">
      <c r="B76" s="21" t="s">
        <v>40</v>
      </c>
      <c r="C76" s="16" t="s">
        <v>74</v>
      </c>
      <c r="D76" s="15">
        <v>1</v>
      </c>
      <c r="E76" s="33">
        <v>300</v>
      </c>
      <c r="F76" s="37">
        <f>D76*E76</f>
        <v>300</v>
      </c>
    </row>
    <row r="77" spans="2:6" x14ac:dyDescent="0.25">
      <c r="B77" s="21" t="s">
        <v>41</v>
      </c>
      <c r="C77" s="16" t="s">
        <v>76</v>
      </c>
      <c r="D77" s="15">
        <v>1</v>
      </c>
      <c r="E77" s="33">
        <v>1400</v>
      </c>
      <c r="F77" s="37">
        <f>D77*E77</f>
        <v>1400</v>
      </c>
    </row>
    <row r="78" spans="2:6" ht="15.75" thickBot="1" x14ac:dyDescent="0.3">
      <c r="B78" s="23" t="s">
        <v>99</v>
      </c>
      <c r="C78" s="22" t="s">
        <v>77</v>
      </c>
      <c r="D78" s="17">
        <v>1</v>
      </c>
      <c r="E78" s="34">
        <v>2000</v>
      </c>
      <c r="F78" s="38">
        <f>D78*E78</f>
        <v>2000</v>
      </c>
    </row>
    <row r="79" spans="2:6" ht="15.75" customHeight="1" thickBot="1" x14ac:dyDescent="0.3">
      <c r="B79" s="76" t="s">
        <v>97</v>
      </c>
      <c r="C79" s="71"/>
      <c r="D79" s="71"/>
      <c r="E79" s="77"/>
      <c r="F79" s="52">
        <f>SUM(F75:F78)</f>
        <v>7700</v>
      </c>
    </row>
    <row r="80" spans="2:6" x14ac:dyDescent="0.25">
      <c r="B80" s="18" t="s">
        <v>42</v>
      </c>
      <c r="C80" s="80" t="s">
        <v>78</v>
      </c>
      <c r="D80" s="80"/>
      <c r="E80" s="80"/>
      <c r="F80" s="81"/>
    </row>
    <row r="81" spans="2:8" ht="30" x14ac:dyDescent="0.25">
      <c r="B81" s="21" t="s">
        <v>43</v>
      </c>
      <c r="C81" s="16" t="s">
        <v>19</v>
      </c>
      <c r="D81" s="43">
        <v>1</v>
      </c>
      <c r="E81" s="44">
        <v>385</v>
      </c>
      <c r="F81" s="45">
        <f>D81*E81</f>
        <v>385</v>
      </c>
    </row>
    <row r="82" spans="2:8" x14ac:dyDescent="0.25">
      <c r="B82" s="21" t="s">
        <v>102</v>
      </c>
      <c r="C82" s="16" t="s">
        <v>21</v>
      </c>
      <c r="D82" s="43">
        <v>1</v>
      </c>
      <c r="E82" s="44">
        <v>700</v>
      </c>
      <c r="F82" s="45">
        <f>D82*E82</f>
        <v>700</v>
      </c>
    </row>
    <row r="83" spans="2:8" ht="15.75" thickBot="1" x14ac:dyDescent="0.3">
      <c r="B83" s="23" t="s">
        <v>103</v>
      </c>
      <c r="C83" s="22" t="s">
        <v>45</v>
      </c>
      <c r="D83" s="40">
        <v>1</v>
      </c>
      <c r="E83" s="41">
        <v>700</v>
      </c>
      <c r="F83" s="42">
        <f>D83*E83</f>
        <v>700</v>
      </c>
    </row>
    <row r="84" spans="2:8" ht="15.75" thickBot="1" x14ac:dyDescent="0.3">
      <c r="B84" s="76" t="s">
        <v>23</v>
      </c>
      <c r="C84" s="71"/>
      <c r="D84" s="71"/>
      <c r="E84" s="77"/>
      <c r="F84" s="52">
        <f>SUM(F81:F83)</f>
        <v>1785</v>
      </c>
    </row>
    <row r="85" spans="2:8" x14ac:dyDescent="0.25">
      <c r="B85" s="18" t="s">
        <v>100</v>
      </c>
      <c r="C85" s="80" t="s">
        <v>79</v>
      </c>
      <c r="D85" s="80"/>
      <c r="E85" s="80"/>
      <c r="F85" s="81"/>
    </row>
    <row r="86" spans="2:8" ht="45.75" thickBot="1" x14ac:dyDescent="0.3">
      <c r="B86" s="23" t="s">
        <v>101</v>
      </c>
      <c r="C86" s="22" t="s">
        <v>26</v>
      </c>
      <c r="D86" s="40">
        <v>1</v>
      </c>
      <c r="E86" s="41">
        <v>1752.21</v>
      </c>
      <c r="F86" s="42">
        <f>D86*E86</f>
        <v>1752.21</v>
      </c>
    </row>
    <row r="87" spans="2:8" ht="15.75" thickBot="1" x14ac:dyDescent="0.3">
      <c r="B87" s="24"/>
      <c r="C87" s="70" t="s">
        <v>27</v>
      </c>
      <c r="D87" s="71"/>
      <c r="E87" s="71"/>
      <c r="F87" s="56">
        <f>F86</f>
        <v>1752.21</v>
      </c>
      <c r="G87" s="68"/>
      <c r="H87" s="68"/>
    </row>
    <row r="88" spans="2:8" ht="19.5" thickBot="1" x14ac:dyDescent="0.35">
      <c r="B88" s="72" t="s">
        <v>93</v>
      </c>
      <c r="C88" s="73"/>
      <c r="D88" s="73"/>
      <c r="E88" s="73"/>
      <c r="F88" s="39">
        <f>F54+F60+F65+F70+F73+F79+F84+F87</f>
        <v>115141.21</v>
      </c>
    </row>
    <row r="91" spans="2:8" ht="15.75" x14ac:dyDescent="0.25">
      <c r="B91" s="88" t="s">
        <v>87</v>
      </c>
      <c r="C91" s="88"/>
    </row>
    <row r="92" spans="2:8" ht="15.75" thickBot="1" x14ac:dyDescent="0.3">
      <c r="B92" s="89" t="s">
        <v>39</v>
      </c>
      <c r="C92" s="89"/>
      <c r="D92" s="12" t="s">
        <v>0</v>
      </c>
      <c r="E92" s="31" t="s">
        <v>1</v>
      </c>
      <c r="F92" s="31" t="s">
        <v>2</v>
      </c>
    </row>
    <row r="93" spans="2:8" x14ac:dyDescent="0.25">
      <c r="B93" s="18" t="s">
        <v>3</v>
      </c>
      <c r="C93" s="80" t="s">
        <v>51</v>
      </c>
      <c r="D93" s="80"/>
      <c r="E93" s="80"/>
      <c r="F93" s="81"/>
    </row>
    <row r="94" spans="2:8" ht="60" x14ac:dyDescent="0.25">
      <c r="B94" s="21" t="s">
        <v>4</v>
      </c>
      <c r="C94" s="57" t="s">
        <v>88</v>
      </c>
      <c r="D94" s="13">
        <v>14</v>
      </c>
      <c r="E94" s="32">
        <v>64</v>
      </c>
      <c r="F94" s="46">
        <f>D94*E94</f>
        <v>896</v>
      </c>
    </row>
    <row r="95" spans="2:8" ht="60" x14ac:dyDescent="0.25">
      <c r="B95" s="21" t="s">
        <v>5</v>
      </c>
      <c r="C95" s="14" t="s">
        <v>53</v>
      </c>
      <c r="D95" s="43">
        <v>14</v>
      </c>
      <c r="E95" s="44">
        <v>40</v>
      </c>
      <c r="F95" s="45">
        <f>D95*E95</f>
        <v>560</v>
      </c>
    </row>
    <row r="96" spans="2:8" ht="60.75" thickBot="1" x14ac:dyDescent="0.3">
      <c r="B96" s="23" t="s">
        <v>6</v>
      </c>
      <c r="C96" s="67" t="s">
        <v>89</v>
      </c>
      <c r="D96" s="40">
        <v>2</v>
      </c>
      <c r="E96" s="41">
        <v>600</v>
      </c>
      <c r="F96" s="42">
        <f>D96*E96</f>
        <v>1200</v>
      </c>
    </row>
    <row r="97" spans="2:6" ht="15.75" thickBot="1" x14ac:dyDescent="0.3">
      <c r="B97" s="82" t="s">
        <v>54</v>
      </c>
      <c r="C97" s="83"/>
      <c r="D97" s="83"/>
      <c r="E97" s="84"/>
      <c r="F97" s="52">
        <f>SUM(F94:F96)</f>
        <v>2656</v>
      </c>
    </row>
    <row r="98" spans="2:6" x14ac:dyDescent="0.25">
      <c r="B98" s="18" t="s">
        <v>7</v>
      </c>
      <c r="C98" s="80" t="s">
        <v>55</v>
      </c>
      <c r="D98" s="80"/>
      <c r="E98" s="80"/>
      <c r="F98" s="81"/>
    </row>
    <row r="99" spans="2:6" ht="105" x14ac:dyDescent="0.25">
      <c r="B99" s="21" t="s">
        <v>8</v>
      </c>
      <c r="C99" s="16" t="s">
        <v>90</v>
      </c>
      <c r="D99" s="66">
        <v>28</v>
      </c>
      <c r="E99" s="44">
        <v>822</v>
      </c>
      <c r="F99" s="45">
        <f>D99*E99</f>
        <v>23016</v>
      </c>
    </row>
    <row r="100" spans="2:6" ht="75" x14ac:dyDescent="0.25">
      <c r="B100" s="21" t="s">
        <v>9</v>
      </c>
      <c r="C100" s="16" t="s">
        <v>56</v>
      </c>
      <c r="D100" s="43">
        <v>7</v>
      </c>
      <c r="E100" s="44">
        <v>80</v>
      </c>
      <c r="F100" s="45">
        <f>D100*E100</f>
        <v>560</v>
      </c>
    </row>
    <row r="101" spans="2:6" ht="75" x14ac:dyDescent="0.25">
      <c r="B101" s="59" t="s">
        <v>46</v>
      </c>
      <c r="C101" s="16" t="s">
        <v>94</v>
      </c>
      <c r="D101" s="43">
        <v>8</v>
      </c>
      <c r="E101" s="44">
        <v>500</v>
      </c>
      <c r="F101" s="45">
        <f>D101*E101</f>
        <v>4000</v>
      </c>
    </row>
    <row r="102" spans="2:6" ht="60" x14ac:dyDescent="0.25">
      <c r="B102" s="59" t="s">
        <v>47</v>
      </c>
      <c r="C102" s="58" t="s">
        <v>91</v>
      </c>
      <c r="D102" s="43">
        <v>8</v>
      </c>
      <c r="E102" s="44">
        <v>40</v>
      </c>
      <c r="F102" s="45">
        <f>D102*E102</f>
        <v>320</v>
      </c>
    </row>
    <row r="103" spans="2:6" ht="15.75" thickBot="1" x14ac:dyDescent="0.3">
      <c r="B103" s="82" t="s">
        <v>57</v>
      </c>
      <c r="C103" s="83"/>
      <c r="D103" s="83"/>
      <c r="E103" s="84"/>
      <c r="F103" s="52">
        <f>SUM(F99:F102)</f>
        <v>27896</v>
      </c>
    </row>
    <row r="104" spans="2:6" x14ac:dyDescent="0.25">
      <c r="B104" s="18" t="s">
        <v>10</v>
      </c>
      <c r="C104" s="80" t="s">
        <v>59</v>
      </c>
      <c r="D104" s="80"/>
      <c r="E104" s="80"/>
      <c r="F104" s="81"/>
    </row>
    <row r="105" spans="2:6" ht="165" x14ac:dyDescent="0.25">
      <c r="B105" s="61" t="s">
        <v>11</v>
      </c>
      <c r="C105" s="62" t="s">
        <v>61</v>
      </c>
      <c r="D105" s="53">
        <v>9</v>
      </c>
      <c r="E105" s="54">
        <v>475</v>
      </c>
      <c r="F105" s="55">
        <f>D105*E105</f>
        <v>4275</v>
      </c>
    </row>
    <row r="106" spans="2:6" ht="150" x14ac:dyDescent="0.25">
      <c r="B106" s="21" t="s">
        <v>60</v>
      </c>
      <c r="C106" s="16" t="s">
        <v>62</v>
      </c>
      <c r="D106" s="43">
        <v>9</v>
      </c>
      <c r="E106" s="44">
        <v>80</v>
      </c>
      <c r="F106" s="55">
        <f>D106*E106</f>
        <v>720</v>
      </c>
    </row>
    <row r="107" spans="2:6" ht="105.75" thickBot="1" x14ac:dyDescent="0.3">
      <c r="B107" s="60" t="s">
        <v>64</v>
      </c>
      <c r="C107" s="22" t="s">
        <v>63</v>
      </c>
      <c r="D107" s="40">
        <v>9</v>
      </c>
      <c r="E107" s="41">
        <v>75</v>
      </c>
      <c r="F107" s="42">
        <f>D107*E107</f>
        <v>675</v>
      </c>
    </row>
    <row r="108" spans="2:6" ht="15.75" thickBot="1" x14ac:dyDescent="0.3">
      <c r="B108" s="82" t="s">
        <v>65</v>
      </c>
      <c r="C108" s="83"/>
      <c r="D108" s="83"/>
      <c r="E108" s="84"/>
      <c r="F108" s="52">
        <f>SUM(F105:F107)</f>
        <v>5670</v>
      </c>
    </row>
    <row r="109" spans="2:6" x14ac:dyDescent="0.25">
      <c r="B109" s="18" t="s">
        <v>12</v>
      </c>
      <c r="C109" s="85" t="s">
        <v>71</v>
      </c>
      <c r="D109" s="86"/>
      <c r="E109" s="86"/>
      <c r="F109" s="87"/>
    </row>
    <row r="110" spans="2:6" ht="60" x14ac:dyDescent="0.25">
      <c r="B110" s="21" t="s">
        <v>13</v>
      </c>
      <c r="C110" s="16" t="s">
        <v>14</v>
      </c>
      <c r="D110" s="43">
        <v>75</v>
      </c>
      <c r="E110" s="44">
        <v>5.5</v>
      </c>
      <c r="F110" s="45">
        <f>D110*E110</f>
        <v>412.5</v>
      </c>
    </row>
    <row r="111" spans="2:6" ht="15.75" thickBot="1" x14ac:dyDescent="0.3">
      <c r="B111" s="76" t="s">
        <v>16</v>
      </c>
      <c r="C111" s="71"/>
      <c r="D111" s="71"/>
      <c r="E111" s="77"/>
      <c r="F111" s="52">
        <f>SUM(F110:F110)</f>
        <v>412.5</v>
      </c>
    </row>
    <row r="112" spans="2:6" ht="15.75" thickBot="1" x14ac:dyDescent="0.3">
      <c r="B112" s="63" t="s">
        <v>17</v>
      </c>
      <c r="C112" s="78" t="s">
        <v>72</v>
      </c>
      <c r="D112" s="78"/>
      <c r="E112" s="78"/>
      <c r="F112" s="79"/>
    </row>
    <row r="113" spans="2:8" ht="30" x14ac:dyDescent="0.25">
      <c r="B113" s="64" t="s">
        <v>18</v>
      </c>
      <c r="C113" s="65" t="s">
        <v>73</v>
      </c>
      <c r="D113" s="26">
        <v>1</v>
      </c>
      <c r="E113" s="49">
        <v>1500</v>
      </c>
      <c r="F113" s="36">
        <f>D113*E113</f>
        <v>1500</v>
      </c>
    </row>
    <row r="114" spans="2:8" x14ac:dyDescent="0.25">
      <c r="B114" s="21" t="s">
        <v>20</v>
      </c>
      <c r="C114" s="16" t="s">
        <v>74</v>
      </c>
      <c r="D114" s="15">
        <v>1</v>
      </c>
      <c r="E114" s="33">
        <v>300</v>
      </c>
      <c r="F114" s="37">
        <f>D114*E114</f>
        <v>300</v>
      </c>
    </row>
    <row r="115" spans="2:8" x14ac:dyDescent="0.25">
      <c r="B115" s="21" t="s">
        <v>22</v>
      </c>
      <c r="C115" s="16" t="s">
        <v>76</v>
      </c>
      <c r="D115" s="15">
        <v>1</v>
      </c>
      <c r="E115" s="33">
        <v>1400</v>
      </c>
      <c r="F115" s="37">
        <f>D115*E115</f>
        <v>1400</v>
      </c>
    </row>
    <row r="116" spans="2:8" ht="15.75" thickBot="1" x14ac:dyDescent="0.3">
      <c r="B116" s="23" t="s">
        <v>75</v>
      </c>
      <c r="C116" s="22" t="s">
        <v>77</v>
      </c>
      <c r="D116" s="17">
        <v>1</v>
      </c>
      <c r="E116" s="34">
        <v>500</v>
      </c>
      <c r="F116" s="38">
        <f>D116*E116</f>
        <v>500</v>
      </c>
    </row>
    <row r="117" spans="2:8" ht="15.75" thickBot="1" x14ac:dyDescent="0.3">
      <c r="B117" s="76" t="s">
        <v>44</v>
      </c>
      <c r="C117" s="71"/>
      <c r="D117" s="71"/>
      <c r="E117" s="77"/>
      <c r="F117" s="52">
        <f>SUM(F113:F116)</f>
        <v>3700</v>
      </c>
    </row>
    <row r="118" spans="2:8" x14ac:dyDescent="0.25">
      <c r="B118" s="18" t="s">
        <v>24</v>
      </c>
      <c r="C118" s="80" t="s">
        <v>78</v>
      </c>
      <c r="D118" s="80"/>
      <c r="E118" s="80"/>
      <c r="F118" s="81"/>
    </row>
    <row r="119" spans="2:8" ht="30" x14ac:dyDescent="0.25">
      <c r="B119" s="21" t="s">
        <v>25</v>
      </c>
      <c r="C119" s="16" t="s">
        <v>19</v>
      </c>
      <c r="D119" s="43">
        <v>1</v>
      </c>
      <c r="E119" s="44">
        <v>385</v>
      </c>
      <c r="F119" s="45">
        <f>D119*E119</f>
        <v>385</v>
      </c>
    </row>
    <row r="120" spans="2:8" x14ac:dyDescent="0.25">
      <c r="B120" s="21" t="s">
        <v>40</v>
      </c>
      <c r="C120" s="16" t="s">
        <v>21</v>
      </c>
      <c r="D120" s="43">
        <v>1</v>
      </c>
      <c r="E120" s="44">
        <v>700</v>
      </c>
      <c r="F120" s="45">
        <f>D120*E120</f>
        <v>700</v>
      </c>
    </row>
    <row r="121" spans="2:8" ht="15.75" thickBot="1" x14ac:dyDescent="0.3">
      <c r="B121" s="23" t="s">
        <v>41</v>
      </c>
      <c r="C121" s="22" t="s">
        <v>45</v>
      </c>
      <c r="D121" s="40">
        <v>1</v>
      </c>
      <c r="E121" s="41">
        <v>400</v>
      </c>
      <c r="F121" s="42">
        <f>D121*E121</f>
        <v>400</v>
      </c>
    </row>
    <row r="122" spans="2:8" ht="15.75" thickBot="1" x14ac:dyDescent="0.3">
      <c r="B122" s="76" t="s">
        <v>23</v>
      </c>
      <c r="C122" s="71"/>
      <c r="D122" s="71"/>
      <c r="E122" s="77"/>
      <c r="F122" s="52">
        <f>SUM(F119:F121)</f>
        <v>1485</v>
      </c>
    </row>
    <row r="123" spans="2:8" x14ac:dyDescent="0.25">
      <c r="B123" s="18" t="s">
        <v>42</v>
      </c>
      <c r="C123" s="80" t="s">
        <v>79</v>
      </c>
      <c r="D123" s="80"/>
      <c r="E123" s="80"/>
      <c r="F123" s="81"/>
    </row>
    <row r="124" spans="2:8" ht="45.75" thickBot="1" x14ac:dyDescent="0.3">
      <c r="B124" s="23" t="s">
        <v>43</v>
      </c>
      <c r="C124" s="22" t="s">
        <v>26</v>
      </c>
      <c r="D124" s="40">
        <v>1</v>
      </c>
      <c r="E124" s="41">
        <v>638.1</v>
      </c>
      <c r="F124" s="42">
        <f>D124*E124</f>
        <v>638.1</v>
      </c>
      <c r="G124" s="68"/>
      <c r="H124" s="68"/>
    </row>
    <row r="125" spans="2:8" ht="15.75" thickBot="1" x14ac:dyDescent="0.3">
      <c r="B125" s="24"/>
      <c r="C125" s="70" t="s">
        <v>27</v>
      </c>
      <c r="D125" s="71"/>
      <c r="E125" s="71"/>
      <c r="F125" s="56">
        <f>F124</f>
        <v>638.1</v>
      </c>
    </row>
    <row r="126" spans="2:8" ht="19.5" thickBot="1" x14ac:dyDescent="0.35">
      <c r="B126" s="72" t="s">
        <v>92</v>
      </c>
      <c r="C126" s="73"/>
      <c r="D126" s="73"/>
      <c r="E126" s="73"/>
      <c r="F126" s="39">
        <f>F97+F103+F108+F111+F117+F122+F125</f>
        <v>42457.599999999999</v>
      </c>
    </row>
    <row r="132" spans="2:8" ht="15.75" thickBot="1" x14ac:dyDescent="0.3"/>
    <row r="133" spans="2:8" x14ac:dyDescent="0.25">
      <c r="C133" s="1" t="s">
        <v>28</v>
      </c>
      <c r="D133" s="2">
        <f>F45+F88+F126</f>
        <v>342016.81</v>
      </c>
      <c r="G133" s="68"/>
      <c r="H133" s="68"/>
    </row>
    <row r="134" spans="2:8" x14ac:dyDescent="0.25">
      <c r="C134" s="3" t="s">
        <v>29</v>
      </c>
      <c r="D134" s="4">
        <f>D133*0.13</f>
        <v>44462.185300000005</v>
      </c>
    </row>
    <row r="135" spans="2:8" x14ac:dyDescent="0.25">
      <c r="C135" s="3" t="s">
        <v>30</v>
      </c>
      <c r="D135" s="4">
        <f>D133*0.06</f>
        <v>20521.008599999997</v>
      </c>
    </row>
    <row r="136" spans="2:8" x14ac:dyDescent="0.25">
      <c r="C136" s="5" t="s">
        <v>31</v>
      </c>
      <c r="D136" s="4">
        <f>0.19*D133</f>
        <v>64983.193899999998</v>
      </c>
    </row>
    <row r="137" spans="2:8" x14ac:dyDescent="0.25">
      <c r="C137" s="6" t="s">
        <v>32</v>
      </c>
      <c r="D137" s="7">
        <f>D133+D136</f>
        <v>407000.00390000001</v>
      </c>
    </row>
    <row r="138" spans="2:8" x14ac:dyDescent="0.25">
      <c r="C138" s="8"/>
      <c r="D138" s="9"/>
    </row>
    <row r="139" spans="2:8" x14ac:dyDescent="0.25">
      <c r="C139" s="10" t="s">
        <v>33</v>
      </c>
      <c r="D139" s="11">
        <f>D137*0.21</f>
        <v>85470.000818999993</v>
      </c>
    </row>
    <row r="140" spans="2:8" x14ac:dyDescent="0.25">
      <c r="C140" s="8"/>
      <c r="D140" s="4"/>
    </row>
    <row r="141" spans="2:8" ht="16.5" thickBot="1" x14ac:dyDescent="0.3">
      <c r="C141" s="19" t="s">
        <v>34</v>
      </c>
      <c r="D141" s="20">
        <f>D137+D139</f>
        <v>492470.00471900002</v>
      </c>
    </row>
    <row r="144" spans="2:8" x14ac:dyDescent="0.25">
      <c r="B144" s="93" t="s">
        <v>35</v>
      </c>
      <c r="C144" s="93"/>
    </row>
    <row r="145" spans="2:5" ht="15.75" thickBot="1" x14ac:dyDescent="0.3"/>
    <row r="146" spans="2:5" ht="15.75" thickBot="1" x14ac:dyDescent="0.3">
      <c r="B146" s="28" t="s">
        <v>36</v>
      </c>
      <c r="C146" s="29" t="s">
        <v>98</v>
      </c>
      <c r="D146" s="29" t="s">
        <v>37</v>
      </c>
      <c r="E146" s="35" t="s">
        <v>38</v>
      </c>
    </row>
    <row r="147" spans="2:5" x14ac:dyDescent="0.25">
      <c r="B147" s="25">
        <v>1</v>
      </c>
      <c r="C147" s="26" t="str">
        <f>C9</f>
        <v>Desmontajes</v>
      </c>
      <c r="D147" s="49">
        <f>F12</f>
        <v>7440</v>
      </c>
      <c r="E147" s="47">
        <f>D147/$D$155</f>
        <v>4.0343133533603012E-2</v>
      </c>
    </row>
    <row r="148" spans="2:5" x14ac:dyDescent="0.25">
      <c r="B148" s="27">
        <v>2</v>
      </c>
      <c r="C148" s="15" t="str">
        <f>C13</f>
        <v>Proyectores</v>
      </c>
      <c r="D148" s="33">
        <f>F17</f>
        <v>93340</v>
      </c>
      <c r="E148" s="48">
        <f t="shared" ref="E148:E154" si="0">D148/$D$155</f>
        <v>0.50613280699280982</v>
      </c>
    </row>
    <row r="149" spans="2:5" x14ac:dyDescent="0.25">
      <c r="B149" s="27">
        <v>3</v>
      </c>
      <c r="C149" s="15" t="str">
        <f>C18</f>
        <v>Elementos eléctricos</v>
      </c>
      <c r="D149" s="33">
        <f>F22</f>
        <v>25635</v>
      </c>
      <c r="E149" s="48">
        <f t="shared" si="0"/>
        <v>0.13900486937283779</v>
      </c>
    </row>
    <row r="150" spans="2:5" x14ac:dyDescent="0.25">
      <c r="B150" s="27">
        <v>4</v>
      </c>
      <c r="C150" s="69" t="str">
        <f>C23</f>
        <v>Sistema de Telegestión y Control</v>
      </c>
      <c r="D150" s="33">
        <f>F27</f>
        <v>42840</v>
      </c>
      <c r="E150" s="48">
        <f t="shared" si="0"/>
        <v>0.23229836566929477</v>
      </c>
    </row>
    <row r="151" spans="2:5" x14ac:dyDescent="0.25">
      <c r="B151" s="27">
        <v>5</v>
      </c>
      <c r="C151" s="69" t="str">
        <f>C28</f>
        <v>Medidas correctoras ambientales</v>
      </c>
      <c r="D151" s="33">
        <f>F30</f>
        <v>1650</v>
      </c>
      <c r="E151" s="48">
        <f t="shared" si="0"/>
        <v>8.9470659046296998E-3</v>
      </c>
    </row>
    <row r="152" spans="2:5" x14ac:dyDescent="0.25">
      <c r="B152" s="27">
        <v>6</v>
      </c>
      <c r="C152" s="15" t="str">
        <f>C31</f>
        <v>Redacción de Estudios, Medidas y Legalización</v>
      </c>
      <c r="D152" s="33">
        <f>F36</f>
        <v>8700</v>
      </c>
      <c r="E152" s="48">
        <f t="shared" si="0"/>
        <v>4.7175438406229328E-2</v>
      </c>
    </row>
    <row r="153" spans="2:5" x14ac:dyDescent="0.25">
      <c r="B153" s="27">
        <v>7</v>
      </c>
      <c r="C153" s="15" t="str">
        <f>C37</f>
        <v>Gestión de residuos</v>
      </c>
      <c r="D153" s="33">
        <f>F41</f>
        <v>1985</v>
      </c>
      <c r="E153" s="48">
        <f t="shared" si="0"/>
        <v>1.076359140647876E-2</v>
      </c>
    </row>
    <row r="154" spans="2:5" x14ac:dyDescent="0.25">
      <c r="B154" s="27">
        <v>8</v>
      </c>
      <c r="C154" s="15" t="str">
        <f>C42</f>
        <v>Seguridad y salud</v>
      </c>
      <c r="D154" s="33">
        <f>F44</f>
        <v>2828</v>
      </c>
      <c r="E154" s="48">
        <f t="shared" si="0"/>
        <v>1.5334728714116843E-2</v>
      </c>
    </row>
    <row r="155" spans="2:5" ht="16.5" thickBot="1" x14ac:dyDescent="0.3">
      <c r="B155" s="74" t="s">
        <v>48</v>
      </c>
      <c r="C155" s="75"/>
      <c r="D155" s="50">
        <f>SUM(D147:D154)</f>
        <v>184418</v>
      </c>
      <c r="E155" s="51">
        <f>SUM(E147:E154)</f>
        <v>1</v>
      </c>
    </row>
    <row r="156" spans="2:5" ht="15.75" thickBot="1" x14ac:dyDescent="0.3"/>
    <row r="157" spans="2:5" ht="15.75" thickBot="1" x14ac:dyDescent="0.3">
      <c r="B157" s="28" t="s">
        <v>36</v>
      </c>
      <c r="C157" s="29" t="s">
        <v>104</v>
      </c>
      <c r="D157" s="29" t="s">
        <v>37</v>
      </c>
      <c r="E157" s="35" t="s">
        <v>38</v>
      </c>
    </row>
    <row r="158" spans="2:5" x14ac:dyDescent="0.25">
      <c r="B158" s="25">
        <v>1</v>
      </c>
      <c r="C158" s="26" t="str">
        <f>C50</f>
        <v>Desmontajes</v>
      </c>
      <c r="D158" s="49">
        <f>F54</f>
        <v>5380</v>
      </c>
      <c r="E158" s="47">
        <f>D158/$D$166</f>
        <v>4.6725234171153839E-2</v>
      </c>
    </row>
    <row r="159" spans="2:5" x14ac:dyDescent="0.25">
      <c r="B159" s="27">
        <v>2</v>
      </c>
      <c r="C159" s="15" t="str">
        <f>C55</f>
        <v>Proyectores</v>
      </c>
      <c r="D159" s="33">
        <f>F60</f>
        <v>59474</v>
      </c>
      <c r="E159" s="48">
        <f t="shared" ref="E159:E165" si="1">D159/$D$166</f>
        <v>0.51653096228535378</v>
      </c>
    </row>
    <row r="160" spans="2:5" x14ac:dyDescent="0.25">
      <c r="B160" s="27">
        <v>3</v>
      </c>
      <c r="C160" s="15" t="str">
        <f>C61</f>
        <v>Elementos eléctricos</v>
      </c>
      <c r="D160" s="33">
        <f>F65</f>
        <v>14490</v>
      </c>
      <c r="E160" s="48">
        <f t="shared" si="1"/>
        <v>0.12584547270260577</v>
      </c>
    </row>
    <row r="161" spans="2:5" x14ac:dyDescent="0.25">
      <c r="B161" s="27">
        <v>4</v>
      </c>
      <c r="C161" s="69" t="str">
        <f>C66</f>
        <v>Sistema de Telegestión y Control</v>
      </c>
      <c r="D161" s="33">
        <f>F70</f>
        <v>23460</v>
      </c>
      <c r="E161" s="48">
        <f t="shared" si="1"/>
        <v>0.20374981294707603</v>
      </c>
    </row>
    <row r="162" spans="2:5" x14ac:dyDescent="0.25">
      <c r="B162" s="27">
        <v>5</v>
      </c>
      <c r="C162" s="69" t="str">
        <f>C71</f>
        <v>Medidas correctoras ambientales</v>
      </c>
      <c r="D162" s="33">
        <f>F73</f>
        <v>1100</v>
      </c>
      <c r="E162" s="48">
        <f t="shared" si="1"/>
        <v>9.5534865405704876E-3</v>
      </c>
    </row>
    <row r="163" spans="2:5" x14ac:dyDescent="0.25">
      <c r="B163" s="27">
        <v>6</v>
      </c>
      <c r="C163" s="15" t="str">
        <f>C74</f>
        <v>Redacción de Estudios, Medidas y Legalización</v>
      </c>
      <c r="D163" s="33">
        <f>F79</f>
        <v>7700</v>
      </c>
      <c r="E163" s="48">
        <f t="shared" si="1"/>
        <v>6.687440578399341E-2</v>
      </c>
    </row>
    <row r="164" spans="2:5" x14ac:dyDescent="0.25">
      <c r="B164" s="27">
        <v>7</v>
      </c>
      <c r="C164" s="15" t="str">
        <f>C80</f>
        <v>Gestión de residuos</v>
      </c>
      <c r="D164" s="33">
        <f>F84</f>
        <v>1785</v>
      </c>
      <c r="E164" s="48">
        <f t="shared" si="1"/>
        <v>1.5502703159016654E-2</v>
      </c>
    </row>
    <row r="165" spans="2:5" x14ac:dyDescent="0.25">
      <c r="B165" s="27">
        <v>8</v>
      </c>
      <c r="C165" s="15" t="str">
        <f>C85</f>
        <v>Seguridad y salud</v>
      </c>
      <c r="D165" s="33">
        <f>F87</f>
        <v>1752.21</v>
      </c>
      <c r="E165" s="48">
        <f t="shared" si="1"/>
        <v>1.5217922410230011E-2</v>
      </c>
    </row>
    <row r="166" spans="2:5" ht="16.5" thickBot="1" x14ac:dyDescent="0.3">
      <c r="B166" s="74" t="s">
        <v>48</v>
      </c>
      <c r="C166" s="75"/>
      <c r="D166" s="50">
        <f>SUM(D158:D165)</f>
        <v>115141.21</v>
      </c>
      <c r="E166" s="51">
        <f>SUM(E158:E165)</f>
        <v>1</v>
      </c>
    </row>
    <row r="167" spans="2:5" ht="15.75" thickBot="1" x14ac:dyDescent="0.3"/>
    <row r="168" spans="2:5" ht="15.75" thickBot="1" x14ac:dyDescent="0.3">
      <c r="B168" s="28" t="s">
        <v>36</v>
      </c>
      <c r="C168" s="29" t="s">
        <v>105</v>
      </c>
      <c r="D168" s="29" t="s">
        <v>37</v>
      </c>
      <c r="E168" s="35" t="s">
        <v>38</v>
      </c>
    </row>
    <row r="169" spans="2:5" x14ac:dyDescent="0.25">
      <c r="B169" s="25">
        <v>1</v>
      </c>
      <c r="C169" s="26" t="str">
        <f>C93</f>
        <v>Desmontajes</v>
      </c>
      <c r="D169" s="49">
        <f>F97</f>
        <v>2656</v>
      </c>
      <c r="E169" s="47">
        <f>D169/$D$176</f>
        <v>6.255652698221284E-2</v>
      </c>
    </row>
    <row r="170" spans="2:5" x14ac:dyDescent="0.25">
      <c r="B170" s="27">
        <v>2</v>
      </c>
      <c r="C170" s="15" t="str">
        <f>C98</f>
        <v>Proyectores</v>
      </c>
      <c r="D170" s="33">
        <f>F103</f>
        <v>27896</v>
      </c>
      <c r="E170" s="48">
        <f t="shared" ref="E170:E175" si="2">D170/$D$176</f>
        <v>0.65703195658727764</v>
      </c>
    </row>
    <row r="171" spans="2:5" x14ac:dyDescent="0.25">
      <c r="B171" s="27">
        <v>3</v>
      </c>
      <c r="C171" s="15" t="str">
        <f>C104</f>
        <v>Elementos eléctricos</v>
      </c>
      <c r="D171" s="33">
        <f>F108</f>
        <v>5670</v>
      </c>
      <c r="E171" s="48">
        <f t="shared" si="2"/>
        <v>0.13354499547784143</v>
      </c>
    </row>
    <row r="172" spans="2:5" x14ac:dyDescent="0.25">
      <c r="B172" s="27">
        <v>4</v>
      </c>
      <c r="C172" s="69" t="str">
        <f>C109</f>
        <v>Medidas correctoras ambientales</v>
      </c>
      <c r="D172" s="33">
        <f>F111</f>
        <v>412.5</v>
      </c>
      <c r="E172" s="48">
        <f t="shared" si="2"/>
        <v>9.7155750678323792E-3</v>
      </c>
    </row>
    <row r="173" spans="2:5" x14ac:dyDescent="0.25">
      <c r="B173" s="27">
        <v>5</v>
      </c>
      <c r="C173" s="69" t="str">
        <f>C112</f>
        <v>Redacción de Estudios, Medidas y Legalización</v>
      </c>
      <c r="D173" s="33">
        <f>F117</f>
        <v>3700</v>
      </c>
      <c r="E173" s="48">
        <f t="shared" si="2"/>
        <v>8.7145764244799515E-2</v>
      </c>
    </row>
    <row r="174" spans="2:5" x14ac:dyDescent="0.25">
      <c r="B174" s="27">
        <v>6</v>
      </c>
      <c r="C174" s="15" t="str">
        <f>C118</f>
        <v>Gestión de residuos</v>
      </c>
      <c r="D174" s="33">
        <f>F122</f>
        <v>1485</v>
      </c>
      <c r="E174" s="48">
        <f t="shared" si="2"/>
        <v>3.4976070244196564E-2</v>
      </c>
    </row>
    <row r="175" spans="2:5" x14ac:dyDescent="0.25">
      <c r="B175" s="27">
        <v>7</v>
      </c>
      <c r="C175" s="15" t="str">
        <f>C123</f>
        <v>Seguridad y salud</v>
      </c>
      <c r="D175" s="33">
        <f>F125</f>
        <v>638.1</v>
      </c>
      <c r="E175" s="48">
        <f t="shared" si="2"/>
        <v>1.5029111395839616E-2</v>
      </c>
    </row>
    <row r="176" spans="2:5" ht="16.5" thickBot="1" x14ac:dyDescent="0.3">
      <c r="B176" s="74" t="s">
        <v>48</v>
      </c>
      <c r="C176" s="75"/>
      <c r="D176" s="50">
        <f>SUM(D169:D175)</f>
        <v>42457.599999999999</v>
      </c>
      <c r="E176" s="51">
        <f>SUM(E169:E175)</f>
        <v>1</v>
      </c>
    </row>
  </sheetData>
  <mergeCells count="60">
    <mergeCell ref="B5:F5"/>
    <mergeCell ref="C13:F13"/>
    <mergeCell ref="C18:F18"/>
    <mergeCell ref="C28:F28"/>
    <mergeCell ref="C37:F37"/>
    <mergeCell ref="C9:F9"/>
    <mergeCell ref="B8:C8"/>
    <mergeCell ref="B7:C7"/>
    <mergeCell ref="B60:E60"/>
    <mergeCell ref="B30:E30"/>
    <mergeCell ref="B22:E22"/>
    <mergeCell ref="B17:E17"/>
    <mergeCell ref="B12:E12"/>
    <mergeCell ref="C31:F31"/>
    <mergeCell ref="B36:E36"/>
    <mergeCell ref="C23:F23"/>
    <mergeCell ref="B27:E27"/>
    <mergeCell ref="C42:F42"/>
    <mergeCell ref="B45:E45"/>
    <mergeCell ref="B41:E41"/>
    <mergeCell ref="C44:E44"/>
    <mergeCell ref="B48:C48"/>
    <mergeCell ref="B49:C49"/>
    <mergeCell ref="C50:F50"/>
    <mergeCell ref="B54:E54"/>
    <mergeCell ref="C55:F55"/>
    <mergeCell ref="C87:E87"/>
    <mergeCell ref="C61:F61"/>
    <mergeCell ref="B65:E65"/>
    <mergeCell ref="C66:F66"/>
    <mergeCell ref="B70:E70"/>
    <mergeCell ref="C71:F71"/>
    <mergeCell ref="B73:E73"/>
    <mergeCell ref="C74:F74"/>
    <mergeCell ref="B79:E79"/>
    <mergeCell ref="C80:F80"/>
    <mergeCell ref="B84:E84"/>
    <mergeCell ref="C85:F85"/>
    <mergeCell ref="B103:E103"/>
    <mergeCell ref="C104:F104"/>
    <mergeCell ref="B108:E108"/>
    <mergeCell ref="C109:F109"/>
    <mergeCell ref="B88:E88"/>
    <mergeCell ref="B91:C91"/>
    <mergeCell ref="B92:C92"/>
    <mergeCell ref="C93:F93"/>
    <mergeCell ref="B97:E97"/>
    <mergeCell ref="C98:F98"/>
    <mergeCell ref="C125:E125"/>
    <mergeCell ref="B126:E126"/>
    <mergeCell ref="B166:C166"/>
    <mergeCell ref="B176:C176"/>
    <mergeCell ref="B111:E111"/>
    <mergeCell ref="C112:F112"/>
    <mergeCell ref="B117:E117"/>
    <mergeCell ref="C118:F118"/>
    <mergeCell ref="B122:E122"/>
    <mergeCell ref="C123:F123"/>
    <mergeCell ref="B155:C155"/>
    <mergeCell ref="B144:C1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7D5FB-C615-4769-809A-4B1915CF4FA2}">
  <dimension ref="B4:H176"/>
  <sheetViews>
    <sheetView topLeftCell="A107" workbookViewId="0">
      <selection activeCell="F114" sqref="F114"/>
    </sheetView>
  </sheetViews>
  <sheetFormatPr baseColWidth="10" defaultRowHeight="15" x14ac:dyDescent="0.25"/>
  <cols>
    <col min="3" max="3" width="112" customWidth="1"/>
    <col min="4" max="4" width="14.85546875" customWidth="1"/>
    <col min="5" max="5" width="14.7109375" style="30" customWidth="1"/>
    <col min="6" max="6" width="18.140625" style="30" customWidth="1"/>
    <col min="7" max="7" width="13" bestFit="1" customWidth="1"/>
  </cols>
  <sheetData>
    <row r="4" spans="2:6" ht="15.75" thickBot="1" x14ac:dyDescent="0.3"/>
    <row r="5" spans="2:6" ht="21.75" thickBot="1" x14ac:dyDescent="0.3">
      <c r="B5" s="94" t="s">
        <v>49</v>
      </c>
      <c r="C5" s="95"/>
      <c r="D5" s="95"/>
      <c r="E5" s="95"/>
      <c r="F5" s="96"/>
    </row>
    <row r="7" spans="2:6" ht="15.75" x14ac:dyDescent="0.25">
      <c r="B7" s="88" t="s">
        <v>50</v>
      </c>
      <c r="C7" s="88"/>
    </row>
    <row r="8" spans="2:6" ht="15.75" thickBot="1" x14ac:dyDescent="0.3">
      <c r="B8" s="89" t="s">
        <v>39</v>
      </c>
      <c r="C8" s="89"/>
      <c r="D8" s="12" t="s">
        <v>0</v>
      </c>
      <c r="E8" s="31" t="s">
        <v>1</v>
      </c>
      <c r="F8" s="31" t="s">
        <v>2</v>
      </c>
    </row>
    <row r="9" spans="2:6" x14ac:dyDescent="0.25">
      <c r="B9" s="18" t="s">
        <v>3</v>
      </c>
      <c r="C9" s="80" t="s">
        <v>51</v>
      </c>
      <c r="D9" s="80"/>
      <c r="E9" s="80"/>
      <c r="F9" s="81"/>
    </row>
    <row r="10" spans="2:6" ht="60" x14ac:dyDescent="0.25">
      <c r="B10" s="21" t="s">
        <v>4</v>
      </c>
      <c r="C10" s="57" t="s">
        <v>52</v>
      </c>
      <c r="D10" s="13">
        <v>90</v>
      </c>
      <c r="E10" s="32"/>
      <c r="F10" s="46">
        <f>D10*E10</f>
        <v>0</v>
      </c>
    </row>
    <row r="11" spans="2:6" ht="60.75" thickBot="1" x14ac:dyDescent="0.3">
      <c r="B11" s="21" t="s">
        <v>5</v>
      </c>
      <c r="C11" s="14" t="s">
        <v>53</v>
      </c>
      <c r="D11" s="43">
        <v>42</v>
      </c>
      <c r="E11" s="44"/>
      <c r="F11" s="45">
        <f>D11*E11</f>
        <v>0</v>
      </c>
    </row>
    <row r="12" spans="2:6" ht="15.75" thickBot="1" x14ac:dyDescent="0.3">
      <c r="B12" s="90" t="s">
        <v>54</v>
      </c>
      <c r="C12" s="91"/>
      <c r="D12" s="91"/>
      <c r="E12" s="92"/>
      <c r="F12" s="52">
        <f>SUM(F10:F11)</f>
        <v>0</v>
      </c>
    </row>
    <row r="13" spans="2:6" x14ac:dyDescent="0.25">
      <c r="B13" s="18" t="s">
        <v>7</v>
      </c>
      <c r="C13" s="80" t="s">
        <v>55</v>
      </c>
      <c r="D13" s="80"/>
      <c r="E13" s="80"/>
      <c r="F13" s="81"/>
    </row>
    <row r="14" spans="2:6" ht="95.25" customHeight="1" x14ac:dyDescent="0.25">
      <c r="B14" s="21" t="s">
        <v>8</v>
      </c>
      <c r="C14" s="16" t="s">
        <v>58</v>
      </c>
      <c r="D14" s="66"/>
      <c r="E14" s="44"/>
      <c r="F14" s="45">
        <f>D14*E14</f>
        <v>0</v>
      </c>
    </row>
    <row r="15" spans="2:6" ht="67.5" customHeight="1" x14ac:dyDescent="0.25">
      <c r="B15" s="21" t="s">
        <v>9</v>
      </c>
      <c r="C15" s="16" t="s">
        <v>56</v>
      </c>
      <c r="D15" s="43"/>
      <c r="E15" s="44"/>
      <c r="F15" s="45">
        <f>D15*E15</f>
        <v>0</v>
      </c>
    </row>
    <row r="16" spans="2:6" ht="60" x14ac:dyDescent="0.25">
      <c r="B16" s="59" t="s">
        <v>46</v>
      </c>
      <c r="C16" s="58" t="s">
        <v>85</v>
      </c>
      <c r="D16" s="43"/>
      <c r="E16" s="44"/>
      <c r="F16" s="45">
        <f>D16*E16</f>
        <v>0</v>
      </c>
    </row>
    <row r="17" spans="2:6" ht="15.75" thickBot="1" x14ac:dyDescent="0.3">
      <c r="B17" s="82" t="s">
        <v>57</v>
      </c>
      <c r="C17" s="83"/>
      <c r="D17" s="83"/>
      <c r="E17" s="84"/>
      <c r="F17" s="52">
        <f>SUM(F14:F16)</f>
        <v>0</v>
      </c>
    </row>
    <row r="18" spans="2:6" x14ac:dyDescent="0.25">
      <c r="B18" s="18" t="s">
        <v>10</v>
      </c>
      <c r="C18" s="80" t="s">
        <v>59</v>
      </c>
      <c r="D18" s="80"/>
      <c r="E18" s="80"/>
      <c r="F18" s="81"/>
    </row>
    <row r="19" spans="2:6" ht="165" x14ac:dyDescent="0.25">
      <c r="B19" s="61" t="s">
        <v>11</v>
      </c>
      <c r="C19" s="62" t="s">
        <v>61</v>
      </c>
      <c r="D19" s="53">
        <v>42</v>
      </c>
      <c r="E19" s="54"/>
      <c r="F19" s="55">
        <f>D19*E19</f>
        <v>0</v>
      </c>
    </row>
    <row r="20" spans="2:6" ht="150" x14ac:dyDescent="0.25">
      <c r="B20" s="21" t="s">
        <v>60</v>
      </c>
      <c r="C20" s="16" t="s">
        <v>62</v>
      </c>
      <c r="D20" s="43">
        <v>42</v>
      </c>
      <c r="E20" s="44"/>
      <c r="F20" s="55">
        <f>D20*E20</f>
        <v>0</v>
      </c>
    </row>
    <row r="21" spans="2:6" ht="105.75" thickBot="1" x14ac:dyDescent="0.3">
      <c r="B21" s="60" t="s">
        <v>64</v>
      </c>
      <c r="C21" s="22" t="s">
        <v>63</v>
      </c>
      <c r="D21" s="40">
        <v>31</v>
      </c>
      <c r="E21" s="41"/>
      <c r="F21" s="42">
        <f>D21*E21</f>
        <v>0</v>
      </c>
    </row>
    <row r="22" spans="2:6" ht="15.75" thickBot="1" x14ac:dyDescent="0.3">
      <c r="B22" s="82" t="s">
        <v>65</v>
      </c>
      <c r="C22" s="83"/>
      <c r="D22" s="83"/>
      <c r="E22" s="84"/>
      <c r="F22" s="52">
        <f>SUM(F19:F21)</f>
        <v>0</v>
      </c>
    </row>
    <row r="23" spans="2:6" x14ac:dyDescent="0.25">
      <c r="B23" s="18" t="s">
        <v>12</v>
      </c>
      <c r="C23" s="80" t="s">
        <v>66</v>
      </c>
      <c r="D23" s="80"/>
      <c r="E23" s="80"/>
      <c r="F23" s="81"/>
    </row>
    <row r="24" spans="2:6" x14ac:dyDescent="0.25">
      <c r="B24" s="61" t="s">
        <v>13</v>
      </c>
      <c r="C24" s="62" t="s">
        <v>67</v>
      </c>
      <c r="D24" s="53">
        <v>42</v>
      </c>
      <c r="E24" s="54"/>
      <c r="F24" s="55">
        <f>D24*E24</f>
        <v>0</v>
      </c>
    </row>
    <row r="25" spans="2:6" ht="45" x14ac:dyDescent="0.25">
      <c r="B25" s="21" t="s">
        <v>15</v>
      </c>
      <c r="C25" s="16" t="s">
        <v>68</v>
      </c>
      <c r="D25" s="43">
        <v>42</v>
      </c>
      <c r="E25" s="44"/>
      <c r="F25" s="55">
        <f>D25*E25</f>
        <v>0</v>
      </c>
    </row>
    <row r="26" spans="2:6" ht="30.75" thickBot="1" x14ac:dyDescent="0.3">
      <c r="B26" s="60" t="s">
        <v>69</v>
      </c>
      <c r="C26" s="22" t="s">
        <v>70</v>
      </c>
      <c r="D26" s="40">
        <v>42</v>
      </c>
      <c r="E26" s="41"/>
      <c r="F26" s="42">
        <f>D26*E26</f>
        <v>0</v>
      </c>
    </row>
    <row r="27" spans="2:6" ht="15.75" thickBot="1" x14ac:dyDescent="0.3">
      <c r="B27" s="82" t="s">
        <v>96</v>
      </c>
      <c r="C27" s="83"/>
      <c r="D27" s="83"/>
      <c r="E27" s="84"/>
      <c r="F27" s="52">
        <f>SUM(F24:F26)</f>
        <v>0</v>
      </c>
    </row>
    <row r="28" spans="2:6" x14ac:dyDescent="0.25">
      <c r="B28" s="18" t="s">
        <v>17</v>
      </c>
      <c r="C28" s="85" t="s">
        <v>71</v>
      </c>
      <c r="D28" s="86"/>
      <c r="E28" s="86"/>
      <c r="F28" s="87"/>
    </row>
    <row r="29" spans="2:6" ht="60" x14ac:dyDescent="0.25">
      <c r="B29" s="21" t="s">
        <v>18</v>
      </c>
      <c r="C29" s="16" t="s">
        <v>14</v>
      </c>
      <c r="D29" s="43">
        <v>300</v>
      </c>
      <c r="E29" s="44"/>
      <c r="F29" s="45">
        <f>D29*E29</f>
        <v>0</v>
      </c>
    </row>
    <row r="30" spans="2:6" ht="15.75" thickBot="1" x14ac:dyDescent="0.3">
      <c r="B30" s="76" t="s">
        <v>16</v>
      </c>
      <c r="C30" s="71"/>
      <c r="D30" s="71"/>
      <c r="E30" s="77"/>
      <c r="F30" s="52">
        <f>SUM(F29:F29)</f>
        <v>0</v>
      </c>
    </row>
    <row r="31" spans="2:6" ht="15.75" thickBot="1" x14ac:dyDescent="0.3">
      <c r="B31" s="63" t="s">
        <v>24</v>
      </c>
      <c r="C31" s="78" t="s">
        <v>72</v>
      </c>
      <c r="D31" s="78"/>
      <c r="E31" s="78"/>
      <c r="F31" s="79"/>
    </row>
    <row r="32" spans="2:6" ht="30" x14ac:dyDescent="0.25">
      <c r="B32" s="64" t="s">
        <v>25</v>
      </c>
      <c r="C32" s="65" t="s">
        <v>73</v>
      </c>
      <c r="D32" s="26">
        <v>1</v>
      </c>
      <c r="E32" s="49"/>
      <c r="F32" s="36">
        <f>D32*E32</f>
        <v>0</v>
      </c>
    </row>
    <row r="33" spans="2:8" x14ac:dyDescent="0.25">
      <c r="B33" s="21" t="s">
        <v>40</v>
      </c>
      <c r="C33" s="16" t="s">
        <v>74</v>
      </c>
      <c r="D33" s="15">
        <v>1</v>
      </c>
      <c r="E33" s="33"/>
      <c r="F33" s="37">
        <f>D33*E33</f>
        <v>0</v>
      </c>
    </row>
    <row r="34" spans="2:8" x14ac:dyDescent="0.25">
      <c r="B34" s="21" t="s">
        <v>41</v>
      </c>
      <c r="C34" s="16" t="s">
        <v>76</v>
      </c>
      <c r="D34" s="15">
        <v>1</v>
      </c>
      <c r="E34" s="33"/>
      <c r="F34" s="37">
        <f>D34*E34</f>
        <v>0</v>
      </c>
    </row>
    <row r="35" spans="2:8" ht="15.75" thickBot="1" x14ac:dyDescent="0.3">
      <c r="B35" s="23" t="s">
        <v>99</v>
      </c>
      <c r="C35" s="22" t="s">
        <v>77</v>
      </c>
      <c r="D35" s="17">
        <v>1</v>
      </c>
      <c r="E35" s="34"/>
      <c r="F35" s="38">
        <f>D35*E35</f>
        <v>0</v>
      </c>
    </row>
    <row r="36" spans="2:8" ht="15.75" thickBot="1" x14ac:dyDescent="0.3">
      <c r="B36" s="76" t="s">
        <v>97</v>
      </c>
      <c r="C36" s="71"/>
      <c r="D36" s="71"/>
      <c r="E36" s="77"/>
      <c r="F36" s="52">
        <f>SUM(F32:F35)</f>
        <v>0</v>
      </c>
    </row>
    <row r="37" spans="2:8" x14ac:dyDescent="0.25">
      <c r="B37" s="18" t="s">
        <v>42</v>
      </c>
      <c r="C37" s="80" t="s">
        <v>78</v>
      </c>
      <c r="D37" s="80"/>
      <c r="E37" s="80"/>
      <c r="F37" s="81"/>
    </row>
    <row r="38" spans="2:8" ht="30" x14ac:dyDescent="0.25">
      <c r="B38" s="21" t="s">
        <v>43</v>
      </c>
      <c r="C38" s="16" t="s">
        <v>19</v>
      </c>
      <c r="D38" s="43">
        <v>1</v>
      </c>
      <c r="E38" s="44"/>
      <c r="F38" s="45">
        <f>D38*E38</f>
        <v>0</v>
      </c>
    </row>
    <row r="39" spans="2:8" x14ac:dyDescent="0.25">
      <c r="B39" s="21" t="s">
        <v>102</v>
      </c>
      <c r="C39" s="16" t="s">
        <v>21</v>
      </c>
      <c r="D39" s="43">
        <v>1</v>
      </c>
      <c r="E39" s="44"/>
      <c r="F39" s="45">
        <f>D39*E39</f>
        <v>0</v>
      </c>
    </row>
    <row r="40" spans="2:8" ht="15.75" thickBot="1" x14ac:dyDescent="0.3">
      <c r="B40" s="23" t="s">
        <v>103</v>
      </c>
      <c r="C40" s="22" t="s">
        <v>45</v>
      </c>
      <c r="D40" s="40">
        <v>1</v>
      </c>
      <c r="E40" s="41"/>
      <c r="F40" s="42">
        <f>D40*E40</f>
        <v>0</v>
      </c>
    </row>
    <row r="41" spans="2:8" ht="15.75" thickBot="1" x14ac:dyDescent="0.3">
      <c r="B41" s="76" t="s">
        <v>23</v>
      </c>
      <c r="C41" s="71"/>
      <c r="D41" s="71"/>
      <c r="E41" s="77"/>
      <c r="F41" s="52">
        <f>SUM(F38:F40)</f>
        <v>0</v>
      </c>
    </row>
    <row r="42" spans="2:8" x14ac:dyDescent="0.25">
      <c r="B42" s="18" t="s">
        <v>100</v>
      </c>
      <c r="C42" s="80" t="s">
        <v>79</v>
      </c>
      <c r="D42" s="80"/>
      <c r="E42" s="80"/>
      <c r="F42" s="81"/>
    </row>
    <row r="43" spans="2:8" ht="50.25" customHeight="1" thickBot="1" x14ac:dyDescent="0.3">
      <c r="B43" s="23" t="s">
        <v>101</v>
      </c>
      <c r="C43" s="22" t="s">
        <v>26</v>
      </c>
      <c r="D43" s="40">
        <v>1</v>
      </c>
      <c r="E43" s="41"/>
      <c r="F43" s="42">
        <f>D43*E43</f>
        <v>0</v>
      </c>
      <c r="G43" s="68"/>
      <c r="H43" s="68"/>
    </row>
    <row r="44" spans="2:8" ht="15.75" thickBot="1" x14ac:dyDescent="0.3">
      <c r="B44" s="24"/>
      <c r="C44" s="70" t="s">
        <v>27</v>
      </c>
      <c r="D44" s="71"/>
      <c r="E44" s="71"/>
      <c r="F44" s="56">
        <f>F43</f>
        <v>0</v>
      </c>
    </row>
    <row r="45" spans="2:8" ht="19.5" thickBot="1" x14ac:dyDescent="0.35">
      <c r="B45" s="72" t="s">
        <v>80</v>
      </c>
      <c r="C45" s="73"/>
      <c r="D45" s="73"/>
      <c r="E45" s="73"/>
      <c r="F45" s="39">
        <f>F12+F17+F22+F27+F30+F36+F41+F44</f>
        <v>0</v>
      </c>
    </row>
    <row r="48" spans="2:8" ht="15.75" x14ac:dyDescent="0.25">
      <c r="B48" s="88" t="s">
        <v>81</v>
      </c>
      <c r="C48" s="88"/>
    </row>
    <row r="49" spans="2:6" ht="15.75" thickBot="1" x14ac:dyDescent="0.3">
      <c r="B49" s="89" t="s">
        <v>39</v>
      </c>
      <c r="C49" s="89"/>
      <c r="D49" s="12" t="s">
        <v>0</v>
      </c>
      <c r="E49" s="31" t="s">
        <v>1</v>
      </c>
      <c r="F49" s="31" t="s">
        <v>2</v>
      </c>
    </row>
    <row r="50" spans="2:6" x14ac:dyDescent="0.25">
      <c r="B50" s="18" t="s">
        <v>3</v>
      </c>
      <c r="C50" s="80" t="s">
        <v>51</v>
      </c>
      <c r="D50" s="80"/>
      <c r="E50" s="80"/>
      <c r="F50" s="81"/>
    </row>
    <row r="51" spans="2:6" ht="60" x14ac:dyDescent="0.25">
      <c r="B51" s="21" t="s">
        <v>4</v>
      </c>
      <c r="C51" s="57" t="s">
        <v>82</v>
      </c>
      <c r="D51" s="13">
        <v>50</v>
      </c>
      <c r="E51" s="32"/>
      <c r="F51" s="46">
        <f>D51*E51</f>
        <v>0</v>
      </c>
    </row>
    <row r="52" spans="2:6" ht="60" x14ac:dyDescent="0.25">
      <c r="B52" s="21" t="s">
        <v>5</v>
      </c>
      <c r="C52" s="14" t="s">
        <v>53</v>
      </c>
      <c r="D52" s="43">
        <v>22</v>
      </c>
      <c r="E52" s="44"/>
      <c r="F52" s="45">
        <f>D52*E52</f>
        <v>0</v>
      </c>
    </row>
    <row r="53" spans="2:6" ht="60.75" thickBot="1" x14ac:dyDescent="0.3">
      <c r="B53" s="60" t="s">
        <v>6</v>
      </c>
      <c r="C53" s="67" t="s">
        <v>83</v>
      </c>
      <c r="D53" s="40">
        <v>1</v>
      </c>
      <c r="E53" s="41"/>
      <c r="F53" s="42">
        <f>D53*E53</f>
        <v>0</v>
      </c>
    </row>
    <row r="54" spans="2:6" ht="15.75" thickBot="1" x14ac:dyDescent="0.3">
      <c r="B54" s="82" t="s">
        <v>54</v>
      </c>
      <c r="C54" s="83"/>
      <c r="D54" s="83"/>
      <c r="E54" s="84"/>
      <c r="F54" s="52">
        <f>SUM(F51:F53)</f>
        <v>0</v>
      </c>
    </row>
    <row r="55" spans="2:6" x14ac:dyDescent="0.25">
      <c r="B55" s="18" t="s">
        <v>7</v>
      </c>
      <c r="C55" s="80" t="s">
        <v>55</v>
      </c>
      <c r="D55" s="80"/>
      <c r="E55" s="80"/>
      <c r="F55" s="81"/>
    </row>
    <row r="56" spans="2:6" ht="99" customHeight="1" x14ac:dyDescent="0.25">
      <c r="B56" s="21" t="s">
        <v>8</v>
      </c>
      <c r="C56" s="16" t="s">
        <v>84</v>
      </c>
      <c r="D56" s="66"/>
      <c r="E56" s="44"/>
      <c r="F56" s="45">
        <f>D56*E56</f>
        <v>0</v>
      </c>
    </row>
    <row r="57" spans="2:6" ht="63.75" customHeight="1" x14ac:dyDescent="0.25">
      <c r="B57" s="21" t="s">
        <v>9</v>
      </c>
      <c r="C57" s="16" t="s">
        <v>56</v>
      </c>
      <c r="D57" s="43"/>
      <c r="E57" s="44"/>
      <c r="F57" s="45">
        <f>D57*E57</f>
        <v>0</v>
      </c>
    </row>
    <row r="58" spans="2:6" ht="83.25" customHeight="1" x14ac:dyDescent="0.25">
      <c r="B58" s="59" t="s">
        <v>46</v>
      </c>
      <c r="C58" s="16" t="s">
        <v>95</v>
      </c>
      <c r="D58" s="43"/>
      <c r="E58" s="44"/>
      <c r="F58" s="45">
        <f>D58*E58</f>
        <v>0</v>
      </c>
    </row>
    <row r="59" spans="2:6" ht="60" x14ac:dyDescent="0.25">
      <c r="B59" s="59" t="s">
        <v>47</v>
      </c>
      <c r="C59" s="58" t="s">
        <v>86</v>
      </c>
      <c r="D59" s="43"/>
      <c r="E59" s="44"/>
      <c r="F59" s="45">
        <f>D59*E59</f>
        <v>0</v>
      </c>
    </row>
    <row r="60" spans="2:6" ht="15.75" thickBot="1" x14ac:dyDescent="0.3">
      <c r="B60" s="82" t="s">
        <v>57</v>
      </c>
      <c r="C60" s="83"/>
      <c r="D60" s="83"/>
      <c r="E60" s="84"/>
      <c r="F60" s="52">
        <f>SUM(F56:F59)</f>
        <v>0</v>
      </c>
    </row>
    <row r="61" spans="2:6" x14ac:dyDescent="0.25">
      <c r="B61" s="18" t="s">
        <v>10</v>
      </c>
      <c r="C61" s="80" t="s">
        <v>59</v>
      </c>
      <c r="D61" s="80"/>
      <c r="E61" s="80"/>
      <c r="F61" s="81"/>
    </row>
    <row r="62" spans="2:6" ht="165" x14ac:dyDescent="0.25">
      <c r="B62" s="61" t="s">
        <v>11</v>
      </c>
      <c r="C62" s="62" t="s">
        <v>61</v>
      </c>
      <c r="D62" s="53">
        <v>23</v>
      </c>
      <c r="E62" s="54"/>
      <c r="F62" s="55">
        <f>D62*E62</f>
        <v>0</v>
      </c>
    </row>
    <row r="63" spans="2:6" ht="150" x14ac:dyDescent="0.25">
      <c r="B63" s="21" t="s">
        <v>60</v>
      </c>
      <c r="C63" s="16" t="s">
        <v>62</v>
      </c>
      <c r="D63" s="43">
        <v>23</v>
      </c>
      <c r="E63" s="44"/>
      <c r="F63" s="55">
        <f>D63*E63</f>
        <v>0</v>
      </c>
    </row>
    <row r="64" spans="2:6" ht="105.75" thickBot="1" x14ac:dyDescent="0.3">
      <c r="B64" s="60" t="s">
        <v>64</v>
      </c>
      <c r="C64" s="22" t="s">
        <v>63</v>
      </c>
      <c r="D64" s="40">
        <v>23</v>
      </c>
      <c r="E64" s="41"/>
      <c r="F64" s="42">
        <f>D64*E64</f>
        <v>0</v>
      </c>
    </row>
    <row r="65" spans="2:6" ht="15.75" thickBot="1" x14ac:dyDescent="0.3">
      <c r="B65" s="82" t="s">
        <v>65</v>
      </c>
      <c r="C65" s="83"/>
      <c r="D65" s="83"/>
      <c r="E65" s="84"/>
      <c r="F65" s="52">
        <f>SUM(F62:F64)</f>
        <v>0</v>
      </c>
    </row>
    <row r="66" spans="2:6" x14ac:dyDescent="0.25">
      <c r="B66" s="18" t="s">
        <v>12</v>
      </c>
      <c r="C66" s="80" t="s">
        <v>66</v>
      </c>
      <c r="D66" s="80"/>
      <c r="E66" s="80"/>
      <c r="F66" s="81"/>
    </row>
    <row r="67" spans="2:6" x14ac:dyDescent="0.25">
      <c r="B67" s="61" t="s">
        <v>13</v>
      </c>
      <c r="C67" s="62" t="s">
        <v>67</v>
      </c>
      <c r="D67" s="53">
        <v>23</v>
      </c>
      <c r="E67" s="54"/>
      <c r="F67" s="55">
        <f>D67*E67</f>
        <v>0</v>
      </c>
    </row>
    <row r="68" spans="2:6" ht="45" x14ac:dyDescent="0.25">
      <c r="B68" s="21" t="s">
        <v>15</v>
      </c>
      <c r="C68" s="16" t="s">
        <v>68</v>
      </c>
      <c r="D68" s="43">
        <v>23</v>
      </c>
      <c r="E68" s="44"/>
      <c r="F68" s="55">
        <f>D68*E68</f>
        <v>0</v>
      </c>
    </row>
    <row r="69" spans="2:6" ht="30.75" thickBot="1" x14ac:dyDescent="0.3">
      <c r="B69" s="60" t="s">
        <v>69</v>
      </c>
      <c r="C69" s="22" t="s">
        <v>70</v>
      </c>
      <c r="D69" s="40">
        <v>23</v>
      </c>
      <c r="E69" s="41"/>
      <c r="F69" s="42">
        <f>D69*E69</f>
        <v>0</v>
      </c>
    </row>
    <row r="70" spans="2:6" ht="15.75" thickBot="1" x14ac:dyDescent="0.3">
      <c r="B70" s="82" t="s">
        <v>96</v>
      </c>
      <c r="C70" s="83"/>
      <c r="D70" s="83"/>
      <c r="E70" s="84"/>
      <c r="F70" s="52">
        <f>SUM(F67:F69)</f>
        <v>0</v>
      </c>
    </row>
    <row r="71" spans="2:6" x14ac:dyDescent="0.25">
      <c r="B71" s="18" t="s">
        <v>17</v>
      </c>
      <c r="C71" s="85" t="s">
        <v>71</v>
      </c>
      <c r="D71" s="86"/>
      <c r="E71" s="86"/>
      <c r="F71" s="87"/>
    </row>
    <row r="72" spans="2:6" ht="60" x14ac:dyDescent="0.25">
      <c r="B72" s="21" t="s">
        <v>18</v>
      </c>
      <c r="C72" s="16" t="s">
        <v>14</v>
      </c>
      <c r="D72" s="43">
        <v>200</v>
      </c>
      <c r="E72" s="44"/>
      <c r="F72" s="45">
        <f>D72*E72</f>
        <v>0</v>
      </c>
    </row>
    <row r="73" spans="2:6" ht="15.75" thickBot="1" x14ac:dyDescent="0.3">
      <c r="B73" s="76" t="s">
        <v>16</v>
      </c>
      <c r="C73" s="71"/>
      <c r="D73" s="71"/>
      <c r="E73" s="77"/>
      <c r="F73" s="52">
        <f>SUM(F72:F72)</f>
        <v>0</v>
      </c>
    </row>
    <row r="74" spans="2:6" ht="15.75" thickBot="1" x14ac:dyDescent="0.3">
      <c r="B74" s="63" t="s">
        <v>24</v>
      </c>
      <c r="C74" s="78" t="s">
        <v>72</v>
      </c>
      <c r="D74" s="78"/>
      <c r="E74" s="78"/>
      <c r="F74" s="79"/>
    </row>
    <row r="75" spans="2:6" ht="30" x14ac:dyDescent="0.25">
      <c r="B75" s="64" t="s">
        <v>25</v>
      </c>
      <c r="C75" s="65" t="s">
        <v>73</v>
      </c>
      <c r="D75" s="26">
        <v>1</v>
      </c>
      <c r="E75" s="49"/>
      <c r="F75" s="36">
        <f>D75*E75</f>
        <v>0</v>
      </c>
    </row>
    <row r="76" spans="2:6" x14ac:dyDescent="0.25">
      <c r="B76" s="21" t="s">
        <v>40</v>
      </c>
      <c r="C76" s="16" t="s">
        <v>74</v>
      </c>
      <c r="D76" s="15">
        <v>1</v>
      </c>
      <c r="E76" s="33"/>
      <c r="F76" s="37">
        <f>D76*E76</f>
        <v>0</v>
      </c>
    </row>
    <row r="77" spans="2:6" x14ac:dyDescent="0.25">
      <c r="B77" s="21" t="s">
        <v>41</v>
      </c>
      <c r="C77" s="16" t="s">
        <v>76</v>
      </c>
      <c r="D77" s="15">
        <v>1</v>
      </c>
      <c r="E77" s="33"/>
      <c r="F77" s="37">
        <f>D77*E77</f>
        <v>0</v>
      </c>
    </row>
    <row r="78" spans="2:6" ht="15.75" thickBot="1" x14ac:dyDescent="0.3">
      <c r="B78" s="23" t="s">
        <v>99</v>
      </c>
      <c r="C78" s="22" t="s">
        <v>77</v>
      </c>
      <c r="D78" s="17">
        <v>1</v>
      </c>
      <c r="E78" s="34"/>
      <c r="F78" s="38">
        <f>D78*E78</f>
        <v>0</v>
      </c>
    </row>
    <row r="79" spans="2:6" ht="15.75" customHeight="1" thickBot="1" x14ac:dyDescent="0.3">
      <c r="B79" s="76" t="s">
        <v>97</v>
      </c>
      <c r="C79" s="71"/>
      <c r="D79" s="71"/>
      <c r="E79" s="77"/>
      <c r="F79" s="52">
        <f>SUM(F75:F78)</f>
        <v>0</v>
      </c>
    </row>
    <row r="80" spans="2:6" x14ac:dyDescent="0.25">
      <c r="B80" s="18" t="s">
        <v>42</v>
      </c>
      <c r="C80" s="80" t="s">
        <v>78</v>
      </c>
      <c r="D80" s="80"/>
      <c r="E80" s="80"/>
      <c r="F80" s="81"/>
    </row>
    <row r="81" spans="2:8" ht="30" x14ac:dyDescent="0.25">
      <c r="B81" s="21" t="s">
        <v>43</v>
      </c>
      <c r="C81" s="16" t="s">
        <v>19</v>
      </c>
      <c r="D81" s="43">
        <v>1</v>
      </c>
      <c r="E81" s="44"/>
      <c r="F81" s="45">
        <f>D81*E81</f>
        <v>0</v>
      </c>
    </row>
    <row r="82" spans="2:8" x14ac:dyDescent="0.25">
      <c r="B82" s="21" t="s">
        <v>102</v>
      </c>
      <c r="C82" s="16" t="s">
        <v>21</v>
      </c>
      <c r="D82" s="43">
        <v>1</v>
      </c>
      <c r="E82" s="44"/>
      <c r="F82" s="45">
        <f>D82*E82</f>
        <v>0</v>
      </c>
    </row>
    <row r="83" spans="2:8" ht="15.75" thickBot="1" x14ac:dyDescent="0.3">
      <c r="B83" s="23" t="s">
        <v>103</v>
      </c>
      <c r="C83" s="22" t="s">
        <v>45</v>
      </c>
      <c r="D83" s="40">
        <v>1</v>
      </c>
      <c r="E83" s="41"/>
      <c r="F83" s="42">
        <f>D83*E83</f>
        <v>0</v>
      </c>
    </row>
    <row r="84" spans="2:8" ht="15.75" thickBot="1" x14ac:dyDescent="0.3">
      <c r="B84" s="76" t="s">
        <v>23</v>
      </c>
      <c r="C84" s="71"/>
      <c r="D84" s="71"/>
      <c r="E84" s="77"/>
      <c r="F84" s="52">
        <f>SUM(F81:F83)</f>
        <v>0</v>
      </c>
    </row>
    <row r="85" spans="2:8" x14ac:dyDescent="0.25">
      <c r="B85" s="18" t="s">
        <v>100</v>
      </c>
      <c r="C85" s="80" t="s">
        <v>79</v>
      </c>
      <c r="D85" s="80"/>
      <c r="E85" s="80"/>
      <c r="F85" s="81"/>
    </row>
    <row r="86" spans="2:8" ht="45.75" thickBot="1" x14ac:dyDescent="0.3">
      <c r="B86" s="23" t="s">
        <v>101</v>
      </c>
      <c r="C86" s="22" t="s">
        <v>26</v>
      </c>
      <c r="D86" s="40">
        <v>1</v>
      </c>
      <c r="E86" s="41"/>
      <c r="F86" s="42">
        <f>D86*E86</f>
        <v>0</v>
      </c>
    </row>
    <row r="87" spans="2:8" ht="15.75" thickBot="1" x14ac:dyDescent="0.3">
      <c r="B87" s="24"/>
      <c r="C87" s="70" t="s">
        <v>27</v>
      </c>
      <c r="D87" s="71"/>
      <c r="E87" s="71"/>
      <c r="F87" s="56">
        <f>F86</f>
        <v>0</v>
      </c>
      <c r="G87" s="68"/>
      <c r="H87" s="68"/>
    </row>
    <row r="88" spans="2:8" ht="19.5" thickBot="1" x14ac:dyDescent="0.35">
      <c r="B88" s="72" t="s">
        <v>93</v>
      </c>
      <c r="C88" s="73"/>
      <c r="D88" s="73"/>
      <c r="E88" s="73"/>
      <c r="F88" s="39">
        <f>F54+F60+F65+F70+F73+F79+F84+F87</f>
        <v>0</v>
      </c>
    </row>
    <row r="91" spans="2:8" ht="15.75" x14ac:dyDescent="0.25">
      <c r="B91" s="88" t="s">
        <v>87</v>
      </c>
      <c r="C91" s="88"/>
    </row>
    <row r="92" spans="2:8" ht="15.75" thickBot="1" x14ac:dyDescent="0.3">
      <c r="B92" s="89" t="s">
        <v>39</v>
      </c>
      <c r="C92" s="89"/>
      <c r="D92" s="12" t="s">
        <v>0</v>
      </c>
      <c r="E92" s="31" t="s">
        <v>1</v>
      </c>
      <c r="F92" s="31" t="s">
        <v>2</v>
      </c>
    </row>
    <row r="93" spans="2:8" x14ac:dyDescent="0.25">
      <c r="B93" s="18" t="s">
        <v>3</v>
      </c>
      <c r="C93" s="80" t="s">
        <v>51</v>
      </c>
      <c r="D93" s="80"/>
      <c r="E93" s="80"/>
      <c r="F93" s="81"/>
    </row>
    <row r="94" spans="2:8" ht="60" x14ac:dyDescent="0.25">
      <c r="B94" s="21" t="s">
        <v>4</v>
      </c>
      <c r="C94" s="57" t="s">
        <v>88</v>
      </c>
      <c r="D94" s="13">
        <v>14</v>
      </c>
      <c r="E94" s="32"/>
      <c r="F94" s="46">
        <f>D94*E94</f>
        <v>0</v>
      </c>
    </row>
    <row r="95" spans="2:8" ht="60" x14ac:dyDescent="0.25">
      <c r="B95" s="21" t="s">
        <v>5</v>
      </c>
      <c r="C95" s="14" t="s">
        <v>53</v>
      </c>
      <c r="D95" s="43">
        <v>14</v>
      </c>
      <c r="E95" s="44"/>
      <c r="F95" s="45">
        <f>D95*E95</f>
        <v>0</v>
      </c>
    </row>
    <row r="96" spans="2:8" ht="60.75" thickBot="1" x14ac:dyDescent="0.3">
      <c r="B96" s="23" t="s">
        <v>6</v>
      </c>
      <c r="C96" s="67" t="s">
        <v>89</v>
      </c>
      <c r="D96" s="40">
        <v>2</v>
      </c>
      <c r="E96" s="41"/>
      <c r="F96" s="42">
        <f>D96*E96</f>
        <v>0</v>
      </c>
    </row>
    <row r="97" spans="2:6" ht="15.75" thickBot="1" x14ac:dyDescent="0.3">
      <c r="B97" s="82" t="s">
        <v>54</v>
      </c>
      <c r="C97" s="83"/>
      <c r="D97" s="83"/>
      <c r="E97" s="84"/>
      <c r="F97" s="52">
        <f>SUM(F94:F96)</f>
        <v>0</v>
      </c>
    </row>
    <row r="98" spans="2:6" x14ac:dyDescent="0.25">
      <c r="B98" s="18" t="s">
        <v>7</v>
      </c>
      <c r="C98" s="80" t="s">
        <v>55</v>
      </c>
      <c r="D98" s="80"/>
      <c r="E98" s="80"/>
      <c r="F98" s="81"/>
    </row>
    <row r="99" spans="2:6" ht="105" x14ac:dyDescent="0.25">
      <c r="B99" s="21" t="s">
        <v>8</v>
      </c>
      <c r="C99" s="16" t="s">
        <v>90</v>
      </c>
      <c r="D99" s="66"/>
      <c r="E99" s="44"/>
      <c r="F99" s="45">
        <f>D99*E99</f>
        <v>0</v>
      </c>
    </row>
    <row r="100" spans="2:6" ht="75" x14ac:dyDescent="0.25">
      <c r="B100" s="21" t="s">
        <v>9</v>
      </c>
      <c r="C100" s="16" t="s">
        <v>56</v>
      </c>
      <c r="D100" s="43"/>
      <c r="E100" s="44"/>
      <c r="F100" s="45">
        <f>D100*E100</f>
        <v>0</v>
      </c>
    </row>
    <row r="101" spans="2:6" ht="75" x14ac:dyDescent="0.25">
      <c r="B101" s="59" t="s">
        <v>46</v>
      </c>
      <c r="C101" s="16" t="s">
        <v>94</v>
      </c>
      <c r="D101" s="43"/>
      <c r="E101" s="44"/>
      <c r="F101" s="45">
        <f>D101*E101</f>
        <v>0</v>
      </c>
    </row>
    <row r="102" spans="2:6" ht="60" x14ac:dyDescent="0.25">
      <c r="B102" s="59" t="s">
        <v>47</v>
      </c>
      <c r="C102" s="58" t="s">
        <v>91</v>
      </c>
      <c r="D102" s="43"/>
      <c r="E102" s="44"/>
      <c r="F102" s="45">
        <f>D102*E102</f>
        <v>0</v>
      </c>
    </row>
    <row r="103" spans="2:6" ht="15.75" thickBot="1" x14ac:dyDescent="0.3">
      <c r="B103" s="82" t="s">
        <v>57</v>
      </c>
      <c r="C103" s="83"/>
      <c r="D103" s="83"/>
      <c r="E103" s="84"/>
      <c r="F103" s="52">
        <f>SUM(F99:F102)</f>
        <v>0</v>
      </c>
    </row>
    <row r="104" spans="2:6" x14ac:dyDescent="0.25">
      <c r="B104" s="18" t="s">
        <v>10</v>
      </c>
      <c r="C104" s="80" t="s">
        <v>59</v>
      </c>
      <c r="D104" s="80"/>
      <c r="E104" s="80"/>
      <c r="F104" s="81"/>
    </row>
    <row r="105" spans="2:6" ht="165" x14ac:dyDescent="0.25">
      <c r="B105" s="61" t="s">
        <v>11</v>
      </c>
      <c r="C105" s="62" t="s">
        <v>61</v>
      </c>
      <c r="D105" s="53">
        <v>9</v>
      </c>
      <c r="E105" s="54"/>
      <c r="F105" s="55">
        <f>D105*E105</f>
        <v>0</v>
      </c>
    </row>
    <row r="106" spans="2:6" ht="150" x14ac:dyDescent="0.25">
      <c r="B106" s="21" t="s">
        <v>60</v>
      </c>
      <c r="C106" s="16" t="s">
        <v>62</v>
      </c>
      <c r="D106" s="43">
        <v>9</v>
      </c>
      <c r="E106" s="44"/>
      <c r="F106" s="55">
        <f>D106*E106</f>
        <v>0</v>
      </c>
    </row>
    <row r="107" spans="2:6" ht="105.75" thickBot="1" x14ac:dyDescent="0.3">
      <c r="B107" s="60" t="s">
        <v>64</v>
      </c>
      <c r="C107" s="22" t="s">
        <v>63</v>
      </c>
      <c r="D107" s="40">
        <v>9</v>
      </c>
      <c r="E107" s="41"/>
      <c r="F107" s="42">
        <f>D107*E107</f>
        <v>0</v>
      </c>
    </row>
    <row r="108" spans="2:6" ht="15.75" thickBot="1" x14ac:dyDescent="0.3">
      <c r="B108" s="82" t="s">
        <v>65</v>
      </c>
      <c r="C108" s="83"/>
      <c r="D108" s="83"/>
      <c r="E108" s="84"/>
      <c r="F108" s="52">
        <f>SUM(F105:F107)</f>
        <v>0</v>
      </c>
    </row>
    <row r="109" spans="2:6" x14ac:dyDescent="0.25">
      <c r="B109" s="18" t="s">
        <v>12</v>
      </c>
      <c r="C109" s="85" t="s">
        <v>71</v>
      </c>
      <c r="D109" s="86"/>
      <c r="E109" s="86"/>
      <c r="F109" s="87"/>
    </row>
    <row r="110" spans="2:6" ht="60" x14ac:dyDescent="0.25">
      <c r="B110" s="21" t="s">
        <v>13</v>
      </c>
      <c r="C110" s="16" t="s">
        <v>14</v>
      </c>
      <c r="D110" s="43">
        <v>75</v>
      </c>
      <c r="E110" s="44"/>
      <c r="F110" s="45">
        <f>D110*E110</f>
        <v>0</v>
      </c>
    </row>
    <row r="111" spans="2:6" ht="15.75" thickBot="1" x14ac:dyDescent="0.3">
      <c r="B111" s="76" t="s">
        <v>16</v>
      </c>
      <c r="C111" s="71"/>
      <c r="D111" s="71"/>
      <c r="E111" s="77"/>
      <c r="F111" s="52">
        <f>SUM(F110:F110)</f>
        <v>0</v>
      </c>
    </row>
    <row r="112" spans="2:6" ht="15.75" thickBot="1" x14ac:dyDescent="0.3">
      <c r="B112" s="63" t="s">
        <v>17</v>
      </c>
      <c r="C112" s="78" t="s">
        <v>72</v>
      </c>
      <c r="D112" s="78"/>
      <c r="E112" s="78"/>
      <c r="F112" s="79"/>
    </row>
    <row r="113" spans="2:8" ht="30" x14ac:dyDescent="0.25">
      <c r="B113" s="64" t="s">
        <v>18</v>
      </c>
      <c r="C113" s="65" t="s">
        <v>73</v>
      </c>
      <c r="D113" s="26">
        <v>1</v>
      </c>
      <c r="E113" s="49"/>
      <c r="F113" s="36">
        <f>D113*E113</f>
        <v>0</v>
      </c>
    </row>
    <row r="114" spans="2:8" x14ac:dyDescent="0.25">
      <c r="B114" s="21" t="s">
        <v>20</v>
      </c>
      <c r="C114" s="16" t="s">
        <v>74</v>
      </c>
      <c r="D114" s="15">
        <v>1</v>
      </c>
      <c r="E114" s="33"/>
      <c r="F114" s="37">
        <f>D114*E114</f>
        <v>0</v>
      </c>
    </row>
    <row r="115" spans="2:8" x14ac:dyDescent="0.25">
      <c r="B115" s="21" t="s">
        <v>22</v>
      </c>
      <c r="C115" s="16" t="s">
        <v>76</v>
      </c>
      <c r="D115" s="15">
        <v>1</v>
      </c>
      <c r="E115" s="33"/>
      <c r="F115" s="37">
        <f>D115*E115</f>
        <v>0</v>
      </c>
    </row>
    <row r="116" spans="2:8" ht="15.75" thickBot="1" x14ac:dyDescent="0.3">
      <c r="B116" s="23" t="s">
        <v>75</v>
      </c>
      <c r="C116" s="22" t="s">
        <v>77</v>
      </c>
      <c r="D116" s="17">
        <v>1</v>
      </c>
      <c r="E116" s="34"/>
      <c r="F116" s="38">
        <f>D116*E116</f>
        <v>0</v>
      </c>
    </row>
    <row r="117" spans="2:8" ht="15.75" thickBot="1" x14ac:dyDescent="0.3">
      <c r="B117" s="76" t="s">
        <v>44</v>
      </c>
      <c r="C117" s="71"/>
      <c r="D117" s="71"/>
      <c r="E117" s="77"/>
      <c r="F117" s="52">
        <f>SUM(F113:F116)</f>
        <v>0</v>
      </c>
    </row>
    <row r="118" spans="2:8" x14ac:dyDescent="0.25">
      <c r="B118" s="18" t="s">
        <v>24</v>
      </c>
      <c r="C118" s="80" t="s">
        <v>78</v>
      </c>
      <c r="D118" s="80"/>
      <c r="E118" s="80"/>
      <c r="F118" s="81"/>
    </row>
    <row r="119" spans="2:8" ht="30" x14ac:dyDescent="0.25">
      <c r="B119" s="21" t="s">
        <v>25</v>
      </c>
      <c r="C119" s="16" t="s">
        <v>19</v>
      </c>
      <c r="D119" s="43">
        <v>1</v>
      </c>
      <c r="E119" s="44"/>
      <c r="F119" s="45">
        <f>D119*E119</f>
        <v>0</v>
      </c>
    </row>
    <row r="120" spans="2:8" x14ac:dyDescent="0.25">
      <c r="B120" s="21" t="s">
        <v>40</v>
      </c>
      <c r="C120" s="16" t="s">
        <v>21</v>
      </c>
      <c r="D120" s="43">
        <v>1</v>
      </c>
      <c r="E120" s="44"/>
      <c r="F120" s="45">
        <f>D120*E120</f>
        <v>0</v>
      </c>
    </row>
    <row r="121" spans="2:8" ht="15.75" thickBot="1" x14ac:dyDescent="0.3">
      <c r="B121" s="23" t="s">
        <v>41</v>
      </c>
      <c r="C121" s="22" t="s">
        <v>45</v>
      </c>
      <c r="D121" s="40">
        <v>1</v>
      </c>
      <c r="E121" s="41"/>
      <c r="F121" s="42">
        <f>D121*E121</f>
        <v>0</v>
      </c>
    </row>
    <row r="122" spans="2:8" ht="15.75" thickBot="1" x14ac:dyDescent="0.3">
      <c r="B122" s="76" t="s">
        <v>23</v>
      </c>
      <c r="C122" s="71"/>
      <c r="D122" s="71"/>
      <c r="E122" s="77"/>
      <c r="F122" s="52">
        <f>SUM(F119:F121)</f>
        <v>0</v>
      </c>
    </row>
    <row r="123" spans="2:8" x14ac:dyDescent="0.25">
      <c r="B123" s="18" t="s">
        <v>42</v>
      </c>
      <c r="C123" s="80" t="s">
        <v>79</v>
      </c>
      <c r="D123" s="80"/>
      <c r="E123" s="80"/>
      <c r="F123" s="81"/>
    </row>
    <row r="124" spans="2:8" ht="45.75" thickBot="1" x14ac:dyDescent="0.3">
      <c r="B124" s="23" t="s">
        <v>43</v>
      </c>
      <c r="C124" s="22" t="s">
        <v>26</v>
      </c>
      <c r="D124" s="40">
        <v>1</v>
      </c>
      <c r="E124" s="41"/>
      <c r="F124" s="42">
        <f>D124*E124</f>
        <v>0</v>
      </c>
      <c r="G124" s="68"/>
      <c r="H124" s="68"/>
    </row>
    <row r="125" spans="2:8" ht="15.75" thickBot="1" x14ac:dyDescent="0.3">
      <c r="B125" s="24"/>
      <c r="C125" s="70" t="s">
        <v>27</v>
      </c>
      <c r="D125" s="71"/>
      <c r="E125" s="71"/>
      <c r="F125" s="56">
        <f>F124</f>
        <v>0</v>
      </c>
    </row>
    <row r="126" spans="2:8" ht="19.5" thickBot="1" x14ac:dyDescent="0.35">
      <c r="B126" s="72" t="s">
        <v>92</v>
      </c>
      <c r="C126" s="73"/>
      <c r="D126" s="73"/>
      <c r="E126" s="73"/>
      <c r="F126" s="39">
        <f>F97+F103+F108+F111+F117+F122+F125</f>
        <v>0</v>
      </c>
    </row>
    <row r="132" spans="2:8" ht="15.75" thickBot="1" x14ac:dyDescent="0.3"/>
    <row r="133" spans="2:8" x14ac:dyDescent="0.25">
      <c r="C133" s="1" t="s">
        <v>28</v>
      </c>
      <c r="D133" s="2">
        <f>F45+F88+F126</f>
        <v>0</v>
      </c>
      <c r="G133" s="68"/>
      <c r="H133" s="68"/>
    </row>
    <row r="134" spans="2:8" x14ac:dyDescent="0.25">
      <c r="C134" s="3" t="s">
        <v>29</v>
      </c>
      <c r="D134" s="4">
        <f>D133*0.13</f>
        <v>0</v>
      </c>
    </row>
    <row r="135" spans="2:8" x14ac:dyDescent="0.25">
      <c r="C135" s="3" t="s">
        <v>30</v>
      </c>
      <c r="D135" s="4">
        <f>D133*0.06</f>
        <v>0</v>
      </c>
    </row>
    <row r="136" spans="2:8" x14ac:dyDescent="0.25">
      <c r="C136" s="5" t="s">
        <v>31</v>
      </c>
      <c r="D136" s="4">
        <f>0.19*D133</f>
        <v>0</v>
      </c>
    </row>
    <row r="137" spans="2:8" x14ac:dyDescent="0.25">
      <c r="C137" s="6" t="s">
        <v>32</v>
      </c>
      <c r="D137" s="7">
        <f>D133+D136</f>
        <v>0</v>
      </c>
    </row>
    <row r="138" spans="2:8" x14ac:dyDescent="0.25">
      <c r="C138" s="8"/>
      <c r="D138" s="9"/>
    </row>
    <row r="139" spans="2:8" x14ac:dyDescent="0.25">
      <c r="C139" s="10" t="s">
        <v>33</v>
      </c>
      <c r="D139" s="11">
        <f>D137*0.21</f>
        <v>0</v>
      </c>
    </row>
    <row r="140" spans="2:8" x14ac:dyDescent="0.25">
      <c r="C140" s="8"/>
      <c r="D140" s="4"/>
    </row>
    <row r="141" spans="2:8" ht="16.5" thickBot="1" x14ac:dyDescent="0.3">
      <c r="C141" s="19" t="s">
        <v>34</v>
      </c>
      <c r="D141" s="20">
        <f>D137+D139</f>
        <v>0</v>
      </c>
    </row>
    <row r="144" spans="2:8" x14ac:dyDescent="0.25">
      <c r="B144" s="93" t="s">
        <v>35</v>
      </c>
      <c r="C144" s="93"/>
    </row>
    <row r="145" spans="2:5" ht="15.75" thickBot="1" x14ac:dyDescent="0.3"/>
    <row r="146" spans="2:5" ht="15.75" thickBot="1" x14ac:dyDescent="0.3">
      <c r="B146" s="28" t="s">
        <v>36</v>
      </c>
      <c r="C146" s="29" t="s">
        <v>98</v>
      </c>
      <c r="D146" s="29" t="s">
        <v>37</v>
      </c>
      <c r="E146" s="35" t="s">
        <v>38</v>
      </c>
    </row>
    <row r="147" spans="2:5" x14ac:dyDescent="0.25">
      <c r="B147" s="25">
        <v>1</v>
      </c>
      <c r="C147" s="26" t="str">
        <f>C9</f>
        <v>Desmontajes</v>
      </c>
      <c r="D147" s="49">
        <f>F12</f>
        <v>0</v>
      </c>
      <c r="E147" s="47" t="e">
        <f>D147/$D$155</f>
        <v>#DIV/0!</v>
      </c>
    </row>
    <row r="148" spans="2:5" x14ac:dyDescent="0.25">
      <c r="B148" s="27">
        <v>2</v>
      </c>
      <c r="C148" s="15" t="str">
        <f>C13</f>
        <v>Proyectores</v>
      </c>
      <c r="D148" s="33">
        <f>F17</f>
        <v>0</v>
      </c>
      <c r="E148" s="48" t="e">
        <f t="shared" ref="E148:E154" si="0">D148/$D$155</f>
        <v>#DIV/0!</v>
      </c>
    </row>
    <row r="149" spans="2:5" x14ac:dyDescent="0.25">
      <c r="B149" s="27">
        <v>3</v>
      </c>
      <c r="C149" s="15" t="str">
        <f>C18</f>
        <v>Elementos eléctricos</v>
      </c>
      <c r="D149" s="33">
        <f>F22</f>
        <v>0</v>
      </c>
      <c r="E149" s="48" t="e">
        <f t="shared" si="0"/>
        <v>#DIV/0!</v>
      </c>
    </row>
    <row r="150" spans="2:5" x14ac:dyDescent="0.25">
      <c r="B150" s="27">
        <v>4</v>
      </c>
      <c r="C150" s="69" t="str">
        <f>C23</f>
        <v>Sistema de Telegestión y Control</v>
      </c>
      <c r="D150" s="33">
        <f>F27</f>
        <v>0</v>
      </c>
      <c r="E150" s="48" t="e">
        <f t="shared" si="0"/>
        <v>#DIV/0!</v>
      </c>
    </row>
    <row r="151" spans="2:5" x14ac:dyDescent="0.25">
      <c r="B151" s="27">
        <v>5</v>
      </c>
      <c r="C151" s="69" t="str">
        <f>C28</f>
        <v>Medidas correctoras ambientales</v>
      </c>
      <c r="D151" s="33">
        <f>F30</f>
        <v>0</v>
      </c>
      <c r="E151" s="48" t="e">
        <f t="shared" si="0"/>
        <v>#DIV/0!</v>
      </c>
    </row>
    <row r="152" spans="2:5" x14ac:dyDescent="0.25">
      <c r="B152" s="27">
        <v>6</v>
      </c>
      <c r="C152" s="15" t="str">
        <f>C31</f>
        <v>Redacción de Estudios, Medidas y Legalización</v>
      </c>
      <c r="D152" s="33">
        <f>F36</f>
        <v>0</v>
      </c>
      <c r="E152" s="48" t="e">
        <f t="shared" si="0"/>
        <v>#DIV/0!</v>
      </c>
    </row>
    <row r="153" spans="2:5" x14ac:dyDescent="0.25">
      <c r="B153" s="27">
        <v>7</v>
      </c>
      <c r="C153" s="15" t="str">
        <f>C37</f>
        <v>Gestión de residuos</v>
      </c>
      <c r="D153" s="33">
        <f>F41</f>
        <v>0</v>
      </c>
      <c r="E153" s="48" t="e">
        <f t="shared" si="0"/>
        <v>#DIV/0!</v>
      </c>
    </row>
    <row r="154" spans="2:5" x14ac:dyDescent="0.25">
      <c r="B154" s="27">
        <v>8</v>
      </c>
      <c r="C154" s="15" t="str">
        <f>C42</f>
        <v>Seguridad y salud</v>
      </c>
      <c r="D154" s="33">
        <f>F44</f>
        <v>0</v>
      </c>
      <c r="E154" s="48" t="e">
        <f t="shared" si="0"/>
        <v>#DIV/0!</v>
      </c>
    </row>
    <row r="155" spans="2:5" ht="16.5" thickBot="1" x14ac:dyDescent="0.3">
      <c r="B155" s="74" t="s">
        <v>48</v>
      </c>
      <c r="C155" s="75"/>
      <c r="D155" s="50">
        <f>SUM(D147:D154)</f>
        <v>0</v>
      </c>
      <c r="E155" s="51" t="e">
        <f>SUM(E147:E154)</f>
        <v>#DIV/0!</v>
      </c>
    </row>
    <row r="156" spans="2:5" ht="15.75" thickBot="1" x14ac:dyDescent="0.3"/>
    <row r="157" spans="2:5" ht="15.75" thickBot="1" x14ac:dyDescent="0.3">
      <c r="B157" s="28" t="s">
        <v>36</v>
      </c>
      <c r="C157" s="29" t="s">
        <v>104</v>
      </c>
      <c r="D157" s="29" t="s">
        <v>37</v>
      </c>
      <c r="E157" s="35" t="s">
        <v>38</v>
      </c>
    </row>
    <row r="158" spans="2:5" x14ac:dyDescent="0.25">
      <c r="B158" s="25">
        <v>1</v>
      </c>
      <c r="C158" s="26" t="str">
        <f>C50</f>
        <v>Desmontajes</v>
      </c>
      <c r="D158" s="49">
        <f>F54</f>
        <v>0</v>
      </c>
      <c r="E158" s="47" t="e">
        <f>D158/$D$166</f>
        <v>#DIV/0!</v>
      </c>
    </row>
    <row r="159" spans="2:5" x14ac:dyDescent="0.25">
      <c r="B159" s="27">
        <v>2</v>
      </c>
      <c r="C159" s="15" t="str">
        <f>C55</f>
        <v>Proyectores</v>
      </c>
      <c r="D159" s="33">
        <f>F60</f>
        <v>0</v>
      </c>
      <c r="E159" s="48" t="e">
        <f t="shared" ref="E159:E165" si="1">D159/$D$166</f>
        <v>#DIV/0!</v>
      </c>
    </row>
    <row r="160" spans="2:5" x14ac:dyDescent="0.25">
      <c r="B160" s="27">
        <v>3</v>
      </c>
      <c r="C160" s="15" t="str">
        <f>C61</f>
        <v>Elementos eléctricos</v>
      </c>
      <c r="D160" s="33">
        <f>F65</f>
        <v>0</v>
      </c>
      <c r="E160" s="48" t="e">
        <f t="shared" si="1"/>
        <v>#DIV/0!</v>
      </c>
    </row>
    <row r="161" spans="2:5" x14ac:dyDescent="0.25">
      <c r="B161" s="27">
        <v>4</v>
      </c>
      <c r="C161" s="69" t="str">
        <f>C66</f>
        <v>Sistema de Telegestión y Control</v>
      </c>
      <c r="D161" s="33">
        <f>F70</f>
        <v>0</v>
      </c>
      <c r="E161" s="48" t="e">
        <f t="shared" si="1"/>
        <v>#DIV/0!</v>
      </c>
    </row>
    <row r="162" spans="2:5" x14ac:dyDescent="0.25">
      <c r="B162" s="27">
        <v>5</v>
      </c>
      <c r="C162" s="69" t="str">
        <f>C71</f>
        <v>Medidas correctoras ambientales</v>
      </c>
      <c r="D162" s="33">
        <f>F73</f>
        <v>0</v>
      </c>
      <c r="E162" s="48" t="e">
        <f t="shared" si="1"/>
        <v>#DIV/0!</v>
      </c>
    </row>
    <row r="163" spans="2:5" x14ac:dyDescent="0.25">
      <c r="B163" s="27">
        <v>6</v>
      </c>
      <c r="C163" s="15" t="str">
        <f>C74</f>
        <v>Redacción de Estudios, Medidas y Legalización</v>
      </c>
      <c r="D163" s="33">
        <f>F79</f>
        <v>0</v>
      </c>
      <c r="E163" s="48" t="e">
        <f t="shared" si="1"/>
        <v>#DIV/0!</v>
      </c>
    </row>
    <row r="164" spans="2:5" x14ac:dyDescent="0.25">
      <c r="B164" s="27">
        <v>7</v>
      </c>
      <c r="C164" s="15" t="str">
        <f>C80</f>
        <v>Gestión de residuos</v>
      </c>
      <c r="D164" s="33">
        <f>F84</f>
        <v>0</v>
      </c>
      <c r="E164" s="48" t="e">
        <f t="shared" si="1"/>
        <v>#DIV/0!</v>
      </c>
    </row>
    <row r="165" spans="2:5" x14ac:dyDescent="0.25">
      <c r="B165" s="27">
        <v>8</v>
      </c>
      <c r="C165" s="15" t="str">
        <f>C85</f>
        <v>Seguridad y salud</v>
      </c>
      <c r="D165" s="33">
        <f>F87</f>
        <v>0</v>
      </c>
      <c r="E165" s="48" t="e">
        <f t="shared" si="1"/>
        <v>#DIV/0!</v>
      </c>
    </row>
    <row r="166" spans="2:5" ht="16.5" thickBot="1" x14ac:dyDescent="0.3">
      <c r="B166" s="74" t="s">
        <v>48</v>
      </c>
      <c r="C166" s="75"/>
      <c r="D166" s="50">
        <f>SUM(D158:D165)</f>
        <v>0</v>
      </c>
      <c r="E166" s="51" t="e">
        <f>SUM(E158:E165)</f>
        <v>#DIV/0!</v>
      </c>
    </row>
    <row r="167" spans="2:5" ht="15.75" thickBot="1" x14ac:dyDescent="0.3"/>
    <row r="168" spans="2:5" ht="15.75" thickBot="1" x14ac:dyDescent="0.3">
      <c r="B168" s="28" t="s">
        <v>36</v>
      </c>
      <c r="C168" s="29" t="s">
        <v>105</v>
      </c>
      <c r="D168" s="29" t="s">
        <v>37</v>
      </c>
      <c r="E168" s="35" t="s">
        <v>38</v>
      </c>
    </row>
    <row r="169" spans="2:5" x14ac:dyDescent="0.25">
      <c r="B169" s="25">
        <v>1</v>
      </c>
      <c r="C169" s="26" t="str">
        <f>C93</f>
        <v>Desmontajes</v>
      </c>
      <c r="D169" s="49">
        <f>F97</f>
        <v>0</v>
      </c>
      <c r="E169" s="47" t="e">
        <f>D169/$D$176</f>
        <v>#DIV/0!</v>
      </c>
    </row>
    <row r="170" spans="2:5" x14ac:dyDescent="0.25">
      <c r="B170" s="27">
        <v>2</v>
      </c>
      <c r="C170" s="15" t="str">
        <f>C98</f>
        <v>Proyectores</v>
      </c>
      <c r="D170" s="33">
        <f>F103</f>
        <v>0</v>
      </c>
      <c r="E170" s="48" t="e">
        <f t="shared" ref="E170:E175" si="2">D170/$D$176</f>
        <v>#DIV/0!</v>
      </c>
    </row>
    <row r="171" spans="2:5" x14ac:dyDescent="0.25">
      <c r="B171" s="27">
        <v>3</v>
      </c>
      <c r="C171" s="15" t="str">
        <f>C104</f>
        <v>Elementos eléctricos</v>
      </c>
      <c r="D171" s="33">
        <f>F108</f>
        <v>0</v>
      </c>
      <c r="E171" s="48" t="e">
        <f t="shared" si="2"/>
        <v>#DIV/0!</v>
      </c>
    </row>
    <row r="172" spans="2:5" x14ac:dyDescent="0.25">
      <c r="B172" s="27">
        <v>4</v>
      </c>
      <c r="C172" s="69" t="str">
        <f>C109</f>
        <v>Medidas correctoras ambientales</v>
      </c>
      <c r="D172" s="33">
        <f>F111</f>
        <v>0</v>
      </c>
      <c r="E172" s="48" t="e">
        <f t="shared" si="2"/>
        <v>#DIV/0!</v>
      </c>
    </row>
    <row r="173" spans="2:5" x14ac:dyDescent="0.25">
      <c r="B173" s="27">
        <v>5</v>
      </c>
      <c r="C173" s="69" t="str">
        <f>C112</f>
        <v>Redacción de Estudios, Medidas y Legalización</v>
      </c>
      <c r="D173" s="33">
        <f>F117</f>
        <v>0</v>
      </c>
      <c r="E173" s="48" t="e">
        <f t="shared" si="2"/>
        <v>#DIV/0!</v>
      </c>
    </row>
    <row r="174" spans="2:5" x14ac:dyDescent="0.25">
      <c r="B174" s="27">
        <v>6</v>
      </c>
      <c r="C174" s="15" t="str">
        <f>C118</f>
        <v>Gestión de residuos</v>
      </c>
      <c r="D174" s="33">
        <f>F122</f>
        <v>0</v>
      </c>
      <c r="E174" s="48" t="e">
        <f t="shared" si="2"/>
        <v>#DIV/0!</v>
      </c>
    </row>
    <row r="175" spans="2:5" x14ac:dyDescent="0.25">
      <c r="B175" s="27">
        <v>7</v>
      </c>
      <c r="C175" s="15" t="str">
        <f>C123</f>
        <v>Seguridad y salud</v>
      </c>
      <c r="D175" s="33">
        <f>F125</f>
        <v>0</v>
      </c>
      <c r="E175" s="48" t="e">
        <f t="shared" si="2"/>
        <v>#DIV/0!</v>
      </c>
    </row>
    <row r="176" spans="2:5" ht="16.5" thickBot="1" x14ac:dyDescent="0.3">
      <c r="B176" s="74" t="s">
        <v>48</v>
      </c>
      <c r="C176" s="75"/>
      <c r="D176" s="50">
        <f>SUM(D169:D175)</f>
        <v>0</v>
      </c>
      <c r="E176" s="51" t="e">
        <f>SUM(E169:E175)</f>
        <v>#DIV/0!</v>
      </c>
    </row>
  </sheetData>
  <mergeCells count="60">
    <mergeCell ref="C28:F28"/>
    <mergeCell ref="B5:F5"/>
    <mergeCell ref="B7:C7"/>
    <mergeCell ref="B8:C8"/>
    <mergeCell ref="C9:F9"/>
    <mergeCell ref="B12:E12"/>
    <mergeCell ref="C13:F13"/>
    <mergeCell ref="B17:E17"/>
    <mergeCell ref="C18:F18"/>
    <mergeCell ref="B22:E22"/>
    <mergeCell ref="C23:F23"/>
    <mergeCell ref="B27:E27"/>
    <mergeCell ref="B54:E54"/>
    <mergeCell ref="B30:E30"/>
    <mergeCell ref="C31:F31"/>
    <mergeCell ref="B36:E36"/>
    <mergeCell ref="C37:F37"/>
    <mergeCell ref="B41:E41"/>
    <mergeCell ref="C42:F42"/>
    <mergeCell ref="C44:E44"/>
    <mergeCell ref="B45:E45"/>
    <mergeCell ref="B48:C48"/>
    <mergeCell ref="B49:C49"/>
    <mergeCell ref="C50:F50"/>
    <mergeCell ref="B84:E84"/>
    <mergeCell ref="C55:F55"/>
    <mergeCell ref="B60:E60"/>
    <mergeCell ref="C61:F61"/>
    <mergeCell ref="B65:E65"/>
    <mergeCell ref="C66:F66"/>
    <mergeCell ref="B70:E70"/>
    <mergeCell ref="C71:F71"/>
    <mergeCell ref="B73:E73"/>
    <mergeCell ref="C74:F74"/>
    <mergeCell ref="B79:E79"/>
    <mergeCell ref="C80:F80"/>
    <mergeCell ref="C109:F109"/>
    <mergeCell ref="C85:F85"/>
    <mergeCell ref="C87:E87"/>
    <mergeCell ref="B88:E88"/>
    <mergeCell ref="B91:C91"/>
    <mergeCell ref="B92:C92"/>
    <mergeCell ref="C93:F93"/>
    <mergeCell ref="B97:E97"/>
    <mergeCell ref="C98:F98"/>
    <mergeCell ref="B103:E103"/>
    <mergeCell ref="C104:F104"/>
    <mergeCell ref="B108:E108"/>
    <mergeCell ref="B176:C176"/>
    <mergeCell ref="B111:E111"/>
    <mergeCell ref="C112:F112"/>
    <mergeCell ref="B117:E117"/>
    <mergeCell ref="C118:F118"/>
    <mergeCell ref="B122:E122"/>
    <mergeCell ref="C123:F123"/>
    <mergeCell ref="C125:E125"/>
    <mergeCell ref="B126:E126"/>
    <mergeCell ref="B144:C144"/>
    <mergeCell ref="B155:C155"/>
    <mergeCell ref="B166:C16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Prespuesto Valorado</vt:lpstr>
      <vt:lpstr>Prespuesto Mudo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Alvaro Fernandez</dc:creator>
  <cp:lastModifiedBy>Lourdes Fernandez</cp:lastModifiedBy>
  <dcterms:created xsi:type="dcterms:W3CDTF">2025-07-23T10:17:42Z</dcterms:created>
  <dcterms:modified xsi:type="dcterms:W3CDTF">2025-08-01T11:11:18Z</dcterms:modified>
</cp:coreProperties>
</file>