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RCHIVO.intcdm.sandetel.int\7.TELE_CDG\1.OP_TEC\2.CGO\PROYECTOS\P24-010_PPT PLATAFORMA CONTACT CENTER\03_DEFINITIVOS\"/>
    </mc:Choice>
  </mc:AlternateContent>
  <xr:revisionPtr revIDLastSave="0" documentId="13_ncr:1_{7F621B10-E7CB-4F91-BCCC-2688C1E6614D}" xr6:coauthVersionLast="47" xr6:coauthVersionMax="47" xr10:uidLastSave="{00000000-0000-0000-0000-000000000000}"/>
  <bookViews>
    <workbookView xWindow="-120" yWindow="-120" windowWidth="38640" windowHeight="21120" tabRatio="859" xr2:uid="{5E3B0A9C-2BF3-41EF-8B07-06451316944D}"/>
  </bookViews>
  <sheets>
    <sheet name="INSTRUCCIONES" sheetId="26" r:id="rId1"/>
    <sheet name="COSTES TOTALES" sheetId="27" r:id="rId2"/>
    <sheet name="COSTES OPERATIVOS" sheetId="29" r:id="rId3"/>
    <sheet name="ANS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7" l="1"/>
  <c r="L7" i="27"/>
  <c r="L6" i="27" s="1"/>
  <c r="M8" i="27"/>
  <c r="M7" i="27"/>
  <c r="M6" i="27" s="1"/>
  <c r="I6" i="29"/>
  <c r="K6" i="29"/>
  <c r="O10" i="27" s="1"/>
  <c r="J6" i="29"/>
  <c r="K10" i="27" s="1"/>
  <c r="M10" i="27" s="1"/>
  <c r="M9" i="27" s="1"/>
  <c r="H6" i="29"/>
  <c r="P8" i="27"/>
  <c r="Q8" i="27" s="1"/>
  <c r="P7" i="27"/>
  <c r="L10" i="27" l="1"/>
  <c r="L9" i="27" s="1"/>
  <c r="L5" i="27" s="1"/>
  <c r="M5" i="27"/>
  <c r="Q7" i="27"/>
  <c r="Q6" i="27" s="1"/>
  <c r="P6" i="27"/>
  <c r="P10" i="27" l="1"/>
  <c r="Q10" i="27" s="1"/>
  <c r="Q9" i="27" l="1"/>
  <c r="Q5" i="27" s="1"/>
  <c r="P9" i="27"/>
  <c r="P5" i="27" s="1"/>
</calcChain>
</file>

<file path=xl/sharedStrings.xml><?xml version="1.0" encoding="utf-8"?>
<sst xmlns="http://schemas.openxmlformats.org/spreadsheetml/2006/main" count="153" uniqueCount="109">
  <si>
    <t>Cantidad</t>
  </si>
  <si>
    <t>ASR/TTS básico</t>
  </si>
  <si>
    <t>Interacciones</t>
  </si>
  <si>
    <t>Buzón de Voz</t>
  </si>
  <si>
    <t>Licencias nominales</t>
  </si>
  <si>
    <t>Agentes de Contact Center Básicos I</t>
  </si>
  <si>
    <t>Recepción y emisión de llamadas. Sin Grabación.</t>
  </si>
  <si>
    <t>Agentes de Contact Center Básicos II</t>
  </si>
  <si>
    <t>Agentes de Contact Center Omnicanal</t>
  </si>
  <si>
    <t>CONCEPTO</t>
  </si>
  <si>
    <t>DESCRIPCIÓN</t>
  </si>
  <si>
    <t>UNIDAD</t>
  </si>
  <si>
    <t>Supervisores de Contact Center</t>
  </si>
  <si>
    <t>Administradores plataforma Contact Center</t>
  </si>
  <si>
    <t>Gestión, supervisión y coordinación de las operaciones y el equipo de contact center</t>
  </si>
  <si>
    <t>Identificación de comandos de voz simples y reprodución de respuestas de texto</t>
  </si>
  <si>
    <t>Llamadas simultáneas</t>
  </si>
  <si>
    <t>Paquete 5.000 conversaciones</t>
  </si>
  <si>
    <t>Whatsapp entrante</t>
  </si>
  <si>
    <t>Whatsapp saliente</t>
  </si>
  <si>
    <t>Chatbot usando tecnología LLM e IA generativa. No precisa el uso de ASR ni TTS</t>
  </si>
  <si>
    <t>Voicebot usando tecnología LLM e IA generativa. Requiere ASR/NLU y TTS avanzado.</t>
  </si>
  <si>
    <t>GB</t>
  </si>
  <si>
    <t>Ud</t>
  </si>
  <si>
    <t xml:space="preserve">Flujo IVR con pregunta/respuesta por DTMF </t>
  </si>
  <si>
    <t>Módulo para marcación saliente automatizada</t>
  </si>
  <si>
    <t>Marcación saliente automatizada.</t>
  </si>
  <si>
    <t>Marcación saliente predictiva con agente.</t>
  </si>
  <si>
    <t>Marcación saliente progresiva con agente.</t>
  </si>
  <si>
    <t>Gestión, configuración y mantenimineto del sistema del contact center</t>
  </si>
  <si>
    <t>Recepción de conversaciones (grupo de mensajes con último mensaje no más antiguo de 24h)</t>
  </si>
  <si>
    <t>Envío de conversaciones (grupo de mensajes con último mensaje no más antiguo de 24h) a HSM</t>
  </si>
  <si>
    <t>Almacenamiento de mensajes de audio en buzón de voz para su posterior uso en el Contact Center</t>
  </si>
  <si>
    <t>Minutos</t>
  </si>
  <si>
    <t>Servicio transaccional desatendido avanzado I</t>
  </si>
  <si>
    <t>Servicio transaccional desatendido avanzado II</t>
  </si>
  <si>
    <t>Recepción y emisión de llamadas. Con Grabación (1 año de permanencia de las grabaciones).</t>
  </si>
  <si>
    <t>Recepción y emisión de interacciones de múltiples canales con grabación de llamadas e interacciones (1 año de permanencia de las grabaciones).</t>
  </si>
  <si>
    <t>Llamadas</t>
  </si>
  <si>
    <t>Licencias de marcación concurrente</t>
  </si>
  <si>
    <t>CANTIDAD
MENSUAL</t>
  </si>
  <si>
    <t>Servicio transaccional entrante desatendido básico</t>
  </si>
  <si>
    <t>Servicio transaccional saliente desatendido básico</t>
  </si>
  <si>
    <t>Encuestras automatizadas, flujo IVR con pregunta/respuesta por DTMF.</t>
  </si>
  <si>
    <t>Agente de Contact Center Videoconferencia</t>
  </si>
  <si>
    <t>Recepción/emisión de contactos por videconferencia como add on para un grupo de agentes ya incluido en los agentes de contact center básicos I, II y omnicanal</t>
  </si>
  <si>
    <t>Costes Servicios Profesionales</t>
  </si>
  <si>
    <t>Bolsa de horas para desarrollos y evolutivos según lo indicado en el pliego en el punto 6.4</t>
  </si>
  <si>
    <t>Costes Servicios Recurrentes</t>
  </si>
  <si>
    <t>Costes recurrentes necesarios para la operativa de los servicios y funcionlidades desplegados de acuerdo al alcance del presente pliego:
- Licencias
- Consumos
- Soporte y mantenimiento de la plataforma 24x7.
- Asociados a la infraestructura necesaria para la prestación del servicio</t>
  </si>
  <si>
    <t>Único</t>
  </si>
  <si>
    <t>Anual</t>
  </si>
  <si>
    <t>Todos los precios sin IVA</t>
  </si>
  <si>
    <t>Plantilla respuesta económica</t>
  </si>
  <si>
    <t>Instrucciones</t>
  </si>
  <si>
    <t>•</t>
  </si>
  <si>
    <t>Los precios son sin IVA incluidos</t>
  </si>
  <si>
    <t>Pestaña</t>
  </si>
  <si>
    <t>Escribir el nombre del licitador en la celda C1</t>
  </si>
  <si>
    <t>Columna B: Hace referencia al nombre del concepto a valorar</t>
  </si>
  <si>
    <t>Costes Operativo</t>
  </si>
  <si>
    <t>Costes totales</t>
  </si>
  <si>
    <t>Pago
Único /Anual</t>
  </si>
  <si>
    <t>ESCENARIO 1</t>
  </si>
  <si>
    <t>ESCENARIO 2</t>
  </si>
  <si>
    <t>PRECIO MENSUAL UNITARIO
DE REFERENCIA</t>
  </si>
  <si>
    <t>PRECIO MENSUAL UNITARIO
OFERTADO</t>
  </si>
  <si>
    <t>IMPORTE ANUAL DE REFERNCIA</t>
  </si>
  <si>
    <t>IMPORTE ANUAL
OFERTADO</t>
  </si>
  <si>
    <t xml:space="preserve">NOMBRE DEL LICITADOR :  </t>
  </si>
  <si>
    <t>Precio unitario
de referencia</t>
  </si>
  <si>
    <t>Precio unitario
ofertado</t>
  </si>
  <si>
    <t>En esta pestaña se debe indicar los importes de los costes recurrenete y no recurrente del total de la licitación (Contrato a 3 años)</t>
  </si>
  <si>
    <t>Total Contrato (3 Años)
ofertado
(Sin IVA )</t>
  </si>
  <si>
    <t>Total Contrato (3 Años)
de referencia
(Sin IVA )</t>
  </si>
  <si>
    <t>Importe anual
de referencia</t>
  </si>
  <si>
    <t>Importe anual
ofertado</t>
  </si>
  <si>
    <t>Columna J : El número de horas para la bolsa de horas es un valor fijo de 2.000 horas anuales</t>
  </si>
  <si>
    <t>Columna P : Cálculo del importe ofertado por el licitador</t>
  </si>
  <si>
    <t>Columna N : Celda donde se indica la periodicidad de pago al que hace referencia, los valores son: 
- Valor "Único", Este concepto se factura una única vez durante todo el período del contrato
- Valor "Anual", este concepto se factura anualmente durante todo el período del contrato</t>
  </si>
  <si>
    <t>Columna Q : Cálcula del importe de la licitación (3 años)</t>
  </si>
  <si>
    <t>Columna O : Introducir los importes unitarios en las celdas sombreadas (filas 7 y 8). La fila 9 recupera los datos de la pestaña "Costes Operativos"</t>
  </si>
  <si>
    <t>Columna B: Hace referencia a los conceptos necesarios para la prestación de los servicios solicitados. Todo tipo de licencias y consumos</t>
  </si>
  <si>
    <t>Columna C: Descripción de los conceptos enunciados en la columna B</t>
  </si>
  <si>
    <t>Columna D: Hace referencia al tipo de unidad facturable del concepto  licencia/interacción/llamadas/llamadas simultáneas/minutos/paquete de conversaciones/GB</t>
  </si>
  <si>
    <t>Columna F: Precio unitario mensual. El licitador debe cumplimentar las celdas sombreadas de esta columna</t>
  </si>
  <si>
    <t>Columna I: Cálculo del importe anual de cada escenario</t>
  </si>
  <si>
    <t>Plantilla respuesta ANS</t>
  </si>
  <si>
    <t>5.- S-1</t>
  </si>
  <si>
    <t>Disponibilidad de los servicios</t>
  </si>
  <si>
    <t>6.- I-1</t>
  </si>
  <si>
    <t>Tiempo medio de atención de incidencias con criticidad alta</t>
  </si>
  <si>
    <t>7.- I-2</t>
  </si>
  <si>
    <t>Tiempo medio de resolución de incidencias con criticidad alta</t>
  </si>
  <si>
    <t>8.- P-1</t>
  </si>
  <si>
    <t>Tiempo de provisión de servicios recurrentes</t>
  </si>
  <si>
    <t>ANS</t>
  </si>
  <si>
    <t>VALOR DE  REFERENCIA</t>
  </si>
  <si>
    <t>1 hora</t>
  </si>
  <si>
    <t>2 horas</t>
  </si>
  <si>
    <t>5 días</t>
  </si>
  <si>
    <t>VALOR OFERTADDO</t>
  </si>
  <si>
    <r>
      <t xml:space="preserve">La presente plantilla sirve para presentar de forma unificada la propuesta de precios y ANS de los licitadores. Es </t>
    </r>
    <r>
      <rPr>
        <b/>
        <sz val="8"/>
        <color theme="1"/>
        <rFont val="Microsoft JhengHei"/>
        <family val="2"/>
      </rPr>
      <t>muy importante seguir las instrucciones que aquí se dan</t>
    </r>
    <r>
      <rPr>
        <sz val="8"/>
        <color theme="1"/>
        <rFont val="Microsoft JhengHei"/>
        <family val="2"/>
      </rPr>
      <t>.</t>
    </r>
  </si>
  <si>
    <t>Columna B: Hace referencia a los ANS cuyta mejora es objeto de valoración por fórmulas</t>
  </si>
  <si>
    <t>Columna C: Descripción de los ANS enunciados en la columna B</t>
  </si>
  <si>
    <t>Columna D: Hace referencia al valor de referecia exigido en el PPT</t>
  </si>
  <si>
    <t>Columna E: Cumplimentar en las celdas sombreadas el valor ANS ofertado</t>
  </si>
  <si>
    <t>Costes de los servicios profesionales asociados a la implantación del sistema y de los servicios solicitados en el pliego. En esta partida se incluye:
- Jefatura del proyecto
- Implantaciónde la plataforma y despliegue de las comunicaciones
- Migración de los servicios de las actuales plataformas a la del nuevo adjudicatario indicados en el punto 6.3 del pliego.
- Formación y transferencia del conocimiento indicados en el pliego en el punto 6.4</t>
  </si>
  <si>
    <t>Columna E: Hace referencia a la cantidad de unidades necesarias por cada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</si>
</sst>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000\ &quot;€&quot;;\-#,##0.00000\ &quot;€&quot;"/>
    <numFmt numFmtId="167" formatCode="0.0000%"/>
  </numFmts>
  <fonts count="16" x14ac:knownFonts="1">
    <font>
      <sz val="8"/>
      <color theme="1"/>
      <name val="Noto Sans"/>
      <family val="2"/>
    </font>
    <font>
      <sz val="8"/>
      <color theme="1"/>
      <name val="Noto Sans"/>
      <family val="2"/>
    </font>
    <font>
      <sz val="8"/>
      <color rgb="FF3F3F76"/>
      <name val="Noto Sans"/>
      <family val="2"/>
    </font>
    <font>
      <b/>
      <sz val="12"/>
      <color theme="0"/>
      <name val="Noto Sans"/>
      <family val="2"/>
    </font>
    <font>
      <sz val="10"/>
      <color theme="1"/>
      <name val="Noto Sans"/>
      <family val="2"/>
    </font>
    <font>
      <b/>
      <sz val="8"/>
      <color theme="1"/>
      <name val="Noto Sans"/>
      <family val="2"/>
    </font>
    <font>
      <b/>
      <sz val="10"/>
      <color theme="1"/>
      <name val="Noto Sans"/>
      <family val="2"/>
    </font>
    <font>
      <b/>
      <sz val="12"/>
      <color theme="1"/>
      <name val="Noto Sans"/>
      <family val="2"/>
    </font>
    <font>
      <b/>
      <sz val="8"/>
      <color theme="0"/>
      <name val="Microsoft JhengHei"/>
      <family val="2"/>
    </font>
    <font>
      <sz val="8"/>
      <color theme="1"/>
      <name val="Microsoft JhengHei"/>
      <family val="2"/>
    </font>
    <font>
      <b/>
      <sz val="8"/>
      <color theme="1"/>
      <name val="Microsoft JhengHei"/>
      <family val="2"/>
    </font>
    <font>
      <b/>
      <sz val="8"/>
      <color theme="1"/>
      <name val="Microsoft JhengHei"/>
      <family val="2"/>
      <charset val="136"/>
    </font>
    <font>
      <sz val="8"/>
      <color theme="0"/>
      <name val="Noto Sans"/>
      <family val="2"/>
    </font>
    <font>
      <b/>
      <sz val="16"/>
      <color rgb="FF3F3F76"/>
      <name val="Noto Sans"/>
      <family val="2"/>
    </font>
    <font>
      <sz val="12"/>
      <color theme="1"/>
      <name val="Noto Sans"/>
      <family val="2"/>
    </font>
    <font>
      <b/>
      <sz val="12"/>
      <color rgb="FF3F3F76"/>
      <name val="Noto Sans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7F7F7F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7" fontId="2" fillId="2" borderId="1" xfId="2" applyNumberFormat="1" applyAlignment="1" applyProtection="1">
      <alignment horizontal="center" vertical="center" wrapText="1"/>
      <protection locked="0"/>
    </xf>
    <xf numFmtId="166" fontId="2" fillId="2" borderId="1" xfId="2" applyNumberForma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7" fontId="0" fillId="0" borderId="2" xfId="1" applyNumberFormat="1" applyFont="1" applyFill="1" applyBorder="1" applyAlignment="1" applyProtection="1">
      <alignment horizontal="center" vertical="center" wrapText="1"/>
    </xf>
    <xf numFmtId="166" fontId="0" fillId="0" borderId="2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  <protection locked="0"/>
    </xf>
    <xf numFmtId="44" fontId="4" fillId="0" borderId="0" xfId="1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3" fontId="6" fillId="3" borderId="0" xfId="0" applyNumberFormat="1" applyFont="1" applyFill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44" fontId="3" fillId="4" borderId="8" xfId="1" applyFont="1" applyFill="1" applyBorder="1" applyAlignment="1" applyProtection="1">
      <alignment horizontal="center" vertical="center" wrapText="1"/>
    </xf>
    <xf numFmtId="44" fontId="12" fillId="4" borderId="8" xfId="1" applyFont="1" applyFill="1" applyBorder="1" applyAlignment="1" applyProtection="1">
      <alignment horizontal="center" vertical="center" wrapText="1"/>
    </xf>
    <xf numFmtId="44" fontId="1" fillId="3" borderId="2" xfId="1" applyFont="1" applyFill="1" applyBorder="1" applyAlignment="1" applyProtection="1">
      <alignment vertical="center" wrapText="1"/>
    </xf>
    <xf numFmtId="164" fontId="14" fillId="0" borderId="2" xfId="0" applyNumberFormat="1" applyFont="1" applyBorder="1" applyAlignment="1">
      <alignment vertical="center" wrapText="1"/>
    </xf>
    <xf numFmtId="44" fontId="15" fillId="2" borderId="13" xfId="2" applyNumberFormat="1" applyFont="1" applyBorder="1" applyAlignment="1" applyProtection="1">
      <alignment vertical="center" wrapText="1"/>
      <protection locked="0"/>
    </xf>
    <xf numFmtId="44" fontId="7" fillId="0" borderId="2" xfId="1" applyFont="1" applyBorder="1" applyAlignment="1" applyProtection="1">
      <alignment vertical="center" wrapText="1"/>
    </xf>
    <xf numFmtId="44" fontId="7" fillId="3" borderId="2" xfId="1" applyFont="1" applyFill="1" applyBorder="1" applyAlignment="1" applyProtection="1">
      <alignment vertical="center" wrapText="1"/>
    </xf>
    <xf numFmtId="44" fontId="7" fillId="0" borderId="3" xfId="1" applyFont="1" applyBorder="1" applyAlignment="1" applyProtection="1">
      <alignment vertical="center" wrapText="1"/>
    </xf>
    <xf numFmtId="44" fontId="7" fillId="0" borderId="2" xfId="0" applyNumberFormat="1" applyFont="1" applyBorder="1" applyAlignment="1">
      <alignment vertical="center" wrapText="1"/>
    </xf>
    <xf numFmtId="44" fontId="7" fillId="0" borderId="3" xfId="0" applyNumberFormat="1" applyFont="1" applyBorder="1" applyAlignment="1">
      <alignment vertical="center" wrapText="1"/>
    </xf>
    <xf numFmtId="44" fontId="1" fillId="7" borderId="2" xfId="1" applyFont="1" applyFill="1" applyBorder="1" applyAlignment="1" applyProtection="1">
      <alignment vertical="center" wrapText="1"/>
    </xf>
    <xf numFmtId="44" fontId="1" fillId="7" borderId="2" xfId="0" applyNumberFormat="1" applyFont="1" applyFill="1" applyBorder="1" applyAlignment="1">
      <alignment horizontal="center" vertical="center" wrapText="1"/>
    </xf>
    <xf numFmtId="44" fontId="1" fillId="7" borderId="3" xfId="1" applyFont="1" applyFill="1" applyBorder="1" applyAlignment="1" applyProtection="1">
      <alignment horizontal="center" vertical="center" wrapText="1"/>
    </xf>
    <xf numFmtId="44" fontId="1" fillId="7" borderId="2" xfId="1" applyFont="1" applyFill="1" applyBorder="1" applyAlignment="1" applyProtection="1">
      <alignment horizontal="center" vertical="center" wrapText="1"/>
    </xf>
    <xf numFmtId="3" fontId="6" fillId="3" borderId="16" xfId="0" applyNumberFormat="1" applyFont="1" applyFill="1" applyBorder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10" fontId="14" fillId="0" borderId="2" xfId="0" applyNumberFormat="1" applyFont="1" applyBorder="1" applyAlignment="1">
      <alignment horizontal="center" vertical="center"/>
    </xf>
    <xf numFmtId="0" fontId="0" fillId="0" borderId="0" xfId="0" applyAlignment="1" applyProtection="1">
      <alignment vertical="center" wrapText="1"/>
      <protection locked="0"/>
    </xf>
    <xf numFmtId="0" fontId="8" fillId="5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8" fillId="5" borderId="0" xfId="0" applyNumberFormat="1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7" fontId="2" fillId="2" borderId="2" xfId="3" applyNumberFormat="1" applyFont="1" applyFill="1" applyBorder="1" applyAlignment="1" applyProtection="1">
      <alignment horizontal="center" vertical="center"/>
      <protection locked="0"/>
    </xf>
    <xf numFmtId="0" fontId="2" fillId="2" borderId="2" xfId="2" applyBorder="1" applyAlignment="1" applyProtection="1">
      <alignment horizontal="center" vertical="center"/>
      <protection locked="0"/>
    </xf>
    <xf numFmtId="3" fontId="8" fillId="5" borderId="0" xfId="0" applyNumberFormat="1" applyFont="1" applyFill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3" fillId="2" borderId="17" xfId="2" applyFont="1" applyBorder="1" applyAlignment="1" applyProtection="1">
      <alignment horizontal="center" vertical="center" wrapText="1"/>
      <protection locked="0"/>
    </xf>
    <xf numFmtId="0" fontId="13" fillId="2" borderId="18" xfId="2" applyFont="1" applyBorder="1" applyAlignment="1" applyProtection="1">
      <alignment horizontal="center" vertical="center" wrapText="1"/>
      <protection locked="0"/>
    </xf>
    <xf numFmtId="0" fontId="13" fillId="2" borderId="13" xfId="2" applyFont="1" applyBorder="1" applyAlignment="1" applyProtection="1">
      <alignment horizontal="center" vertical="center" wrapText="1"/>
      <protection locked="0"/>
    </xf>
    <xf numFmtId="3" fontId="6" fillId="3" borderId="14" xfId="0" applyNumberFormat="1" applyFont="1" applyFill="1" applyBorder="1" applyAlignment="1">
      <alignment horizontal="left" vertical="center" wrapText="1"/>
    </xf>
    <xf numFmtId="3" fontId="6" fillId="3" borderId="15" xfId="0" applyNumberFormat="1" applyFont="1" applyFill="1" applyBorder="1" applyAlignment="1">
      <alignment horizontal="left" vertical="center" wrapText="1"/>
    </xf>
    <xf numFmtId="3" fontId="6" fillId="3" borderId="16" xfId="0" applyNumberFormat="1" applyFont="1" applyFill="1" applyBorder="1" applyAlignment="1">
      <alignment horizontal="left" vertical="center" wrapText="1"/>
    </xf>
    <xf numFmtId="44" fontId="13" fillId="2" borderId="9" xfId="2" applyNumberFormat="1" applyFont="1" applyBorder="1" applyAlignment="1" applyProtection="1">
      <alignment horizontal="center" vertical="center" wrapText="1"/>
      <protection locked="0"/>
    </xf>
    <xf numFmtId="44" fontId="13" fillId="2" borderId="0" xfId="2" applyNumberFormat="1" applyFont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>
      <alignment horizontal="center" vertical="center" wrapText="1"/>
    </xf>
    <xf numFmtId="165" fontId="7" fillId="0" borderId="3" xfId="1" applyNumberFormat="1" applyFont="1" applyBorder="1" applyAlignment="1" applyProtection="1">
      <alignment horizontal="center" vertical="center"/>
    </xf>
    <xf numFmtId="44" fontId="7" fillId="0" borderId="10" xfId="1" applyFont="1" applyBorder="1" applyAlignment="1" applyProtection="1">
      <alignment horizontal="center" vertical="center"/>
    </xf>
    <xf numFmtId="44" fontId="7" fillId="0" borderId="4" xfId="1" applyFont="1" applyBorder="1" applyAlignment="1" applyProtection="1">
      <alignment horizontal="center" vertical="center"/>
    </xf>
    <xf numFmtId="44" fontId="7" fillId="0" borderId="3" xfId="1" applyFont="1" applyBorder="1" applyAlignment="1" applyProtection="1">
      <alignment horizontal="center" vertical="center"/>
    </xf>
    <xf numFmtId="44" fontId="7" fillId="0" borderId="2" xfId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</cellXfs>
  <cellStyles count="4">
    <cellStyle name="Entrada" xfId="2" builtinId="20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23C8F-5A65-413D-A98B-8D7E086452C1}">
  <dimension ref="B3:C34"/>
  <sheetViews>
    <sheetView tabSelected="1" zoomScaleNormal="100" workbookViewId="0"/>
  </sheetViews>
  <sheetFormatPr baseColWidth="10" defaultRowHeight="13.5" x14ac:dyDescent="0.3"/>
  <cols>
    <col min="1" max="1" width="2.5" style="44" customWidth="1"/>
    <col min="2" max="2" width="12.83203125" style="44" bestFit="1" customWidth="1"/>
    <col min="3" max="3" width="163.5" style="44" customWidth="1"/>
    <col min="4" max="16384" width="12" style="44"/>
  </cols>
  <sheetData>
    <row r="3" spans="2:3" x14ac:dyDescent="0.3">
      <c r="B3" s="45" t="s">
        <v>54</v>
      </c>
      <c r="C3" s="45"/>
    </row>
    <row r="4" spans="2:3" x14ac:dyDescent="0.3">
      <c r="B4" s="46" t="s">
        <v>55</v>
      </c>
      <c r="C4" s="47" t="s">
        <v>102</v>
      </c>
    </row>
    <row r="5" spans="2:3" x14ac:dyDescent="0.3">
      <c r="B5" s="46" t="s">
        <v>55</v>
      </c>
      <c r="C5" s="47" t="s">
        <v>56</v>
      </c>
    </row>
    <row r="6" spans="2:3" x14ac:dyDescent="0.3">
      <c r="B6" s="46"/>
      <c r="C6" s="47"/>
    </row>
    <row r="7" spans="2:3" x14ac:dyDescent="0.3">
      <c r="B7" s="48" t="s">
        <v>57</v>
      </c>
      <c r="C7" s="47"/>
    </row>
    <row r="8" spans="2:3" ht="13.5" customHeight="1" x14ac:dyDescent="0.3">
      <c r="B8" s="56" t="s">
        <v>61</v>
      </c>
      <c r="C8" s="56"/>
    </row>
    <row r="9" spans="2:3" x14ac:dyDescent="0.3">
      <c r="B9" s="46" t="s">
        <v>55</v>
      </c>
      <c r="C9" s="49" t="s">
        <v>72</v>
      </c>
    </row>
    <row r="10" spans="2:3" x14ac:dyDescent="0.3">
      <c r="B10" s="46" t="s">
        <v>55</v>
      </c>
      <c r="C10" s="50" t="s">
        <v>58</v>
      </c>
    </row>
    <row r="11" spans="2:3" x14ac:dyDescent="0.3">
      <c r="B11" s="46" t="s">
        <v>55</v>
      </c>
      <c r="C11" s="51" t="s">
        <v>59</v>
      </c>
    </row>
    <row r="12" spans="2:3" x14ac:dyDescent="0.3">
      <c r="B12" s="46" t="s">
        <v>55</v>
      </c>
      <c r="C12" s="51" t="s">
        <v>77</v>
      </c>
    </row>
    <row r="13" spans="2:3" x14ac:dyDescent="0.3">
      <c r="B13" s="46" t="s">
        <v>55</v>
      </c>
      <c r="C13" s="51" t="s">
        <v>81</v>
      </c>
    </row>
    <row r="14" spans="2:3" x14ac:dyDescent="0.3">
      <c r="B14" s="46" t="s">
        <v>55</v>
      </c>
      <c r="C14" s="51" t="s">
        <v>78</v>
      </c>
    </row>
    <row r="15" spans="2:3" ht="36" x14ac:dyDescent="0.3">
      <c r="B15" s="46" t="s">
        <v>55</v>
      </c>
      <c r="C15" s="51" t="s">
        <v>79</v>
      </c>
    </row>
    <row r="16" spans="2:3" x14ac:dyDescent="0.3">
      <c r="B16" s="46" t="s">
        <v>55</v>
      </c>
      <c r="C16" s="51" t="s">
        <v>80</v>
      </c>
    </row>
    <row r="17" spans="2:3" x14ac:dyDescent="0.3">
      <c r="B17" s="46"/>
      <c r="C17" s="47"/>
    </row>
    <row r="18" spans="2:3" x14ac:dyDescent="0.3">
      <c r="B18" s="48" t="s">
        <v>57</v>
      </c>
      <c r="C18" s="52"/>
    </row>
    <row r="19" spans="2:3" ht="13.5" customHeight="1" x14ac:dyDescent="0.3">
      <c r="B19" s="56" t="s">
        <v>60</v>
      </c>
      <c r="C19" s="56"/>
    </row>
    <row r="20" spans="2:3" x14ac:dyDescent="0.3">
      <c r="B20" s="46" t="s">
        <v>55</v>
      </c>
      <c r="C20" s="49" t="s">
        <v>58</v>
      </c>
    </row>
    <row r="21" spans="2:3" x14ac:dyDescent="0.3">
      <c r="B21" s="46" t="s">
        <v>55</v>
      </c>
      <c r="C21" s="53" t="s">
        <v>82</v>
      </c>
    </row>
    <row r="22" spans="2:3" x14ac:dyDescent="0.3">
      <c r="B22" s="46" t="s">
        <v>55</v>
      </c>
      <c r="C22" s="53" t="s">
        <v>83</v>
      </c>
    </row>
    <row r="23" spans="2:3" x14ac:dyDescent="0.3">
      <c r="B23" s="46" t="s">
        <v>55</v>
      </c>
      <c r="C23" s="53" t="s">
        <v>84</v>
      </c>
    </row>
    <row r="24" spans="2:3" x14ac:dyDescent="0.3">
      <c r="B24" s="46" t="s">
        <v>55</v>
      </c>
      <c r="C24" s="53" t="s">
        <v>108</v>
      </c>
    </row>
    <row r="25" spans="2:3" x14ac:dyDescent="0.3">
      <c r="B25" s="46" t="s">
        <v>55</v>
      </c>
      <c r="C25" s="53" t="s">
        <v>85</v>
      </c>
    </row>
    <row r="26" spans="2:3" x14ac:dyDescent="0.3">
      <c r="B26" s="46" t="s">
        <v>55</v>
      </c>
      <c r="C26" s="53" t="s">
        <v>86</v>
      </c>
    </row>
    <row r="27" spans="2:3" x14ac:dyDescent="0.3">
      <c r="B27" s="46"/>
      <c r="C27" s="47"/>
    </row>
    <row r="28" spans="2:3" x14ac:dyDescent="0.3">
      <c r="B28" s="48" t="s">
        <v>57</v>
      </c>
      <c r="C28" s="52"/>
    </row>
    <row r="29" spans="2:3" ht="13.5" customHeight="1" x14ac:dyDescent="0.3">
      <c r="B29" s="56" t="s">
        <v>96</v>
      </c>
      <c r="C29" s="56"/>
    </row>
    <row r="30" spans="2:3" x14ac:dyDescent="0.3">
      <c r="B30" s="46" t="s">
        <v>55</v>
      </c>
      <c r="C30" s="49" t="s">
        <v>58</v>
      </c>
    </row>
    <row r="31" spans="2:3" x14ac:dyDescent="0.3">
      <c r="B31" s="46" t="s">
        <v>55</v>
      </c>
      <c r="C31" s="53" t="s">
        <v>103</v>
      </c>
    </row>
    <row r="32" spans="2:3" x14ac:dyDescent="0.3">
      <c r="B32" s="46" t="s">
        <v>55</v>
      </c>
      <c r="C32" s="53" t="s">
        <v>104</v>
      </c>
    </row>
    <row r="33" spans="2:3" x14ac:dyDescent="0.3">
      <c r="B33" s="46" t="s">
        <v>55</v>
      </c>
      <c r="C33" s="53" t="s">
        <v>105</v>
      </c>
    </row>
    <row r="34" spans="2:3" x14ac:dyDescent="0.3">
      <c r="B34" s="46" t="s">
        <v>55</v>
      </c>
      <c r="C34" s="53" t="s">
        <v>106</v>
      </c>
    </row>
  </sheetData>
  <sheetProtection algorithmName="SHA-512" hashValue="jkCXwWfIM+OwdTomzb2KiuwKz4wAzGiPI7FIml7LW/GkEl5KJIGeyoV4uCIJ6Q9o6Ou6RcsuIIf++Y3jYHcb2w==" saltValue="rkKvbWRr+ATBHSCWcVeYQg==" spinCount="100000" sheet="1" objects="1" scenarios="1"/>
  <mergeCells count="3">
    <mergeCell ref="B8:C8"/>
    <mergeCell ref="B19:C19"/>
    <mergeCell ref="B29:C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A496A-2826-4946-A7A6-FA9423269092}">
  <dimension ref="A1:R14"/>
  <sheetViews>
    <sheetView zoomScaleNormal="100" workbookViewId="0">
      <selection activeCell="N7" sqref="N7"/>
    </sheetView>
  </sheetViews>
  <sheetFormatPr baseColWidth="10" defaultRowHeight="17.25" x14ac:dyDescent="0.3"/>
  <cols>
    <col min="1" max="1" width="4.33203125" style="16" customWidth="1"/>
    <col min="2" max="2" width="42.83203125" style="16" bestFit="1" customWidth="1"/>
    <col min="3" max="9" width="20.83203125" style="16" customWidth="1"/>
    <col min="10" max="10" width="11" style="16" bestFit="1" customWidth="1"/>
    <col min="11" max="11" width="17.6640625" style="16" bestFit="1" customWidth="1"/>
    <col min="12" max="12" width="17.1640625" style="16" bestFit="1" customWidth="1"/>
    <col min="13" max="13" width="26.33203125" style="16" bestFit="1" customWidth="1"/>
    <col min="14" max="14" width="15.33203125" style="16" bestFit="1" customWidth="1"/>
    <col min="15" max="15" width="18.83203125" style="16" bestFit="1" customWidth="1"/>
    <col min="16" max="16" width="18.83203125" style="16" customWidth="1"/>
    <col min="17" max="17" width="26.33203125" style="16" bestFit="1" customWidth="1"/>
    <col min="18" max="16384" width="12" style="16"/>
  </cols>
  <sheetData>
    <row r="1" spans="1:18" ht="27" customHeight="1" x14ac:dyDescent="0.3">
      <c r="A1" s="18"/>
      <c r="B1" s="5" t="s">
        <v>69</v>
      </c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2"/>
      <c r="R1" s="18"/>
    </row>
    <row r="2" spans="1:18" ht="20.25" x14ac:dyDescent="0.3">
      <c r="A2" s="18"/>
      <c r="B2" s="6" t="s">
        <v>53</v>
      </c>
      <c r="C2" s="6"/>
      <c r="D2" s="6"/>
      <c r="E2" s="6"/>
      <c r="F2" s="6"/>
      <c r="G2" s="6"/>
      <c r="H2" s="6"/>
      <c r="I2" s="6"/>
      <c r="J2" s="18"/>
      <c r="K2" s="18"/>
      <c r="L2" s="18"/>
      <c r="M2" s="18"/>
      <c r="N2" s="18"/>
      <c r="O2" s="18"/>
      <c r="P2" s="18"/>
      <c r="Q2" s="18"/>
      <c r="R2" s="18"/>
    </row>
    <row r="3" spans="1:18" x14ac:dyDescent="0.3">
      <c r="A3" s="18"/>
      <c r="B3" s="7" t="s">
        <v>52</v>
      </c>
      <c r="C3" s="7"/>
      <c r="D3" s="7"/>
      <c r="E3" s="7"/>
      <c r="F3" s="7"/>
      <c r="G3" s="7"/>
      <c r="H3" s="7"/>
      <c r="I3" s="7"/>
      <c r="J3" s="18"/>
      <c r="K3" s="18"/>
      <c r="L3" s="18"/>
      <c r="M3" s="18"/>
      <c r="N3" s="18"/>
      <c r="O3" s="18"/>
      <c r="P3" s="18"/>
      <c r="Q3" s="18"/>
      <c r="R3" s="18"/>
    </row>
    <row r="4" spans="1:18" ht="51.75" x14ac:dyDescent="0.3">
      <c r="A4" s="18"/>
      <c r="B4" s="18"/>
      <c r="C4" s="18"/>
      <c r="D4" s="18"/>
      <c r="E4" s="18"/>
      <c r="F4" s="18"/>
      <c r="G4" s="18"/>
      <c r="H4" s="18"/>
      <c r="I4" s="18"/>
      <c r="J4" s="21" t="s">
        <v>0</v>
      </c>
      <c r="K4" s="21" t="s">
        <v>70</v>
      </c>
      <c r="L4" s="21" t="s">
        <v>75</v>
      </c>
      <c r="M4" s="21" t="s">
        <v>74</v>
      </c>
      <c r="N4" s="21" t="s">
        <v>62</v>
      </c>
      <c r="O4" s="21" t="s">
        <v>71</v>
      </c>
      <c r="P4" s="21" t="s">
        <v>76</v>
      </c>
      <c r="Q4" s="21" t="s">
        <v>73</v>
      </c>
      <c r="R4" s="18"/>
    </row>
    <row r="5" spans="1:18" ht="20.25" x14ac:dyDescent="0.3">
      <c r="A5" s="18"/>
      <c r="B5" s="18"/>
      <c r="C5" s="18"/>
      <c r="D5" s="18"/>
      <c r="E5" s="18"/>
      <c r="F5" s="18"/>
      <c r="G5" s="18"/>
      <c r="H5" s="18"/>
      <c r="I5" s="18"/>
      <c r="J5" s="22"/>
      <c r="K5" s="22"/>
      <c r="L5" s="25">
        <f>SUBTOTAL(9,L6:L10)</f>
        <v>988933.83583333343</v>
      </c>
      <c r="M5" s="25">
        <f>SUBTOTAL(9,M6:M10)</f>
        <v>2697916.2275000005</v>
      </c>
      <c r="N5" s="23"/>
      <c r="O5" s="23"/>
      <c r="P5" s="24">
        <f>SUBTOTAL(9,P6:P10)</f>
        <v>0</v>
      </c>
      <c r="Q5" s="24">
        <f>SUBTOTAL(9,Q6:Q10)</f>
        <v>0</v>
      </c>
      <c r="R5" s="18"/>
    </row>
    <row r="6" spans="1:18" ht="20.25" x14ac:dyDescent="0.3">
      <c r="A6" s="18"/>
      <c r="B6" s="63" t="s">
        <v>46</v>
      </c>
      <c r="C6" s="64"/>
      <c r="D6" s="64"/>
      <c r="E6" s="64"/>
      <c r="F6" s="64"/>
      <c r="G6" s="64"/>
      <c r="H6" s="64"/>
      <c r="I6" s="64"/>
      <c r="J6" s="64"/>
      <c r="K6" s="65"/>
      <c r="L6" s="26">
        <f>SUBTOTAL(9,L7:L8)</f>
        <v>206442.64</v>
      </c>
      <c r="M6" s="26">
        <f>SUBTOTAL(9,M7:M8)</f>
        <v>350442.64</v>
      </c>
      <c r="N6" s="19"/>
      <c r="O6" s="19"/>
      <c r="P6" s="30">
        <f>SUBTOTAL(9,P7:P8)</f>
        <v>0</v>
      </c>
      <c r="Q6" s="30">
        <f>SUBTOTAL(9,Q7:Q8)</f>
        <v>0</v>
      </c>
      <c r="R6" s="18"/>
    </row>
    <row r="7" spans="1:18" ht="103.5" customHeight="1" x14ac:dyDescent="0.3">
      <c r="A7" s="18"/>
      <c r="B7" s="57" t="s">
        <v>107</v>
      </c>
      <c r="C7" s="58"/>
      <c r="D7" s="58"/>
      <c r="E7" s="58"/>
      <c r="F7" s="58"/>
      <c r="G7" s="58"/>
      <c r="H7" s="58"/>
      <c r="I7" s="59"/>
      <c r="J7" s="27">
        <v>1</v>
      </c>
      <c r="K7" s="34">
        <v>134442.64000000001</v>
      </c>
      <c r="L7" s="34">
        <f>J7*K7</f>
        <v>134442.64000000001</v>
      </c>
      <c r="M7" s="35">
        <f>1*J7*K7</f>
        <v>134442.64000000001</v>
      </c>
      <c r="N7" s="20" t="s">
        <v>50</v>
      </c>
      <c r="O7" s="28"/>
      <c r="P7" s="29">
        <f>J7*O7</f>
        <v>0</v>
      </c>
      <c r="Q7" s="32">
        <f>1*P7</f>
        <v>0</v>
      </c>
      <c r="R7" s="18"/>
    </row>
    <row r="8" spans="1:18" ht="103.5" customHeight="1" x14ac:dyDescent="0.3">
      <c r="A8" s="18"/>
      <c r="B8" s="57" t="s">
        <v>47</v>
      </c>
      <c r="C8" s="58"/>
      <c r="D8" s="58"/>
      <c r="E8" s="58"/>
      <c r="F8" s="58"/>
      <c r="G8" s="58"/>
      <c r="H8" s="58"/>
      <c r="I8" s="59"/>
      <c r="J8" s="27">
        <v>1200</v>
      </c>
      <c r="K8" s="34">
        <v>60</v>
      </c>
      <c r="L8" s="34">
        <f>J8*K8</f>
        <v>72000</v>
      </c>
      <c r="M8" s="36">
        <f>3*J8*K8</f>
        <v>216000</v>
      </c>
      <c r="N8" s="20" t="s">
        <v>51</v>
      </c>
      <c r="O8" s="28"/>
      <c r="P8" s="31">
        <f>J8*O8</f>
        <v>0</v>
      </c>
      <c r="Q8" s="33">
        <f>3*P8</f>
        <v>0</v>
      </c>
      <c r="R8" s="18"/>
    </row>
    <row r="9" spans="1:18" ht="20.25" x14ac:dyDescent="0.3">
      <c r="A9" s="18"/>
      <c r="B9" s="63" t="s">
        <v>48</v>
      </c>
      <c r="C9" s="64"/>
      <c r="D9" s="64"/>
      <c r="E9" s="64"/>
      <c r="F9" s="64"/>
      <c r="G9" s="64"/>
      <c r="H9" s="64"/>
      <c r="I9" s="64"/>
      <c r="J9" s="64"/>
      <c r="K9" s="65"/>
      <c r="L9" s="26">
        <f>SUBTOTAL(9,L10)</f>
        <v>782491.19583333342</v>
      </c>
      <c r="M9" s="26">
        <f>SUBTOTAL(9,M10)</f>
        <v>2347473.5875000004</v>
      </c>
      <c r="N9" s="19"/>
      <c r="O9" s="38"/>
      <c r="P9" s="30">
        <f>SUBTOTAL(9,P10)</f>
        <v>0</v>
      </c>
      <c r="Q9" s="30">
        <f>SUBTOTAL(9,Q10)</f>
        <v>0</v>
      </c>
      <c r="R9" s="18"/>
    </row>
    <row r="10" spans="1:18" ht="103.5" customHeight="1" x14ac:dyDescent="0.3">
      <c r="A10" s="18"/>
      <c r="B10" s="57" t="s">
        <v>49</v>
      </c>
      <c r="C10" s="58"/>
      <c r="D10" s="58"/>
      <c r="E10" s="58"/>
      <c r="F10" s="58"/>
      <c r="G10" s="58"/>
      <c r="H10" s="58"/>
      <c r="I10" s="59"/>
      <c r="J10" s="27">
        <v>1</v>
      </c>
      <c r="K10" s="34">
        <f>'COSTES OPERATIVOS'!J6</f>
        <v>782491.19583333342</v>
      </c>
      <c r="L10" s="34">
        <f>J10*K10</f>
        <v>782491.19583333342</v>
      </c>
      <c r="M10" s="37">
        <f>3*J10*K10</f>
        <v>2347473.5875000004</v>
      </c>
      <c r="N10" s="20" t="s">
        <v>51</v>
      </c>
      <c r="O10" s="29">
        <f>'COSTES OPERATIVOS'!K6</f>
        <v>0</v>
      </c>
      <c r="P10" s="29">
        <f>J10*O10</f>
        <v>0</v>
      </c>
      <c r="Q10" s="32">
        <f>3*P10</f>
        <v>0</v>
      </c>
      <c r="R10" s="18"/>
    </row>
    <row r="11" spans="1:18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4" spans="1:18" x14ac:dyDescent="0.3">
      <c r="P14" s="17"/>
    </row>
  </sheetData>
  <sheetProtection algorithmName="SHA-512" hashValue="KZxPgLID+JwD3nXgQ9sp7SFyJhXPU7K8R5ChqTsFOlvsyAbBWSl6YsRqy+UD1/OwqUcQNG+aSyYhGU+hI5w3Mw==" saltValue="/uR2uGKbMj+NZERVExg7rg==" spinCount="100000" sheet="1" objects="1" scenarios="1"/>
  <mergeCells count="6">
    <mergeCell ref="B7:I7"/>
    <mergeCell ref="B8:I8"/>
    <mergeCell ref="B10:I10"/>
    <mergeCell ref="C1:Q1"/>
    <mergeCell ref="B6:K6"/>
    <mergeCell ref="B9:K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84F2C-B1B0-4842-A2DC-61C01E212338}">
  <dimension ref="A1:L23"/>
  <sheetViews>
    <sheetView workbookViewId="0">
      <selection activeCell="C17" sqref="C17"/>
    </sheetView>
  </sheetViews>
  <sheetFormatPr baseColWidth="10" defaultRowHeight="13.5" x14ac:dyDescent="0.3"/>
  <cols>
    <col min="1" max="1" width="4.33203125" style="2" customWidth="1"/>
    <col min="2" max="2" width="46.33203125" style="2" bestFit="1" customWidth="1"/>
    <col min="3" max="3" width="93.33203125" style="2" bestFit="1" customWidth="1"/>
    <col min="4" max="4" width="32.83203125" style="2" bestFit="1" customWidth="1"/>
    <col min="5" max="5" width="12.83203125" style="2" bestFit="1" customWidth="1"/>
    <col min="6" max="7" width="32.33203125" style="2" bestFit="1" customWidth="1"/>
    <col min="8" max="11" width="20.83203125" style="2" customWidth="1"/>
    <col min="12" max="16384" width="12" style="2"/>
  </cols>
  <sheetData>
    <row r="1" spans="1:12" ht="27" x14ac:dyDescent="0.3">
      <c r="A1" s="8"/>
      <c r="B1" s="5" t="s">
        <v>69</v>
      </c>
      <c r="C1" s="66"/>
      <c r="D1" s="67"/>
      <c r="E1" s="67"/>
      <c r="F1" s="67"/>
      <c r="G1" s="67"/>
      <c r="H1" s="67"/>
      <c r="I1" s="67"/>
      <c r="J1" s="67"/>
      <c r="K1" s="67"/>
      <c r="L1" s="8"/>
    </row>
    <row r="2" spans="1:12" ht="20.25" x14ac:dyDescent="0.3">
      <c r="A2" s="8"/>
      <c r="B2" s="6" t="s">
        <v>53</v>
      </c>
      <c r="C2" s="1"/>
      <c r="D2" s="1"/>
      <c r="E2" s="1"/>
      <c r="F2" s="1"/>
      <c r="G2" s="1"/>
      <c r="H2" s="1"/>
      <c r="I2" s="1"/>
      <c r="J2" s="1"/>
      <c r="K2" s="8"/>
      <c r="L2" s="8"/>
    </row>
    <row r="3" spans="1:12" x14ac:dyDescent="0.3">
      <c r="A3" s="8"/>
      <c r="B3" s="7" t="s">
        <v>52</v>
      </c>
      <c r="C3" s="1"/>
      <c r="D3" s="1"/>
      <c r="E3" s="1"/>
      <c r="F3" s="1"/>
      <c r="G3" s="1"/>
      <c r="H3" s="1"/>
      <c r="I3" s="1"/>
      <c r="J3" s="1"/>
      <c r="K3" s="8"/>
      <c r="L3" s="8"/>
    </row>
    <row r="4" spans="1:12" ht="17.25" x14ac:dyDescent="0.3">
      <c r="A4" s="8"/>
      <c r="B4" s="8"/>
      <c r="C4" s="8"/>
      <c r="D4" s="8"/>
      <c r="E4" s="8"/>
      <c r="F4" s="8"/>
      <c r="G4" s="8"/>
      <c r="H4" s="68" t="s">
        <v>63</v>
      </c>
      <c r="I4" s="68"/>
      <c r="J4" s="68" t="s">
        <v>64</v>
      </c>
      <c r="K4" s="68"/>
      <c r="L4" s="8"/>
    </row>
    <row r="5" spans="1:12" ht="34.5" x14ac:dyDescent="0.3">
      <c r="A5" s="8"/>
      <c r="B5" s="9" t="s">
        <v>9</v>
      </c>
      <c r="C5" s="9" t="s">
        <v>10</v>
      </c>
      <c r="D5" s="9" t="s">
        <v>11</v>
      </c>
      <c r="E5" s="10" t="s">
        <v>40</v>
      </c>
      <c r="F5" s="9" t="s">
        <v>65</v>
      </c>
      <c r="G5" s="9" t="s">
        <v>66</v>
      </c>
      <c r="H5" s="11" t="s">
        <v>67</v>
      </c>
      <c r="I5" s="11" t="s">
        <v>68</v>
      </c>
      <c r="J5" s="11" t="s">
        <v>67</v>
      </c>
      <c r="K5" s="11" t="s">
        <v>68</v>
      </c>
      <c r="L5" s="8"/>
    </row>
    <row r="6" spans="1:12" ht="27" customHeight="1" x14ac:dyDescent="0.3">
      <c r="A6" s="8"/>
      <c r="B6" s="12" t="s">
        <v>5</v>
      </c>
      <c r="C6" s="12" t="s">
        <v>6</v>
      </c>
      <c r="D6" s="12" t="s">
        <v>4</v>
      </c>
      <c r="E6" s="13">
        <v>222</v>
      </c>
      <c r="F6" s="14">
        <v>40.520000000000003</v>
      </c>
      <c r="G6" s="3"/>
      <c r="H6" s="69">
        <f>12*SUMPRODUCT(E6:E11,F6:F11)</f>
        <v>630281.86250000005</v>
      </c>
      <c r="I6" s="72">
        <f>SUMPRODUCT(E6:E11,G6:G11)*12</f>
        <v>0</v>
      </c>
      <c r="J6" s="73">
        <f>12*SUMPRODUCT(E6:E22,F6:F22)</f>
        <v>782491.19583333342</v>
      </c>
      <c r="K6" s="73">
        <f>12*SUMPRODUCT(E6:E22,G6:G22)</f>
        <v>0</v>
      </c>
      <c r="L6" s="8"/>
    </row>
    <row r="7" spans="1:12" ht="27" customHeight="1" x14ac:dyDescent="0.3">
      <c r="A7" s="8"/>
      <c r="B7" s="12" t="s">
        <v>7</v>
      </c>
      <c r="C7" s="12" t="s">
        <v>36</v>
      </c>
      <c r="D7" s="12" t="s">
        <v>4</v>
      </c>
      <c r="E7" s="13">
        <v>284</v>
      </c>
      <c r="F7" s="14">
        <v>58.25</v>
      </c>
      <c r="G7" s="3"/>
      <c r="H7" s="70"/>
      <c r="I7" s="70"/>
      <c r="J7" s="73"/>
      <c r="K7" s="73"/>
      <c r="L7" s="8"/>
    </row>
    <row r="8" spans="1:12" ht="27" customHeight="1" x14ac:dyDescent="0.3">
      <c r="A8" s="8"/>
      <c r="B8" s="12" t="s">
        <v>8</v>
      </c>
      <c r="C8" s="12" t="s">
        <v>37</v>
      </c>
      <c r="D8" s="12" t="s">
        <v>4</v>
      </c>
      <c r="E8" s="13">
        <v>304</v>
      </c>
      <c r="F8" s="14">
        <v>85</v>
      </c>
      <c r="G8" s="3"/>
      <c r="H8" s="70"/>
      <c r="I8" s="70"/>
      <c r="J8" s="73"/>
      <c r="K8" s="73"/>
      <c r="L8" s="8"/>
    </row>
    <row r="9" spans="1:12" ht="27" customHeight="1" x14ac:dyDescent="0.3">
      <c r="A9" s="8"/>
      <c r="B9" s="12" t="s">
        <v>1</v>
      </c>
      <c r="C9" s="12" t="s">
        <v>15</v>
      </c>
      <c r="D9" s="12" t="s">
        <v>2</v>
      </c>
      <c r="E9" s="13">
        <v>71215.416666666701</v>
      </c>
      <c r="F9" s="15">
        <v>0.01</v>
      </c>
      <c r="G9" s="4"/>
      <c r="H9" s="70"/>
      <c r="I9" s="70"/>
      <c r="J9" s="73"/>
      <c r="K9" s="73"/>
      <c r="L9" s="8"/>
    </row>
    <row r="10" spans="1:12" ht="27" customHeight="1" x14ac:dyDescent="0.3">
      <c r="A10" s="8"/>
      <c r="B10" s="12" t="s">
        <v>41</v>
      </c>
      <c r="C10" s="12" t="s">
        <v>24</v>
      </c>
      <c r="D10" s="12" t="s">
        <v>16</v>
      </c>
      <c r="E10" s="13">
        <v>72</v>
      </c>
      <c r="F10" s="15">
        <v>2</v>
      </c>
      <c r="G10" s="4"/>
      <c r="H10" s="70"/>
      <c r="I10" s="70"/>
      <c r="J10" s="73"/>
      <c r="K10" s="73"/>
      <c r="L10" s="8"/>
    </row>
    <row r="11" spans="1:12" ht="27" customHeight="1" x14ac:dyDescent="0.3">
      <c r="A11" s="8"/>
      <c r="B11" s="12" t="s">
        <v>42</v>
      </c>
      <c r="C11" s="12" t="s">
        <v>43</v>
      </c>
      <c r="D11" s="12" t="s">
        <v>38</v>
      </c>
      <c r="E11" s="13">
        <v>16508.25</v>
      </c>
      <c r="F11" s="15">
        <v>1.7500000000000002E-2</v>
      </c>
      <c r="G11" s="4"/>
      <c r="H11" s="71"/>
      <c r="I11" s="71"/>
      <c r="J11" s="73"/>
      <c r="K11" s="73"/>
      <c r="L11" s="8"/>
    </row>
    <row r="12" spans="1:12" ht="27" customHeight="1" x14ac:dyDescent="0.3">
      <c r="A12" s="8"/>
      <c r="B12" s="12" t="s">
        <v>44</v>
      </c>
      <c r="C12" s="12" t="s">
        <v>45</v>
      </c>
      <c r="D12" s="12" t="s">
        <v>4</v>
      </c>
      <c r="E12" s="13">
        <v>10</v>
      </c>
      <c r="F12" s="14">
        <v>100</v>
      </c>
      <c r="G12" s="3"/>
      <c r="H12" s="74"/>
      <c r="I12" s="74"/>
      <c r="J12" s="73"/>
      <c r="K12" s="73"/>
      <c r="L12" s="8"/>
    </row>
    <row r="13" spans="1:12" ht="27" customHeight="1" x14ac:dyDescent="0.3">
      <c r="A13" s="8"/>
      <c r="B13" s="12" t="s">
        <v>12</v>
      </c>
      <c r="C13" s="12" t="s">
        <v>14</v>
      </c>
      <c r="D13" s="12" t="s">
        <v>4</v>
      </c>
      <c r="E13" s="13">
        <v>10</v>
      </c>
      <c r="F13" s="14">
        <v>85</v>
      </c>
      <c r="G13" s="3"/>
      <c r="H13" s="74"/>
      <c r="I13" s="74"/>
      <c r="J13" s="73"/>
      <c r="K13" s="73"/>
      <c r="L13" s="8"/>
    </row>
    <row r="14" spans="1:12" ht="27" customHeight="1" x14ac:dyDescent="0.3">
      <c r="A14" s="8"/>
      <c r="B14" s="12" t="s">
        <v>13</v>
      </c>
      <c r="C14" s="12" t="s">
        <v>29</v>
      </c>
      <c r="D14" s="12" t="s">
        <v>4</v>
      </c>
      <c r="E14" s="13">
        <v>2</v>
      </c>
      <c r="F14" s="14">
        <v>85</v>
      </c>
      <c r="G14" s="3"/>
      <c r="H14" s="74"/>
      <c r="I14" s="74"/>
      <c r="J14" s="73"/>
      <c r="K14" s="73"/>
      <c r="L14" s="8"/>
    </row>
    <row r="15" spans="1:12" ht="27" customHeight="1" x14ac:dyDescent="0.3">
      <c r="A15" s="8"/>
      <c r="B15" s="12" t="s">
        <v>34</v>
      </c>
      <c r="C15" s="12" t="s">
        <v>20</v>
      </c>
      <c r="D15" s="12" t="s">
        <v>2</v>
      </c>
      <c r="E15" s="13">
        <v>16000</v>
      </c>
      <c r="F15" s="15">
        <v>4.8000000000000001E-2</v>
      </c>
      <c r="G15" s="4"/>
      <c r="H15" s="74"/>
      <c r="I15" s="74"/>
      <c r="J15" s="73"/>
      <c r="K15" s="73"/>
      <c r="L15" s="8"/>
    </row>
    <row r="16" spans="1:12" ht="27" customHeight="1" x14ac:dyDescent="0.3">
      <c r="A16" s="8"/>
      <c r="B16" s="12" t="s">
        <v>35</v>
      </c>
      <c r="C16" s="12" t="s">
        <v>21</v>
      </c>
      <c r="D16" s="12" t="s">
        <v>33</v>
      </c>
      <c r="E16" s="13">
        <v>100000</v>
      </c>
      <c r="F16" s="15">
        <v>4.8000000000000001E-2</v>
      </c>
      <c r="G16" s="4"/>
      <c r="H16" s="74"/>
      <c r="I16" s="74"/>
      <c r="J16" s="73"/>
      <c r="K16" s="73"/>
      <c r="L16" s="8"/>
    </row>
    <row r="17" spans="1:12" ht="27" customHeight="1" x14ac:dyDescent="0.3">
      <c r="A17" s="8"/>
      <c r="B17" s="12" t="s">
        <v>18</v>
      </c>
      <c r="C17" s="12" t="s">
        <v>30</v>
      </c>
      <c r="D17" s="12" t="s">
        <v>17</v>
      </c>
      <c r="E17" s="13">
        <v>5</v>
      </c>
      <c r="F17" s="14">
        <v>331.183333333333</v>
      </c>
      <c r="G17" s="3"/>
      <c r="H17" s="74"/>
      <c r="I17" s="74"/>
      <c r="J17" s="73"/>
      <c r="K17" s="73"/>
      <c r="L17" s="8"/>
    </row>
    <row r="18" spans="1:12" ht="27" customHeight="1" x14ac:dyDescent="0.3">
      <c r="A18" s="8"/>
      <c r="B18" s="12" t="s">
        <v>19</v>
      </c>
      <c r="C18" s="12" t="s">
        <v>31</v>
      </c>
      <c r="D18" s="12" t="s">
        <v>17</v>
      </c>
      <c r="E18" s="13">
        <v>5</v>
      </c>
      <c r="F18" s="14">
        <v>294.18888888888898</v>
      </c>
      <c r="G18" s="3"/>
      <c r="H18" s="74"/>
      <c r="I18" s="74"/>
      <c r="J18" s="73"/>
      <c r="K18" s="73"/>
      <c r="L18" s="8"/>
    </row>
    <row r="19" spans="1:12" ht="27" customHeight="1" x14ac:dyDescent="0.3">
      <c r="A19" s="8"/>
      <c r="B19" s="12" t="s">
        <v>3</v>
      </c>
      <c r="C19" s="12" t="s">
        <v>32</v>
      </c>
      <c r="D19" s="12" t="s">
        <v>22</v>
      </c>
      <c r="E19" s="13">
        <v>250</v>
      </c>
      <c r="F19" s="15">
        <v>0.24368000000000001</v>
      </c>
      <c r="G19" s="4"/>
      <c r="H19" s="74"/>
      <c r="I19" s="74"/>
      <c r="J19" s="73"/>
      <c r="K19" s="73"/>
      <c r="L19" s="8"/>
    </row>
    <row r="20" spans="1:12" ht="27" customHeight="1" x14ac:dyDescent="0.3">
      <c r="A20" s="8"/>
      <c r="B20" s="12" t="s">
        <v>27</v>
      </c>
      <c r="C20" s="12" t="s">
        <v>27</v>
      </c>
      <c r="D20" s="12" t="s">
        <v>39</v>
      </c>
      <c r="E20" s="13">
        <v>10</v>
      </c>
      <c r="F20" s="14">
        <v>85</v>
      </c>
      <c r="G20" s="3"/>
      <c r="H20" s="74"/>
      <c r="I20" s="74"/>
      <c r="J20" s="73"/>
      <c r="K20" s="73"/>
      <c r="L20" s="8"/>
    </row>
    <row r="21" spans="1:12" ht="27" customHeight="1" x14ac:dyDescent="0.3">
      <c r="A21" s="8"/>
      <c r="B21" s="12" t="s">
        <v>28</v>
      </c>
      <c r="C21" s="12" t="s">
        <v>28</v>
      </c>
      <c r="D21" s="12" t="s">
        <v>39</v>
      </c>
      <c r="E21" s="13">
        <v>10</v>
      </c>
      <c r="F21" s="14">
        <v>85</v>
      </c>
      <c r="G21" s="3"/>
      <c r="H21" s="74"/>
      <c r="I21" s="74"/>
      <c r="J21" s="73"/>
      <c r="K21" s="73"/>
      <c r="L21" s="8"/>
    </row>
    <row r="22" spans="1:12" ht="27" customHeight="1" x14ac:dyDescent="0.3">
      <c r="A22" s="8"/>
      <c r="B22" s="12" t="s">
        <v>26</v>
      </c>
      <c r="C22" s="12" t="s">
        <v>25</v>
      </c>
      <c r="D22" s="12" t="s">
        <v>23</v>
      </c>
      <c r="E22" s="13">
        <v>1</v>
      </c>
      <c r="F22" s="14">
        <v>208.33</v>
      </c>
      <c r="G22" s="3"/>
      <c r="H22" s="74"/>
      <c r="I22" s="74"/>
      <c r="J22" s="73"/>
      <c r="K22" s="73"/>
      <c r="L22" s="8"/>
    </row>
    <row r="23" spans="1:12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</sheetData>
  <sheetProtection algorithmName="SHA-512" hashValue="0wlMd9g7YX3OHvwwlnRD14Vo69BxRNWnIMwetjZpa0LciFZYkGOeivLCGbw8gddPwCfs29yDCCq3FioAbT90XA==" saltValue="Q0GppQOWH0nU3lH7zq7Idg==" spinCount="100000" sheet="1" objects="1" scenarios="1"/>
  <mergeCells count="8">
    <mergeCell ref="C1:K1"/>
    <mergeCell ref="H4:I4"/>
    <mergeCell ref="J4:K4"/>
    <mergeCell ref="H6:H11"/>
    <mergeCell ref="I6:I11"/>
    <mergeCell ref="J6:J22"/>
    <mergeCell ref="K6:K22"/>
    <mergeCell ref="H12:I22"/>
  </mergeCells>
  <pageMargins left="0.7" right="0.7" top="0.75" bottom="0.75" header="0.3" footer="0.3"/>
  <ignoredErrors>
    <ignoredError sqref="H6:I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FDCCE-1117-457A-B30D-4A5890574FC1}">
  <dimension ref="B1:E8"/>
  <sheetViews>
    <sheetView workbookViewId="0"/>
  </sheetViews>
  <sheetFormatPr baseColWidth="10" defaultRowHeight="13.5" x14ac:dyDescent="0.3"/>
  <cols>
    <col min="1" max="1" width="12" style="2"/>
    <col min="2" max="2" width="33.5" style="2" bestFit="1" customWidth="1"/>
    <col min="3" max="3" width="81.1640625" style="2" bestFit="1" customWidth="1"/>
    <col min="4" max="5" width="26.6640625" style="2" customWidth="1"/>
    <col min="6" max="16384" width="12" style="2"/>
  </cols>
  <sheetData>
    <row r="1" spans="2:5" s="16" customFormat="1" ht="27" x14ac:dyDescent="0.3">
      <c r="B1" s="5" t="s">
        <v>69</v>
      </c>
      <c r="C1" s="60"/>
      <c r="D1" s="61"/>
      <c r="E1" s="61"/>
    </row>
    <row r="2" spans="2:5" s="16" customFormat="1" ht="20.25" x14ac:dyDescent="0.3">
      <c r="B2" s="6" t="s">
        <v>87</v>
      </c>
      <c r="C2" s="39"/>
      <c r="D2" s="39"/>
      <c r="E2" s="39"/>
    </row>
    <row r="3" spans="2:5" x14ac:dyDescent="0.3">
      <c r="B3" s="8"/>
    </row>
    <row r="4" spans="2:5" ht="33.75" customHeight="1" x14ac:dyDescent="0.3">
      <c r="B4" s="9" t="s">
        <v>96</v>
      </c>
      <c r="C4" s="9" t="s">
        <v>10</v>
      </c>
      <c r="D4" s="9" t="s">
        <v>97</v>
      </c>
      <c r="E4" s="40" t="s">
        <v>101</v>
      </c>
    </row>
    <row r="5" spans="2:5" ht="33" customHeight="1" x14ac:dyDescent="0.3">
      <c r="B5" s="41" t="s">
        <v>88</v>
      </c>
      <c r="C5" s="42" t="s">
        <v>89</v>
      </c>
      <c r="D5" s="43">
        <v>0.999</v>
      </c>
      <c r="E5" s="54"/>
    </row>
    <row r="6" spans="2:5" ht="33" customHeight="1" x14ac:dyDescent="0.3">
      <c r="B6" s="41" t="s">
        <v>90</v>
      </c>
      <c r="C6" s="42" t="s">
        <v>91</v>
      </c>
      <c r="D6" s="41" t="s">
        <v>98</v>
      </c>
      <c r="E6" s="55"/>
    </row>
    <row r="7" spans="2:5" ht="33" customHeight="1" x14ac:dyDescent="0.3">
      <c r="B7" s="41" t="s">
        <v>92</v>
      </c>
      <c r="C7" s="42" t="s">
        <v>93</v>
      </c>
      <c r="D7" s="41" t="s">
        <v>99</v>
      </c>
      <c r="E7" s="55"/>
    </row>
    <row r="8" spans="2:5" ht="33" customHeight="1" x14ac:dyDescent="0.3">
      <c r="B8" s="41" t="s">
        <v>94</v>
      </c>
      <c r="C8" s="42" t="s">
        <v>95</v>
      </c>
      <c r="D8" s="41" t="s">
        <v>100</v>
      </c>
      <c r="E8" s="55"/>
    </row>
  </sheetData>
  <sheetProtection algorithmName="SHA-512" hashValue="uOnZPsUfoTDKnCUYsEC2w2FbwaFq12lbyU+e+ojuL0XDhZPM/77D6211xtfvT3XwLONGusBvWm6sXW/FJobtnA==" saltValue="LGjeo9FIQE6tGKzvsFy7EQ==" spinCount="100000" sheet="1" objects="1" scenarios="1"/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COSTES TOTALES</vt:lpstr>
      <vt:lpstr>COSTES OPERATIVOS</vt:lpstr>
      <vt:lpstr>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GONZALEZ VAQUERO</dc:creator>
  <cp:lastModifiedBy>SALVADOR GONZALEZ VAQUERO</cp:lastModifiedBy>
  <dcterms:created xsi:type="dcterms:W3CDTF">2025-05-30T06:57:51Z</dcterms:created>
  <dcterms:modified xsi:type="dcterms:W3CDTF">2025-07-31T13:02:03Z</dcterms:modified>
</cp:coreProperties>
</file>