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3 CONTRATACIÓN PÚBLICA\9 LICITACIONES\846 CR050-26-072 Servicio jardineria Jaén\DEFINITIVOS\"/>
    </mc:Choice>
  </mc:AlternateContent>
  <xr:revisionPtr revIDLastSave="0" documentId="8_{053F32DE-F695-4CDB-A911-01FBBE08B9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ote 1" sheetId="2" r:id="rId1"/>
  </sheets>
  <definedNames>
    <definedName name="_xlnm.Print_Area" localSheetId="0">'Lote 1'!$A$1:$F$39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" l="1"/>
  <c r="E14" i="2"/>
  <c r="E15" i="2"/>
  <c r="E16" i="2"/>
  <c r="E17" i="2"/>
  <c r="E18" i="2"/>
  <c r="E19" i="2"/>
  <c r="E20" i="2"/>
  <c r="E21" i="2"/>
  <c r="E22" i="2"/>
  <c r="E23" i="2"/>
  <c r="E24" i="2"/>
  <c r="E13" i="2"/>
  <c r="H111" i="2"/>
  <c r="F34" i="2"/>
  <c r="D34" i="2"/>
  <c r="F33" i="2"/>
  <c r="D33" i="2"/>
  <c r="N4" i="2"/>
  <c r="N2" i="2"/>
  <c r="E25" i="2" l="1"/>
  <c r="F35" i="2"/>
  <c r="D35" i="2"/>
  <c r="N5" i="2"/>
  <c r="C4" i="2" s="1"/>
  <c r="D11" i="2" l="1"/>
  <c r="E39" i="2"/>
  <c r="E3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Alperiz, Claudio</author>
  </authors>
  <commentList>
    <comment ref="B33" authorId="0" shapeId="0" xr:uid="{00000000-0006-0000-0000-000001000000}">
      <text>
        <r>
          <rPr>
            <sz val="9"/>
            <color indexed="81"/>
            <rFont val="Tahoma"/>
            <family val="2"/>
          </rPr>
          <t>Horas</t>
        </r>
      </text>
    </comment>
    <comment ref="C33" authorId="0" shapeId="0" xr:uid="{00000000-0006-0000-0000-000002000000}">
      <text>
        <r>
          <rPr>
            <sz val="9"/>
            <color indexed="81"/>
            <rFont val="Tahoma"/>
            <family val="2"/>
          </rPr>
          <t>Euros/hora</t>
        </r>
      </text>
    </comment>
  </commentList>
</comments>
</file>

<file path=xl/sharedStrings.xml><?xml version="1.0" encoding="utf-8"?>
<sst xmlns="http://schemas.openxmlformats.org/spreadsheetml/2006/main" count="59" uniqueCount="43">
  <si>
    <t>CIF</t>
  </si>
  <si>
    <t>NOMBRE</t>
  </si>
  <si>
    <t>EXPEDIENTE</t>
  </si>
  <si>
    <t>REQUISITOS. (LEER ATENTAMENTE)</t>
  </si>
  <si>
    <r>
      <rPr>
        <b/>
        <sz val="10"/>
        <color theme="1"/>
        <rFont val="Source Sans Pro"/>
        <family val="2"/>
      </rPr>
      <t>Rellenar</t>
    </r>
    <r>
      <rPr>
        <sz val="10"/>
        <color theme="1"/>
        <rFont val="Source Sans Pro"/>
        <family val="2"/>
      </rPr>
      <t xml:space="preserve"> todas las </t>
    </r>
    <r>
      <rPr>
        <b/>
        <sz val="10"/>
        <color theme="1"/>
        <rFont val="Source Sans Pro"/>
        <family val="2"/>
      </rPr>
      <t>casillas</t>
    </r>
    <r>
      <rPr>
        <sz val="10"/>
        <color theme="1"/>
        <rFont val="Source Sans Pro"/>
        <family val="2"/>
      </rPr>
      <t xml:space="preserve"> indicadas en color </t>
    </r>
    <r>
      <rPr>
        <b/>
        <sz val="10"/>
        <color theme="1"/>
        <rFont val="Source Sans Pro"/>
        <family val="2"/>
      </rPr>
      <t>VERDE</t>
    </r>
  </si>
  <si>
    <t xml:space="preserve">Será motivo de exclusión: </t>
  </si>
  <si>
    <t>RANGO</t>
  </si>
  <si>
    <t>BLANCOS</t>
  </si>
  <si>
    <t>Los valores ofertados se expresarán con los decimales de los valores de referencia. En caso contrario,
serán redondeados</t>
  </si>
  <si>
    <t>CONCEPTO</t>
  </si>
  <si>
    <t>Criterio E01. Precio para el programa de mantenimiento</t>
  </si>
  <si>
    <t>NOMBRE UNIDAD</t>
  </si>
  <si>
    <t>PRESTACIÓN</t>
  </si>
  <si>
    <t>PUESTA A PUNTO DE TERRENOS</t>
  </si>
  <si>
    <t>MANTENIMIENTO PERIÓDICO</t>
  </si>
  <si>
    <t>IMPORTANTE:</t>
  </si>
  <si>
    <t>Criterio E02. Precios para los trabajos extraordinarios</t>
  </si>
  <si>
    <t>CONTENEDOR DE RESIDUOS (por intervención)</t>
  </si>
  <si>
    <t>CANTIDADES</t>
  </si>
  <si>
    <t>PRECIO UNITARIO MÁXIMO</t>
  </si>
  <si>
    <t>SUBTOTAL</t>
  </si>
  <si>
    <t>SUBTOTAL OFERTADO</t>
  </si>
  <si>
    <t>PRECIO UNITARIO OFERTADO</t>
  </si>
  <si>
    <t>En este criterio se indicará el precio de cada uno de los servicios que se ejecutarán en cada centro para toda la duración del contrato.</t>
  </si>
  <si>
    <t>PRECIO OFERTADO</t>
  </si>
  <si>
    <t>MANO DE OBRA DE JARDINERO (horas)</t>
  </si>
  <si>
    <t>ITV ALCALÁ LA REAL</t>
  </si>
  <si>
    <t>ITV BEAS DE SEGURA</t>
  </si>
  <si>
    <t>ITV JAÉN</t>
  </si>
  <si>
    <t>ITV GUARROMÁN</t>
  </si>
  <si>
    <t>ITV MARTOS</t>
  </si>
  <si>
    <t>ITV ÚBEDA</t>
  </si>
  <si>
    <t>PRECIO POR SERVICIO</t>
  </si>
  <si>
    <t>PRECIO MÁXIMO DEL PROGRAMA DE MANTENIMIENTO</t>
  </si>
  <si>
    <t>NUMERO DE SERVICIOS</t>
  </si>
  <si>
    <t>● La oferta que supere los valores límites (máximos o mínimos) definidos para cada criterio.</t>
  </si>
  <si>
    <t>● La oferta que presente errores u omisiones conforme a lo establecido en el apartado 3.2.2. del PCAP.</t>
  </si>
  <si>
    <t>PRECIO MÁXIMO PARA TRABAJOS EXTRAORDINARIOS</t>
  </si>
  <si>
    <t>Será objeto de exclusión las proposiciones cuyo precio total ofertado para el Programa de Mantenimiento supere el precio máximo.</t>
  </si>
  <si>
    <t>PRECIO OFERTADO DEL PROGRAMA DE MANTENIMIENTO</t>
  </si>
  <si>
    <t>El precio que se oferta es el resultado de sumar los precios ofertados de cada servicio por el número de serivicios estimados</t>
  </si>
  <si>
    <t>CR050-26-072</t>
  </si>
  <si>
    <t>IMPORTE TOTAL DE LA OFERTA ECONÓMICA: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</si>
</sst>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9"/>
      <color theme="1"/>
      <name val="Source Sans Pro"/>
      <family val="2"/>
    </font>
    <font>
      <sz val="9"/>
      <color theme="1"/>
      <name val="Source Sans Pro"/>
      <family val="2"/>
    </font>
    <font>
      <b/>
      <sz val="11"/>
      <name val="Source Sans Pro"/>
      <family val="2"/>
    </font>
    <font>
      <b/>
      <sz val="11"/>
      <color theme="1"/>
      <name val="Source Sans Pro"/>
      <family val="2"/>
    </font>
    <font>
      <b/>
      <sz val="10"/>
      <color theme="1"/>
      <name val="Source Sans Pro"/>
      <family val="2"/>
    </font>
    <font>
      <sz val="10"/>
      <color theme="1"/>
      <name val="Source Sans Pro"/>
      <family val="2"/>
    </font>
    <font>
      <sz val="9"/>
      <color theme="0"/>
      <name val="Source Sans Pro"/>
      <family val="2"/>
    </font>
    <font>
      <b/>
      <sz val="9"/>
      <color rgb="FF0000FF"/>
      <name val="Source Sans Pro"/>
      <family val="2"/>
    </font>
    <font>
      <b/>
      <sz val="10"/>
      <name val="Source Sans Pro"/>
      <family val="2"/>
    </font>
    <font>
      <b/>
      <sz val="9"/>
      <name val="Source Sans Pro"/>
      <family val="2"/>
    </font>
    <font>
      <sz val="9"/>
      <color theme="1"/>
      <name val="Calibri"/>
      <family val="2"/>
    </font>
    <font>
      <b/>
      <sz val="9"/>
      <color rgb="FFC00000"/>
      <name val="Source Sans Pro"/>
      <family val="2"/>
    </font>
    <font>
      <sz val="9"/>
      <color theme="1"/>
      <name val="Source Sans Pro"/>
      <family val="2"/>
    </font>
    <font>
      <sz val="9"/>
      <color indexed="81"/>
      <name val="Tahoma"/>
      <family val="2"/>
    </font>
    <font>
      <b/>
      <sz val="12"/>
      <color theme="1"/>
      <name val="Source Sans Pro"/>
      <family val="2"/>
    </font>
    <font>
      <sz val="9"/>
      <color theme="1"/>
      <name val="Source Sans Pro"/>
      <family val="2"/>
    </font>
    <font>
      <sz val="9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0" xfId="0" applyFont="1" applyFill="1"/>
    <xf numFmtId="49" fontId="3" fillId="3" borderId="0" xfId="0" applyNumberFormat="1" applyFont="1" applyFill="1"/>
    <xf numFmtId="49" fontId="4" fillId="3" borderId="0" xfId="0" applyNumberFormat="1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top"/>
    </xf>
    <xf numFmtId="164" fontId="12" fillId="0" borderId="0" xfId="0" applyNumberFormat="1" applyFont="1" applyAlignment="1">
      <alignment vertical="top"/>
    </xf>
    <xf numFmtId="164" fontId="9" fillId="3" borderId="0" xfId="0" applyNumberFormat="1" applyFont="1" applyFill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1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64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vertical="top"/>
    </xf>
    <xf numFmtId="4" fontId="8" fillId="0" borderId="0" xfId="0" applyNumberFormat="1" applyFont="1" applyAlignment="1">
      <alignment vertical="top"/>
    </xf>
    <xf numFmtId="4" fontId="9" fillId="3" borderId="0" xfId="0" applyNumberFormat="1" applyFont="1" applyFill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right"/>
    </xf>
    <xf numFmtId="0" fontId="16" fillId="0" borderId="0" xfId="0" applyFont="1" applyAlignment="1">
      <alignment horizontal="left" vertical="top"/>
    </xf>
    <xf numFmtId="0" fontId="11" fillId="2" borderId="0" xfId="0" applyFont="1" applyFill="1" applyAlignment="1">
      <alignment horizontal="left"/>
    </xf>
    <xf numFmtId="164" fontId="10" fillId="0" borderId="0" xfId="0" applyNumberFormat="1" applyFont="1" applyAlignment="1">
      <alignment horizontal="right" vertical="top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/>
    </xf>
    <xf numFmtId="8" fontId="12" fillId="2" borderId="2" xfId="0" applyNumberFormat="1" applyFont="1" applyFill="1" applyBorder="1" applyAlignment="1">
      <alignment horizontal="right" vertical="top"/>
    </xf>
    <xf numFmtId="164" fontId="1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family val="2"/>
        <scheme val="none"/>
      </font>
      <numFmt numFmtId="164" formatCode="#,##0.00\ &quot;€&quot;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family val="2"/>
        <scheme val="none"/>
      </font>
      <numFmt numFmtId="164" formatCode="#,##0.00\ &quot;€&quot;"/>
      <alignment horizontal="righ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scheme val="none"/>
      </font>
      <numFmt numFmtId="164" formatCode="#,##0.00\ &quot;€&quot;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family val="2"/>
        <scheme val="none"/>
      </font>
      <numFmt numFmtId="164" formatCode="#,##0.00\ &quot;€&quot;"/>
      <alignment horizontal="righ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scheme val="none"/>
      </font>
      <numFmt numFmtId="4" formatCode="#,##0.0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0000"/>
        <name val="Source Sans Pro"/>
        <family val="2"/>
        <scheme val="none"/>
      </font>
      <numFmt numFmtId="164" formatCode="#,##0.00\ &quot;€&quot;"/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ource Sans Pro"/>
        <family val="2"/>
        <scheme val="none"/>
      </font>
      <numFmt numFmtId="164" formatCode="#,##0.00\ &quot;€&quot;"/>
      <alignment horizontal="righ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Source Sans Pro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ource Sans Pro"/>
        <scheme val="none"/>
      </font>
      <numFmt numFmtId="164" formatCode="#,##0.00\ &quot;€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/>
        <sz val="9"/>
        <color rgb="FF0000FF"/>
        <name val="Source Sans Pro"/>
        <family val="2"/>
        <scheme val="none"/>
      </font>
      <numFmt numFmtId="164" formatCode="#,##0.00\ &quot;€&quot;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ource Sans Pro"/>
        <scheme val="none"/>
      </font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Source Sans Pro"/>
        <scheme val="none"/>
      </font>
      <fill>
        <patternFill patternType="solid">
          <fgColor rgb="FFD9D9D9"/>
          <bgColor rgb="FFD9D9D9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ource Sans Pro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Licitador3" displayName="Licitador3" ref="A1:C2" totalsRowShown="0" headerRowDxfId="41" dataDxfId="39" headerRowBorderDxfId="40" tableBorderDxfId="38">
  <autoFilter ref="A1:C2" xr:uid="{00000000-0009-0000-0100-000002000000}"/>
  <tableColumns count="3">
    <tableColumn id="3" xr3:uid="{00000000-0010-0000-0000-000003000000}" name="CIF" dataDxfId="37"/>
    <tableColumn id="1" xr3:uid="{00000000-0010-0000-0000-000001000000}" name="NOMBRE" dataDxfId="36"/>
    <tableColumn id="2" xr3:uid="{00000000-0010-0000-0000-000002000000}" name="EXPEDIENTE" dataDxfId="3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laE01L18" displayName="TablaE01L18" ref="A12:E25" totalsRowCount="1" headerRowDxfId="34" dataDxfId="33">
  <autoFilter ref="A12:E24" xr:uid="{00000000-0009-0000-0100-000007000000}"/>
  <tableColumns count="5">
    <tableColumn id="2" xr3:uid="{00000000-0010-0000-0100-000002000000}" name="NOMBRE UNIDAD" dataDxfId="32" totalsRowDxfId="31"/>
    <tableColumn id="6" xr3:uid="{00000000-0010-0000-0100-000006000000}" name="PRESTACIÓN" dataDxfId="30" totalsRowDxfId="29"/>
    <tableColumn id="1" xr3:uid="{62F39067-F455-4D35-B142-EA2F610C7BEB}" name="NUMERO DE SERVICIOS" dataDxfId="28" totalsRowDxfId="27"/>
    <tableColumn id="4" xr3:uid="{00000000-0010-0000-0100-000004000000}" name="PRECIO POR SERVICIO" totalsRowLabel="PRECIO OFERTADO DEL PROGRAMA DE MANTENIMIENTO" dataDxfId="26" totalsRowDxfId="1"/>
    <tableColumn id="5" xr3:uid="{00000000-0010-0000-0100-000005000000}" name="PRECIO OFERTADO" totalsRowFunction="sum" dataDxfId="25" totalsRowDxfId="0">
      <calculatedColumnFormula>TablaE01L18[[#This Row],[NUMERO DE SERVICIOS]]*TablaE01L18[[#This Row],[PRECIO POR SERVICIO]]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laE02L111" displayName="TablaE02L111" ref="A32:F35" totalsRowCount="1" headerRowDxfId="24">
  <autoFilter ref="A32:F34" xr:uid="{00000000-0009-0000-0100-00000A000000}"/>
  <tableColumns count="6">
    <tableColumn id="5" xr3:uid="{00000000-0010-0000-0200-000005000000}" name="CONCEPTO" dataDxfId="23" totalsRowDxfId="22"/>
    <tableColumn id="2" xr3:uid="{00000000-0010-0000-0200-000002000000}" name="CANTIDADES" dataDxfId="21" totalsRowDxfId="20"/>
    <tableColumn id="6" xr3:uid="{00000000-0010-0000-0200-000006000000}" name="PRECIO UNITARIO MÁXIMO" totalsRowLabel="PRECIO MÁXIMO PARA TRABAJOS EXTRAORDINARIOS" dataDxfId="19" totalsRowDxfId="18"/>
    <tableColumn id="7" xr3:uid="{00000000-0010-0000-0200-000007000000}" name="SUBTOTAL" totalsRowFunction="sum" totalsRowDxfId="17">
      <calculatedColumnFormula>TablaE02L111[[#This Row],[CANTIDADES]]*TablaE02L111[[#This Row],[PRECIO UNITARIO MÁXIMO]]</calculatedColumnFormula>
    </tableColumn>
    <tableColumn id="3" xr3:uid="{00000000-0010-0000-0200-000003000000}" name="PRECIO UNITARIO OFERTADO" dataDxfId="16" totalsRowDxfId="15"/>
    <tableColumn id="4" xr3:uid="{00000000-0010-0000-0200-000004000000}" name="SUBTOTAL OFERTADO" totalsRowFunction="sum" dataDxfId="14" totalsRowDxfId="13">
      <calculatedColumnFormula>TablaE02L111[[#This Row],[CANTIDADES]]*TablaE02L111[[#This Row],[PRECIO UNITARIO OFERTADO]]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Blancos12" displayName="Blancos12" ref="M1:N5" totalsRowCount="1" headerRowDxfId="12" dataDxfId="11">
  <autoFilter ref="M1:N4" xr:uid="{00000000-0009-0000-0100-00000B000000}"/>
  <tableColumns count="2">
    <tableColumn id="1" xr3:uid="{00000000-0010-0000-0300-000001000000}" name="RANGO" dataDxfId="10" totalsRowDxfId="9"/>
    <tableColumn id="2" xr3:uid="{00000000-0010-0000-0300-000002000000}" name="BLANCOS" totalsRowFunction="sum" dataDxfId="8" totalsRowDxfId="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2.vml"/><Relationship Id="rId7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tabSelected="1" topLeftCell="A8" zoomScaleNormal="100" workbookViewId="0">
      <selection activeCell="D15" sqref="D15:D16"/>
    </sheetView>
  </sheetViews>
  <sheetFormatPr baseColWidth="10" defaultRowHeight="12" x14ac:dyDescent="0.2"/>
  <cols>
    <col min="1" max="1" width="18" style="2" customWidth="1"/>
    <col min="2" max="2" width="24.140625" style="2" customWidth="1"/>
    <col min="3" max="3" width="13.5703125" style="2" customWidth="1"/>
    <col min="4" max="4" width="10.85546875" style="2" customWidth="1"/>
    <col min="5" max="5" width="12.140625" style="2" customWidth="1"/>
    <col min="6" max="6" width="9.5703125" style="2" customWidth="1"/>
    <col min="7" max="7" width="10.5703125" style="8" customWidth="1"/>
    <col min="8" max="8" width="11.42578125" style="2" customWidth="1"/>
    <col min="9" max="9" width="8.42578125" style="2" customWidth="1"/>
    <col min="10" max="10" width="10.140625" style="2" customWidth="1"/>
    <col min="11" max="12" width="11.42578125" style="2"/>
    <col min="13" max="13" width="8.7109375" style="2" hidden="1" customWidth="1"/>
    <col min="14" max="14" width="10.42578125" style="2" hidden="1" customWidth="1"/>
    <col min="15" max="16384" width="11.42578125" style="2"/>
  </cols>
  <sheetData>
    <row r="1" spans="1:14" x14ac:dyDescent="0.2">
      <c r="A1" s="1" t="s">
        <v>0</v>
      </c>
      <c r="B1" s="1" t="s">
        <v>1</v>
      </c>
      <c r="C1" s="1" t="s">
        <v>2</v>
      </c>
      <c r="M1" s="14" t="s">
        <v>6</v>
      </c>
      <c r="N1" s="11" t="s">
        <v>7</v>
      </c>
    </row>
    <row r="2" spans="1:14" ht="15" x14ac:dyDescent="0.25">
      <c r="A2" s="3"/>
      <c r="B2" s="3"/>
      <c r="C2" s="4" t="s">
        <v>41</v>
      </c>
      <c r="M2" s="15">
        <v>1</v>
      </c>
      <c r="N2" s="15">
        <f>COUNTBLANK(Licitador3[[CIF]:[NOMBRE]])</f>
        <v>2</v>
      </c>
    </row>
    <row r="3" spans="1:14" x14ac:dyDescent="0.2">
      <c r="M3" s="15">
        <v>2</v>
      </c>
      <c r="N3" s="15">
        <f>COUNTBLANK(TablaE01L18[PRECIO POR SERVICIO])</f>
        <v>12</v>
      </c>
    </row>
    <row r="4" spans="1:14" ht="13.5" x14ac:dyDescent="0.25">
      <c r="A4" s="5" t="s">
        <v>3</v>
      </c>
      <c r="B4" s="6"/>
      <c r="C4" s="44" t="str">
        <f>IF(Blancos12[[#Totals],[BLANCOS]]&gt;0,"PENDIENTE DE RELLENAR DATOS","")</f>
        <v>PENDIENTE DE RELLENAR DATOS</v>
      </c>
      <c r="D4" s="44"/>
      <c r="E4" s="44"/>
      <c r="F4" s="6"/>
      <c r="M4" s="15">
        <v>3</v>
      </c>
      <c r="N4" s="15">
        <f>COUNTBLANK(TablaE02L111[PRECIO UNITARIO OFERTADO])</f>
        <v>2</v>
      </c>
    </row>
    <row r="5" spans="1:14" ht="13.5" x14ac:dyDescent="0.25">
      <c r="A5" s="6" t="s">
        <v>4</v>
      </c>
      <c r="B5" s="6"/>
      <c r="C5" s="6"/>
      <c r="M5" s="15"/>
      <c r="N5" s="12">
        <f>SUBTOTAL(109,Blancos12[BLANCOS])</f>
        <v>16</v>
      </c>
    </row>
    <row r="6" spans="1:14" ht="26.25" customHeight="1" x14ac:dyDescent="0.2">
      <c r="A6" s="45" t="s">
        <v>8</v>
      </c>
      <c r="B6" s="45"/>
      <c r="C6" s="45"/>
      <c r="D6" s="45"/>
      <c r="E6" s="45"/>
    </row>
    <row r="7" spans="1:14" ht="13.5" x14ac:dyDescent="0.2">
      <c r="A7" s="45" t="s">
        <v>5</v>
      </c>
      <c r="B7" s="45"/>
      <c r="C7" s="45"/>
      <c r="D7" s="45"/>
      <c r="E7" s="45"/>
    </row>
    <row r="8" spans="1:14" ht="13.5" customHeight="1" x14ac:dyDescent="0.2">
      <c r="A8" s="33" t="s">
        <v>35</v>
      </c>
      <c r="B8" s="30"/>
      <c r="C8" s="30"/>
      <c r="D8" s="30"/>
      <c r="E8" s="30"/>
    </row>
    <row r="9" spans="1:14" ht="13.5" x14ac:dyDescent="0.25">
      <c r="A9" s="33" t="s">
        <v>36</v>
      </c>
      <c r="B9" s="6"/>
      <c r="C9" s="6"/>
    </row>
    <row r="11" spans="1:14" x14ac:dyDescent="0.2">
      <c r="A11" s="7" t="s">
        <v>10</v>
      </c>
      <c r="D11" s="46" t="str">
        <f>IF(TablaE01L18[[#Totals],[PRECIO OFERTADO]]&gt;E26,"EXCLUSIÓN DE LA OFERTA","")</f>
        <v/>
      </c>
      <c r="E11" s="46"/>
    </row>
    <row r="12" spans="1:14" ht="24" x14ac:dyDescent="0.2">
      <c r="A12" s="9" t="s">
        <v>11</v>
      </c>
      <c r="B12" s="9" t="s">
        <v>12</v>
      </c>
      <c r="C12" s="9" t="s">
        <v>34</v>
      </c>
      <c r="D12" s="9" t="s">
        <v>32</v>
      </c>
      <c r="E12" s="9" t="s">
        <v>24</v>
      </c>
      <c r="G12" s="2"/>
    </row>
    <row r="13" spans="1:14" ht="13.5" x14ac:dyDescent="0.2">
      <c r="A13" s="20" t="s">
        <v>26</v>
      </c>
      <c r="B13" s="20" t="s">
        <v>13</v>
      </c>
      <c r="C13" s="21">
        <v>1</v>
      </c>
      <c r="D13" s="19"/>
      <c r="E13" s="25">
        <f>TablaE01L18[[#This Row],[NUMERO DE SERVICIOS]]*TablaE01L18[[#This Row],[PRECIO POR SERVICIO]]</f>
        <v>0</v>
      </c>
      <c r="G13" s="2"/>
    </row>
    <row r="14" spans="1:14" ht="13.5" x14ac:dyDescent="0.2">
      <c r="A14" s="20" t="s">
        <v>27</v>
      </c>
      <c r="B14" s="20" t="s">
        <v>13</v>
      </c>
      <c r="C14" s="21">
        <v>1</v>
      </c>
      <c r="D14" s="19"/>
      <c r="E14" s="25">
        <f>TablaE01L18[[#This Row],[NUMERO DE SERVICIOS]]*TablaE01L18[[#This Row],[PRECIO POR SERVICIO]]</f>
        <v>0</v>
      </c>
      <c r="G14" s="2"/>
    </row>
    <row r="15" spans="1:14" ht="13.5" x14ac:dyDescent="0.2">
      <c r="A15" s="20" t="s">
        <v>28</v>
      </c>
      <c r="B15" s="20" t="s">
        <v>13</v>
      </c>
      <c r="C15" s="21">
        <v>1</v>
      </c>
      <c r="D15" s="19"/>
      <c r="E15" s="25">
        <f>TablaE01L18[[#This Row],[NUMERO DE SERVICIOS]]*TablaE01L18[[#This Row],[PRECIO POR SERVICIO]]</f>
        <v>0</v>
      </c>
      <c r="G15" s="2"/>
    </row>
    <row r="16" spans="1:14" ht="13.5" x14ac:dyDescent="0.2">
      <c r="A16" s="20" t="s">
        <v>29</v>
      </c>
      <c r="B16" s="20" t="s">
        <v>13</v>
      </c>
      <c r="C16" s="21">
        <v>1</v>
      </c>
      <c r="D16" s="19"/>
      <c r="E16" s="25">
        <f>TablaE01L18[[#This Row],[NUMERO DE SERVICIOS]]*TablaE01L18[[#This Row],[PRECIO POR SERVICIO]]</f>
        <v>0</v>
      </c>
      <c r="G16" s="2"/>
    </row>
    <row r="17" spans="1:9" ht="13.5" x14ac:dyDescent="0.2">
      <c r="A17" s="20" t="s">
        <v>30</v>
      </c>
      <c r="B17" s="20" t="s">
        <v>13</v>
      </c>
      <c r="C17" s="21">
        <v>1</v>
      </c>
      <c r="D17" s="19"/>
      <c r="E17" s="25">
        <f>TablaE01L18[[#This Row],[NUMERO DE SERVICIOS]]*TablaE01L18[[#This Row],[PRECIO POR SERVICIO]]</f>
        <v>0</v>
      </c>
      <c r="G17" s="2"/>
    </row>
    <row r="18" spans="1:9" ht="13.5" x14ac:dyDescent="0.2">
      <c r="A18" s="32" t="s">
        <v>31</v>
      </c>
      <c r="B18" s="20" t="s">
        <v>13</v>
      </c>
      <c r="C18" s="21">
        <v>1</v>
      </c>
      <c r="D18" s="19"/>
      <c r="E18" s="25">
        <f>TablaE01L18[[#This Row],[NUMERO DE SERVICIOS]]*TablaE01L18[[#This Row],[PRECIO POR SERVICIO]]</f>
        <v>0</v>
      </c>
      <c r="G18" s="2"/>
    </row>
    <row r="19" spans="1:9" ht="13.5" x14ac:dyDescent="0.2">
      <c r="A19" s="20" t="s">
        <v>26</v>
      </c>
      <c r="B19" s="20" t="s">
        <v>14</v>
      </c>
      <c r="C19" s="21">
        <v>3</v>
      </c>
      <c r="D19" s="19"/>
      <c r="E19" s="25">
        <f>TablaE01L18[[#This Row],[NUMERO DE SERVICIOS]]*TablaE01L18[[#This Row],[PRECIO POR SERVICIO]]</f>
        <v>0</v>
      </c>
      <c r="G19" s="2"/>
    </row>
    <row r="20" spans="1:9" ht="13.5" x14ac:dyDescent="0.2">
      <c r="A20" s="20" t="s">
        <v>27</v>
      </c>
      <c r="B20" s="20" t="s">
        <v>14</v>
      </c>
      <c r="C20" s="21">
        <v>1</v>
      </c>
      <c r="D20" s="19"/>
      <c r="E20" s="25">
        <f>TablaE01L18[[#This Row],[NUMERO DE SERVICIOS]]*TablaE01L18[[#This Row],[PRECIO POR SERVICIO]]</f>
        <v>0</v>
      </c>
      <c r="G20" s="2"/>
    </row>
    <row r="21" spans="1:9" ht="13.5" x14ac:dyDescent="0.2">
      <c r="A21" s="20" t="s">
        <v>28</v>
      </c>
      <c r="B21" s="20" t="s">
        <v>14</v>
      </c>
      <c r="C21" s="21">
        <v>15</v>
      </c>
      <c r="D21" s="19"/>
      <c r="E21" s="25">
        <f>TablaE01L18[[#This Row],[NUMERO DE SERVICIOS]]*TablaE01L18[[#This Row],[PRECIO POR SERVICIO]]</f>
        <v>0</v>
      </c>
      <c r="G21" s="2"/>
    </row>
    <row r="22" spans="1:9" ht="13.5" x14ac:dyDescent="0.2">
      <c r="A22" s="20" t="s">
        <v>29</v>
      </c>
      <c r="B22" s="20" t="s">
        <v>14</v>
      </c>
      <c r="C22" s="21">
        <v>7</v>
      </c>
      <c r="D22" s="19"/>
      <c r="E22" s="25">
        <f>TablaE01L18[[#This Row],[NUMERO DE SERVICIOS]]*TablaE01L18[[#This Row],[PRECIO POR SERVICIO]]</f>
        <v>0</v>
      </c>
      <c r="G22" s="2"/>
    </row>
    <row r="23" spans="1:9" ht="13.5" x14ac:dyDescent="0.2">
      <c r="A23" s="20" t="s">
        <v>30</v>
      </c>
      <c r="B23" s="20" t="s">
        <v>14</v>
      </c>
      <c r="C23" s="21">
        <v>23</v>
      </c>
      <c r="D23" s="19"/>
      <c r="E23" s="25">
        <f>TablaE01L18[[#This Row],[NUMERO DE SERVICIOS]]*TablaE01L18[[#This Row],[PRECIO POR SERVICIO]]</f>
        <v>0</v>
      </c>
      <c r="G23" s="2"/>
    </row>
    <row r="24" spans="1:9" ht="13.5" x14ac:dyDescent="0.2">
      <c r="A24" s="32" t="s">
        <v>31</v>
      </c>
      <c r="B24" s="20" t="s">
        <v>14</v>
      </c>
      <c r="C24" s="21">
        <v>23</v>
      </c>
      <c r="D24" s="19"/>
      <c r="E24" s="25">
        <f>TablaE01L18[[#This Row],[NUMERO DE SERVICIOS]]*TablaE01L18[[#This Row],[PRECIO POR SERVICIO]]</f>
        <v>0</v>
      </c>
      <c r="G24" s="2"/>
    </row>
    <row r="25" spans="1:9" ht="13.5" x14ac:dyDescent="0.25">
      <c r="A25" s="10"/>
      <c r="D25" s="37" t="s">
        <v>39</v>
      </c>
      <c r="E25" s="26">
        <f>SUBTOTAL(109,TablaE01L18[PRECIO OFERTADO])</f>
        <v>0</v>
      </c>
      <c r="G25" s="2"/>
    </row>
    <row r="26" spans="1:9" ht="17.25" customHeight="1" x14ac:dyDescent="0.2">
      <c r="C26" s="35"/>
      <c r="D26" s="36" t="s">
        <v>33</v>
      </c>
      <c r="E26" s="38">
        <v>32146.080000000002</v>
      </c>
      <c r="G26" s="2"/>
      <c r="I26" s="8"/>
    </row>
    <row r="27" spans="1:9" ht="24.95" customHeight="1" x14ac:dyDescent="0.2">
      <c r="A27" s="16" t="s">
        <v>15</v>
      </c>
      <c r="B27" s="43" t="s">
        <v>23</v>
      </c>
      <c r="C27" s="43"/>
      <c r="D27" s="43"/>
      <c r="E27" s="43"/>
      <c r="F27" s="22"/>
      <c r="G27" s="22"/>
      <c r="H27" s="8"/>
    </row>
    <row r="28" spans="1:9" ht="24.95" customHeight="1" x14ac:dyDescent="0.2">
      <c r="A28" s="16"/>
      <c r="B28" s="43" t="s">
        <v>40</v>
      </c>
      <c r="C28" s="47"/>
      <c r="D28" s="47"/>
      <c r="E28" s="47"/>
      <c r="F28" s="22"/>
      <c r="G28" s="22"/>
      <c r="H28" s="8"/>
    </row>
    <row r="29" spans="1:9" ht="24.95" customHeight="1" x14ac:dyDescent="0.2">
      <c r="B29" s="43" t="s">
        <v>38</v>
      </c>
      <c r="C29" s="43"/>
      <c r="D29" s="43"/>
      <c r="E29" s="43"/>
      <c r="F29" s="9"/>
      <c r="G29" s="9"/>
      <c r="H29" s="8"/>
    </row>
    <row r="30" spans="1:9" x14ac:dyDescent="0.2">
      <c r="G30" s="2"/>
      <c r="H30" s="8"/>
    </row>
    <row r="31" spans="1:9" ht="15" x14ac:dyDescent="0.25">
      <c r="A31" s="7" t="s">
        <v>16</v>
      </c>
      <c r="E31" s="41" t="str">
        <f>IF(OR(TablaE02L111[[#Totals],[SUBTOTAL OFERTADO]]&gt;TablaE02L111[[#Totals],[SUBTOTAL]],E33&gt;C33,E34&gt;C34),"EXCLUSIÓN DE LA OFERTA","")</f>
        <v/>
      </c>
      <c r="F31" s="42"/>
      <c r="G31" s="40"/>
      <c r="H31" s="8"/>
    </row>
    <row r="32" spans="1:9" ht="40.5" customHeight="1" x14ac:dyDescent="0.2">
      <c r="A32" s="9" t="s">
        <v>9</v>
      </c>
      <c r="B32" s="9" t="s">
        <v>18</v>
      </c>
      <c r="C32" s="9" t="s">
        <v>19</v>
      </c>
      <c r="D32" s="9" t="s">
        <v>20</v>
      </c>
      <c r="E32" s="9" t="s">
        <v>22</v>
      </c>
      <c r="F32" s="23" t="s">
        <v>21</v>
      </c>
    </row>
    <row r="33" spans="1:8" ht="24" x14ac:dyDescent="0.2">
      <c r="A33" s="24" t="s">
        <v>25</v>
      </c>
      <c r="B33" s="21">
        <v>60</v>
      </c>
      <c r="C33" s="28">
        <v>54.38</v>
      </c>
      <c r="D33" s="27">
        <f>TablaE02L111[[#This Row],[CANTIDADES]]*TablaE02L111[[#This Row],[PRECIO UNITARIO MÁXIMO]]</f>
        <v>3262.8</v>
      </c>
      <c r="E33" s="29"/>
      <c r="F33" s="18">
        <f>TablaE02L111[[#This Row],[CANTIDADES]]*TablaE02L111[[#This Row],[PRECIO UNITARIO OFERTADO]]</f>
        <v>0</v>
      </c>
    </row>
    <row r="34" spans="1:8" ht="36" x14ac:dyDescent="0.2">
      <c r="A34" s="24" t="s">
        <v>17</v>
      </c>
      <c r="B34" s="21">
        <v>12</v>
      </c>
      <c r="C34" s="28">
        <v>120</v>
      </c>
      <c r="D34" s="27">
        <f>TablaE02L111[[#This Row],[CANTIDADES]]*TablaE02L111[[#This Row],[PRECIO UNITARIO MÁXIMO]]</f>
        <v>1440</v>
      </c>
      <c r="E34" s="29"/>
      <c r="F34" s="18">
        <f>TablaE02L111[[#This Row],[CANTIDADES]]*TablaE02L111[[#This Row],[PRECIO UNITARIO OFERTADO]]</f>
        <v>0</v>
      </c>
    </row>
    <row r="35" spans="1:8" ht="13.5" x14ac:dyDescent="0.2">
      <c r="A35" s="10"/>
      <c r="B35" s="10"/>
      <c r="C35" s="34" t="s">
        <v>37</v>
      </c>
      <c r="D35" s="17">
        <f>SUBTOTAL(109,TablaE02L111[SUBTOTAL])</f>
        <v>4702.8</v>
      </c>
      <c r="E35" s="25"/>
      <c r="F35" s="25">
        <f>SUBTOTAL(109,TablaE02L111[SUBTOTAL OFERTADO])</f>
        <v>0</v>
      </c>
    </row>
    <row r="36" spans="1:8" x14ac:dyDescent="0.2">
      <c r="E36" s="8"/>
      <c r="G36" s="2"/>
    </row>
    <row r="37" spans="1:8" x14ac:dyDescent="0.2">
      <c r="E37" s="8"/>
      <c r="G37" s="2"/>
    </row>
    <row r="38" spans="1:8" x14ac:dyDescent="0.2">
      <c r="G38" s="2"/>
    </row>
    <row r="39" spans="1:8" ht="15.75" x14ac:dyDescent="0.25">
      <c r="D39" s="31" t="s">
        <v>42</v>
      </c>
      <c r="E39" s="39" t="str">
        <f>IF(TablaE01L18[[#Totals],[PRECIO OFERTADO]]=0,"",TablaE02L111[[#Totals],[SUBTOTAL OFERTADO]]+TablaE01L18[[#Totals],[PRECIO OFERTADO]])</f>
        <v/>
      </c>
      <c r="G39" s="2"/>
      <c r="H39" s="8"/>
    </row>
    <row r="40" spans="1:8" x14ac:dyDescent="0.2">
      <c r="G40" s="2"/>
      <c r="H40" s="8"/>
    </row>
    <row r="41" spans="1:8" x14ac:dyDescent="0.2">
      <c r="G41" s="2"/>
      <c r="H41" s="8"/>
    </row>
    <row r="42" spans="1:8" x14ac:dyDescent="0.2">
      <c r="G42" s="2"/>
      <c r="H42" s="8"/>
    </row>
    <row r="43" spans="1:8" x14ac:dyDescent="0.2">
      <c r="G43" s="2"/>
      <c r="H43" s="8"/>
    </row>
    <row r="44" spans="1:8" x14ac:dyDescent="0.2">
      <c r="G44" s="2"/>
      <c r="H44" s="8"/>
    </row>
    <row r="45" spans="1:8" x14ac:dyDescent="0.2">
      <c r="G45" s="2"/>
      <c r="H45" s="8"/>
    </row>
    <row r="46" spans="1:8" x14ac:dyDescent="0.2">
      <c r="G46" s="2"/>
      <c r="H46" s="8"/>
    </row>
    <row r="47" spans="1:8" x14ac:dyDescent="0.2">
      <c r="G47" s="2"/>
      <c r="H47" s="8"/>
    </row>
    <row r="48" spans="1:8" x14ac:dyDescent="0.2">
      <c r="G48" s="2"/>
      <c r="H48" s="8"/>
    </row>
    <row r="49" spans="7:8" x14ac:dyDescent="0.2">
      <c r="G49" s="2"/>
      <c r="H49" s="8"/>
    </row>
    <row r="50" spans="7:8" x14ac:dyDescent="0.2">
      <c r="G50" s="2"/>
      <c r="H50" s="8"/>
    </row>
    <row r="51" spans="7:8" x14ac:dyDescent="0.2">
      <c r="G51" s="2"/>
      <c r="H51" s="8"/>
    </row>
    <row r="52" spans="7:8" x14ac:dyDescent="0.2">
      <c r="G52" s="2"/>
      <c r="H52" s="8"/>
    </row>
    <row r="53" spans="7:8" x14ac:dyDescent="0.2">
      <c r="G53" s="2"/>
      <c r="H53" s="8"/>
    </row>
    <row r="54" spans="7:8" x14ac:dyDescent="0.2">
      <c r="G54" s="2"/>
      <c r="H54" s="8"/>
    </row>
    <row r="55" spans="7:8" x14ac:dyDescent="0.2">
      <c r="G55" s="2"/>
      <c r="H55" s="8"/>
    </row>
    <row r="56" spans="7:8" x14ac:dyDescent="0.2">
      <c r="G56" s="2"/>
      <c r="H56" s="8"/>
    </row>
    <row r="57" spans="7:8" x14ac:dyDescent="0.2">
      <c r="G57" s="2"/>
      <c r="H57" s="8"/>
    </row>
    <row r="58" spans="7:8" x14ac:dyDescent="0.2">
      <c r="G58" s="2"/>
      <c r="H58" s="8"/>
    </row>
    <row r="59" spans="7:8" x14ac:dyDescent="0.2">
      <c r="G59" s="2"/>
      <c r="H59" s="8"/>
    </row>
    <row r="60" spans="7:8" x14ac:dyDescent="0.2">
      <c r="G60" s="2"/>
      <c r="H60" s="8"/>
    </row>
    <row r="61" spans="7:8" x14ac:dyDescent="0.2">
      <c r="G61" s="2"/>
      <c r="H61" s="8"/>
    </row>
    <row r="62" spans="7:8" x14ac:dyDescent="0.2">
      <c r="G62" s="2"/>
      <c r="H62" s="8"/>
    </row>
    <row r="63" spans="7:8" x14ac:dyDescent="0.2">
      <c r="G63" s="2"/>
      <c r="H63" s="8"/>
    </row>
    <row r="64" spans="7:8" x14ac:dyDescent="0.2">
      <c r="G64" s="2"/>
      <c r="H64" s="8"/>
    </row>
    <row r="65" spans="7:8" x14ac:dyDescent="0.2">
      <c r="G65" s="2"/>
      <c r="H65" s="8"/>
    </row>
    <row r="66" spans="7:8" x14ac:dyDescent="0.2">
      <c r="G66" s="2"/>
      <c r="H66" s="8"/>
    </row>
    <row r="67" spans="7:8" x14ac:dyDescent="0.2">
      <c r="G67" s="2"/>
      <c r="H67" s="8"/>
    </row>
    <row r="68" spans="7:8" x14ac:dyDescent="0.2">
      <c r="G68" s="2"/>
      <c r="H68" s="8"/>
    </row>
    <row r="69" spans="7:8" x14ac:dyDescent="0.2">
      <c r="G69" s="2"/>
      <c r="H69" s="8"/>
    </row>
    <row r="70" spans="7:8" x14ac:dyDescent="0.2">
      <c r="G70" s="2"/>
      <c r="H70" s="8"/>
    </row>
    <row r="71" spans="7:8" x14ac:dyDescent="0.2">
      <c r="G71" s="2"/>
      <c r="H71" s="8"/>
    </row>
    <row r="72" spans="7:8" x14ac:dyDescent="0.2">
      <c r="G72" s="2"/>
      <c r="H72" s="8"/>
    </row>
    <row r="73" spans="7:8" x14ac:dyDescent="0.2">
      <c r="G73" s="2"/>
      <c r="H73" s="8"/>
    </row>
    <row r="74" spans="7:8" x14ac:dyDescent="0.2">
      <c r="G74" s="2"/>
      <c r="H74" s="8"/>
    </row>
    <row r="75" spans="7:8" x14ac:dyDescent="0.2">
      <c r="G75" s="2"/>
      <c r="H75" s="8"/>
    </row>
    <row r="76" spans="7:8" x14ac:dyDescent="0.2">
      <c r="G76" s="2"/>
      <c r="H76" s="8"/>
    </row>
    <row r="77" spans="7:8" x14ac:dyDescent="0.2">
      <c r="G77" s="2"/>
      <c r="H77" s="8"/>
    </row>
    <row r="78" spans="7:8" x14ac:dyDescent="0.2">
      <c r="G78" s="2"/>
      <c r="H78" s="8"/>
    </row>
    <row r="79" spans="7:8" x14ac:dyDescent="0.2">
      <c r="G79" s="2"/>
      <c r="H79" s="8"/>
    </row>
    <row r="80" spans="7:8" x14ac:dyDescent="0.2">
      <c r="G80" s="2"/>
      <c r="H80" s="8"/>
    </row>
    <row r="81" spans="7:8" x14ac:dyDescent="0.2">
      <c r="G81" s="2"/>
      <c r="H81" s="8"/>
    </row>
    <row r="82" spans="7:8" x14ac:dyDescent="0.2">
      <c r="G82" s="2"/>
      <c r="H82" s="8"/>
    </row>
    <row r="83" spans="7:8" x14ac:dyDescent="0.2">
      <c r="G83" s="2"/>
      <c r="H83" s="8"/>
    </row>
    <row r="84" spans="7:8" x14ac:dyDescent="0.2">
      <c r="G84" s="2"/>
      <c r="H84" s="8"/>
    </row>
    <row r="85" spans="7:8" x14ac:dyDescent="0.2">
      <c r="G85" s="2"/>
      <c r="H85" s="8"/>
    </row>
    <row r="86" spans="7:8" x14ac:dyDescent="0.2">
      <c r="G86" s="2"/>
      <c r="H86" s="8"/>
    </row>
    <row r="87" spans="7:8" x14ac:dyDescent="0.2">
      <c r="G87" s="2"/>
      <c r="H87" s="8"/>
    </row>
    <row r="88" spans="7:8" x14ac:dyDescent="0.2">
      <c r="G88" s="2"/>
      <c r="H88" s="8"/>
    </row>
    <row r="89" spans="7:8" x14ac:dyDescent="0.2">
      <c r="G89" s="2"/>
      <c r="H89" s="8"/>
    </row>
    <row r="90" spans="7:8" x14ac:dyDescent="0.2">
      <c r="G90" s="2"/>
      <c r="H90" s="8"/>
    </row>
    <row r="91" spans="7:8" x14ac:dyDescent="0.2">
      <c r="G91" s="2"/>
      <c r="H91" s="8"/>
    </row>
    <row r="92" spans="7:8" x14ac:dyDescent="0.2">
      <c r="G92" s="2"/>
      <c r="H92" s="8"/>
    </row>
    <row r="93" spans="7:8" x14ac:dyDescent="0.2">
      <c r="G93" s="2"/>
      <c r="H93" s="8"/>
    </row>
    <row r="94" spans="7:8" x14ac:dyDescent="0.2">
      <c r="G94" s="2"/>
      <c r="H94" s="8"/>
    </row>
    <row r="95" spans="7:8" x14ac:dyDescent="0.2">
      <c r="G95" s="2"/>
      <c r="H95" s="8"/>
    </row>
    <row r="96" spans="7:8" x14ac:dyDescent="0.2">
      <c r="G96" s="2"/>
      <c r="H96" s="8"/>
    </row>
    <row r="97" spans="7:11" x14ac:dyDescent="0.2">
      <c r="G97" s="2"/>
      <c r="H97" s="8"/>
    </row>
    <row r="98" spans="7:11" x14ac:dyDescent="0.2">
      <c r="G98" s="2"/>
      <c r="H98" s="8"/>
    </row>
    <row r="99" spans="7:11" x14ac:dyDescent="0.2">
      <c r="H99" s="8"/>
    </row>
    <row r="100" spans="7:11" x14ac:dyDescent="0.2">
      <c r="H100" s="8"/>
    </row>
    <row r="101" spans="7:11" x14ac:dyDescent="0.2">
      <c r="H101" s="8"/>
    </row>
    <row r="102" spans="7:11" x14ac:dyDescent="0.2">
      <c r="H102" s="8"/>
    </row>
    <row r="103" spans="7:11" x14ac:dyDescent="0.2">
      <c r="H103" s="8"/>
    </row>
    <row r="104" spans="7:11" x14ac:dyDescent="0.2">
      <c r="H104" s="8"/>
    </row>
    <row r="105" spans="7:11" x14ac:dyDescent="0.2">
      <c r="H105" s="8"/>
    </row>
    <row r="106" spans="7:11" x14ac:dyDescent="0.2">
      <c r="H106" s="8"/>
    </row>
    <row r="107" spans="7:11" x14ac:dyDescent="0.2">
      <c r="H107" s="8"/>
    </row>
    <row r="108" spans="7:11" x14ac:dyDescent="0.2">
      <c r="H108" s="8"/>
    </row>
    <row r="109" spans="7:11" x14ac:dyDescent="0.2">
      <c r="H109" s="8"/>
    </row>
    <row r="110" spans="7:11" x14ac:dyDescent="0.2">
      <c r="H110" s="8"/>
    </row>
    <row r="111" spans="7:11" x14ac:dyDescent="0.2">
      <c r="H111" s="8" t="e">
        <f>IF(TablaE01L18[[#This Row],[PRECIO OFERTADO]]&gt;TablaE01L18[[#This Row],[PRECIO POR SERVICIO]],1,2)</f>
        <v>#VALUE!</v>
      </c>
      <c r="J111" s="9"/>
      <c r="K111" s="9"/>
    </row>
    <row r="115" spans="1:14" x14ac:dyDescent="0.2">
      <c r="M115" s="13"/>
      <c r="N115" s="13"/>
    </row>
    <row r="116" spans="1:14" x14ac:dyDescent="0.2">
      <c r="I116" s="13"/>
      <c r="J116" s="13"/>
    </row>
    <row r="118" spans="1:14" s="13" customFormat="1" x14ac:dyDescent="0.2">
      <c r="A118" s="2"/>
      <c r="B118" s="2"/>
      <c r="C118" s="2"/>
      <c r="D118" s="2"/>
      <c r="E118" s="2"/>
      <c r="F118" s="2"/>
      <c r="G118" s="8"/>
      <c r="I118" s="2"/>
      <c r="J118" s="2"/>
      <c r="M118" s="2"/>
      <c r="N118" s="2"/>
    </row>
    <row r="122" spans="1:14" ht="15" customHeight="1" x14ac:dyDescent="0.2"/>
    <row r="123" spans="1:14" ht="15" customHeight="1" x14ac:dyDescent="0.2"/>
    <row r="124" spans="1:14" ht="15" customHeight="1" x14ac:dyDescent="0.2"/>
  </sheetData>
  <sheetProtection algorithmName="SHA-512" hashValue="gnnJ5cHiyuOMO8j5xxHne+Pmbt1+op+WhhMaP/p8jRACksVVNcsAe8G70nlqICYH7uzWIVaEdKlrukVIaM/IEg==" saltValue="YRsQz1lMlJEtfExcUr97wg==" spinCount="100000" sheet="1" objects="1" scenarios="1"/>
  <protectedRanges>
    <protectedRange sqref="D13:D24" name="Rango3"/>
    <protectedRange sqref="A2:B2" name="Rango1"/>
    <protectedRange sqref="E33:E34" name="Rango4"/>
  </protectedRanges>
  <mergeCells count="8">
    <mergeCell ref="E31:F31"/>
    <mergeCell ref="B29:E29"/>
    <mergeCell ref="C4:E4"/>
    <mergeCell ref="A6:E6"/>
    <mergeCell ref="A7:E7"/>
    <mergeCell ref="D11:E11"/>
    <mergeCell ref="B27:E27"/>
    <mergeCell ref="B28:E28"/>
  </mergeCells>
  <conditionalFormatting sqref="A2:B2 D13:D24 E33:F34">
    <cfRule type="cellIs" dxfId="6" priority="4" operator="equal">
      <formula>""</formula>
    </cfRule>
  </conditionalFormatting>
  <conditionalFormatting sqref="C4">
    <cfRule type="cellIs" dxfId="5" priority="16" operator="equal">
      <formula>"PENDIENTE DE RELLENAR DATOS"</formula>
    </cfRule>
  </conditionalFormatting>
  <conditionalFormatting sqref="D11:E11 E31 G31">
    <cfRule type="cellIs" dxfId="4" priority="15" operator="equal">
      <formula>"EXCLUSIÓN DE LA OFERTA"</formula>
    </cfRule>
  </conditionalFormatting>
  <conditionalFormatting sqref="E25">
    <cfRule type="cellIs" dxfId="3" priority="18" operator="greaterThan">
      <formula>$E$26</formula>
    </cfRule>
  </conditionalFormatting>
  <conditionalFormatting sqref="E33:E34">
    <cfRule type="cellIs" dxfId="2" priority="9" operator="greaterThan">
      <formula>C33</formula>
    </cfRule>
  </conditionalFormatting>
  <pageMargins left="0.62992125984251968" right="0.23622047244094491" top="1.3385826771653544" bottom="0.74803149606299213" header="0.19685039370078741" footer="0.31496062992125984"/>
  <pageSetup paperSize="9" orientation="portrait" r:id="rId1"/>
  <headerFooter>
    <oddHeader xml:space="preserve">&amp;L&amp;G&amp;C&amp;"Source Sans Pro,Negrita"&amp;14
ANEXO IV. OFERTA&amp;"-,Normal"&amp;11
&amp;R&amp;"Source Sans Pro,Negrita"&amp;10CONSEJERÍA DE INDUSTRIA, ENERGÍA Y MINAS&amp;"-,Normal"&amp;11
&amp;"Source Sans Pro,Normal"&amp;10VERIFICACIONES INDUSTRIALES DE ANDALUCÍA, S.A.
</oddHeader>
    <oddFooter>&amp;C&amp;"Source Sans Pro,Normal"&amp;9Página &amp;P de &amp;N&amp;R&amp;"Source Sans Pro,Normal"&amp;9versión: 0
Fecha 19/11/2024</oddFooter>
  </headerFooter>
  <legacyDrawing r:id="rId2"/>
  <legacyDrawingHF r:id="rId3"/>
  <tableParts count="4"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Lote 1</vt:lpstr>
      <vt:lpstr>'Lote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Alperiz, Claudio</dc:creator>
  <cp:lastModifiedBy>LINARES PONCE, ESTEFANIA</cp:lastModifiedBy>
  <cp:lastPrinted>2026-07-26T18:05:13Z</cp:lastPrinted>
  <dcterms:created xsi:type="dcterms:W3CDTF">2024-12-10T10:32:26Z</dcterms:created>
  <dcterms:modified xsi:type="dcterms:W3CDTF">2026-09-24T07:55:49Z</dcterms:modified>
</cp:coreProperties>
</file>