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_ACTIVIDAD ECONOMICA Y MA-Recover\RTDOS ESTAD 2018-2020-2022_DEMA 2022-2024\3_Entregas\11_DEMA 2022\EXPLOTACION ESTADISTICA\"/>
    </mc:Choice>
  </mc:AlternateContent>
  <xr:revisionPtr revIDLastSave="0" documentId="13_ncr:1_{0F543665-D283-4E23-8FBE-304B5733FFB1}" xr6:coauthVersionLast="36" xr6:coauthVersionMax="36" xr10:uidLastSave="{00000000-0000-0000-0000-000000000000}"/>
  <bookViews>
    <workbookView xWindow="0" yWindow="0" windowWidth="23040" windowHeight="8736" activeTab="12" xr2:uid="{00000000-000D-0000-FFFF-FFFF00000000}"/>
  </bookViews>
  <sheets>
    <sheet name="Indice" sheetId="1" r:id="rId1"/>
    <sheet name="T1_" sheetId="2" r:id="rId2"/>
    <sheet name="G1" sheetId="3" r:id="rId3"/>
    <sheet name="T2" sheetId="4" r:id="rId4"/>
    <sheet name="G2" sheetId="5" r:id="rId5"/>
    <sheet name="T3" sheetId="6" r:id="rId6"/>
    <sheet name="G3" sheetId="7" r:id="rId7"/>
    <sheet name="T4" sheetId="8" r:id="rId8"/>
    <sheet name="G4" sheetId="9" r:id="rId9"/>
    <sheet name="T5" sheetId="10" r:id="rId10"/>
    <sheet name="G5" sheetId="11" r:id="rId11"/>
    <sheet name="T6" sheetId="12" r:id="rId12"/>
    <sheet name="G6" sheetId="13" r:id="rId13"/>
    <sheet name="Hoja15" sheetId="14" state="hidden" r:id="rId14"/>
  </sheets>
  <definedNames>
    <definedName name="_xlnm.Print_Area" localSheetId="8">'G4'!$A$1:$O$41</definedName>
    <definedName name="_xlnm.Print_Area" localSheetId="7">'T4'!$A$1:$K$45</definedName>
  </definedNames>
  <calcPr calcId="191029"/>
</workbook>
</file>

<file path=xl/calcChain.xml><?xml version="1.0" encoding="utf-8"?>
<calcChain xmlns="http://schemas.openxmlformats.org/spreadsheetml/2006/main">
  <c r="E60" i="14" l="1"/>
  <c r="E34" i="14"/>
  <c r="E22" i="14"/>
  <c r="H4" i="14"/>
  <c r="D4" i="14"/>
  <c r="F21" i="6"/>
  <c r="F18" i="6"/>
  <c r="F19" i="6"/>
  <c r="F20" i="6"/>
  <c r="F22" i="6"/>
  <c r="F23" i="6"/>
  <c r="F24" i="6"/>
  <c r="F25" i="6"/>
  <c r="F26" i="6"/>
  <c r="F27" i="6"/>
  <c r="F28" i="6"/>
  <c r="E29" i="6"/>
  <c r="F17" i="6" s="1"/>
  <c r="F27" i="1" l="1"/>
  <c r="F27" i="2"/>
  <c r="F27" i="3"/>
  <c r="F27" i="5"/>
  <c r="F27" i="7"/>
  <c r="F27" i="8"/>
  <c r="F27" i="9"/>
  <c r="F27" i="10"/>
  <c r="F27" i="11"/>
  <c r="F27" i="12"/>
  <c r="F27" i="13"/>
  <c r="F27" i="4"/>
  <c r="D72" i="14" l="1"/>
  <c r="D71" i="14"/>
  <c r="D70" i="14"/>
  <c r="D69" i="14"/>
  <c r="D73" i="14" s="1"/>
  <c r="E71" i="14" s="1"/>
  <c r="D64" i="14"/>
  <c r="D63" i="14"/>
  <c r="D62" i="14"/>
  <c r="D61" i="14"/>
  <c r="D60" i="14"/>
  <c r="H40" i="14"/>
  <c r="D38" i="14"/>
  <c r="D37" i="14"/>
  <c r="D36" i="14"/>
  <c r="D35" i="14"/>
  <c r="D34" i="14"/>
  <c r="I31" i="14"/>
  <c r="D29" i="14"/>
  <c r="D28" i="14"/>
  <c r="D27" i="14"/>
  <c r="D26" i="14"/>
  <c r="D25" i="14"/>
  <c r="D24" i="14"/>
  <c r="D23" i="14"/>
  <c r="D22" i="14"/>
  <c r="G16" i="14"/>
  <c r="H14" i="14"/>
  <c r="D14" i="14"/>
  <c r="H13" i="14"/>
  <c r="D13" i="14" s="1"/>
  <c r="H10" i="14"/>
  <c r="D10" i="14"/>
  <c r="H8" i="14"/>
  <c r="D8" i="14" s="1"/>
  <c r="H5" i="14"/>
  <c r="D5" i="14"/>
  <c r="M30" i="12"/>
  <c r="J30" i="12"/>
  <c r="K26" i="12" s="1"/>
  <c r="G30" i="12"/>
  <c r="H28" i="12" s="1"/>
  <c r="D30" i="12"/>
  <c r="N29" i="12"/>
  <c r="E29" i="12"/>
  <c r="K28" i="12"/>
  <c r="E28" i="12"/>
  <c r="N27" i="12"/>
  <c r="K27" i="12"/>
  <c r="E27" i="12"/>
  <c r="N26" i="12"/>
  <c r="E26" i="12"/>
  <c r="K25" i="12"/>
  <c r="E25" i="12"/>
  <c r="E24" i="12"/>
  <c r="N23" i="12"/>
  <c r="K23" i="12"/>
  <c r="H23" i="12"/>
  <c r="E23" i="12"/>
  <c r="E22" i="12"/>
  <c r="N21" i="12"/>
  <c r="K21" i="12"/>
  <c r="E21" i="12"/>
  <c r="N20" i="12"/>
  <c r="E20" i="12"/>
  <c r="K19" i="12"/>
  <c r="E19" i="12"/>
  <c r="N18" i="12"/>
  <c r="K18" i="12"/>
  <c r="E18" i="12"/>
  <c r="P29" i="10"/>
  <c r="M29" i="10"/>
  <c r="J29" i="10"/>
  <c r="G29" i="10"/>
  <c r="D29" i="10"/>
  <c r="N28" i="10"/>
  <c r="K28" i="10"/>
  <c r="E28" i="10"/>
  <c r="Q27" i="10"/>
  <c r="E27" i="10"/>
  <c r="Q26" i="10"/>
  <c r="N26" i="10"/>
  <c r="E26" i="10"/>
  <c r="Q25" i="10"/>
  <c r="N25" i="10"/>
  <c r="K25" i="10"/>
  <c r="E25" i="10"/>
  <c r="Q24" i="10"/>
  <c r="Q23" i="10"/>
  <c r="N23" i="10"/>
  <c r="E23" i="10"/>
  <c r="N22" i="10"/>
  <c r="K22" i="10"/>
  <c r="Q21" i="10"/>
  <c r="E21" i="10"/>
  <c r="Q20" i="10"/>
  <c r="E20" i="10"/>
  <c r="Q19" i="10"/>
  <c r="N19" i="10"/>
  <c r="K19" i="10"/>
  <c r="Q18" i="10"/>
  <c r="N18" i="10"/>
  <c r="K18" i="10"/>
  <c r="Q17" i="10"/>
  <c r="E17" i="10"/>
  <c r="R29" i="6"/>
  <c r="Q29" i="6"/>
  <c r="N29" i="6"/>
  <c r="K29" i="6"/>
  <c r="H29" i="6"/>
  <c r="T28" i="6"/>
  <c r="R28" i="6"/>
  <c r="O28" i="6"/>
  <c r="L28" i="6"/>
  <c r="T27" i="6"/>
  <c r="R27" i="6"/>
  <c r="O27" i="6"/>
  <c r="L27" i="6"/>
  <c r="T26" i="6"/>
  <c r="R26" i="6"/>
  <c r="O26" i="6"/>
  <c r="I26" i="6"/>
  <c r="T25" i="6"/>
  <c r="R25" i="6"/>
  <c r="L25" i="6"/>
  <c r="I25" i="6"/>
  <c r="T24" i="6"/>
  <c r="O24" i="6"/>
  <c r="L24" i="6"/>
  <c r="I24" i="6"/>
  <c r="T23" i="6"/>
  <c r="R23" i="6"/>
  <c r="O23" i="6"/>
  <c r="L23" i="6"/>
  <c r="T22" i="6"/>
  <c r="R22" i="6"/>
  <c r="O22" i="6"/>
  <c r="L22" i="6"/>
  <c r="T21" i="6"/>
  <c r="R21" i="6"/>
  <c r="O21" i="6"/>
  <c r="L21" i="6"/>
  <c r="T20" i="6"/>
  <c r="R20" i="6"/>
  <c r="O20" i="6"/>
  <c r="I20" i="6"/>
  <c r="T19" i="6"/>
  <c r="R19" i="6"/>
  <c r="L19" i="6"/>
  <c r="I19" i="6"/>
  <c r="T18" i="6"/>
  <c r="O18" i="6"/>
  <c r="L18" i="6"/>
  <c r="I18" i="6"/>
  <c r="T17" i="6"/>
  <c r="R17" i="6"/>
  <c r="O17" i="6"/>
  <c r="L17" i="6"/>
  <c r="V27" i="4"/>
  <c r="T27" i="4"/>
  <c r="U23" i="4" s="1"/>
  <c r="R27" i="4"/>
  <c r="P27" i="4"/>
  <c r="Q24" i="4" s="1"/>
  <c r="N27" i="4"/>
  <c r="L27" i="4"/>
  <c r="M22" i="4" s="1"/>
  <c r="J27" i="4"/>
  <c r="H27" i="4"/>
  <c r="I20" i="4" s="1"/>
  <c r="U26" i="4"/>
  <c r="S26" i="4"/>
  <c r="Q26" i="4"/>
  <c r="I26" i="4"/>
  <c r="F26" i="4"/>
  <c r="Q25" i="4"/>
  <c r="O25" i="4"/>
  <c r="M25" i="4"/>
  <c r="K25" i="4"/>
  <c r="F25" i="4"/>
  <c r="W24" i="4"/>
  <c r="U24" i="4"/>
  <c r="S24" i="4"/>
  <c r="K24" i="4"/>
  <c r="I24" i="4"/>
  <c r="F24" i="4"/>
  <c r="S23" i="4"/>
  <c r="Q23" i="4"/>
  <c r="O23" i="4"/>
  <c r="I23" i="4"/>
  <c r="F23" i="4"/>
  <c r="W22" i="4"/>
  <c r="Q22" i="4"/>
  <c r="O22" i="4"/>
  <c r="K22" i="4"/>
  <c r="I22" i="4"/>
  <c r="F22" i="4"/>
  <c r="W21" i="4"/>
  <c r="U21" i="4"/>
  <c r="S21" i="4"/>
  <c r="Q21" i="4"/>
  <c r="K21" i="4"/>
  <c r="I21" i="4"/>
  <c r="F21" i="4"/>
  <c r="S20" i="4"/>
  <c r="Q20" i="4"/>
  <c r="O20" i="4"/>
  <c r="M20" i="4"/>
  <c r="F20" i="4"/>
  <c r="W19" i="4"/>
  <c r="U19" i="4"/>
  <c r="Q19" i="4"/>
  <c r="K19" i="4"/>
  <c r="I19" i="4"/>
  <c r="F19" i="4"/>
  <c r="W18" i="4"/>
  <c r="S18" i="4"/>
  <c r="Q18" i="4"/>
  <c r="K18" i="4"/>
  <c r="I18" i="4"/>
  <c r="F18" i="4"/>
  <c r="S17" i="4"/>
  <c r="Q17" i="4"/>
  <c r="O17" i="4"/>
  <c r="F17" i="4"/>
  <c r="G17" i="4" s="1"/>
  <c r="W16" i="4"/>
  <c r="U16" i="4"/>
  <c r="K16" i="4"/>
  <c r="I16" i="4"/>
  <c r="F16" i="4"/>
  <c r="S15" i="4"/>
  <c r="Q15" i="4"/>
  <c r="K15" i="4"/>
  <c r="F15" i="4"/>
  <c r="D45" i="2"/>
  <c r="E45" i="2" s="1"/>
  <c r="D41" i="2"/>
  <c r="E41" i="2" s="1"/>
  <c r="D36" i="2"/>
  <c r="E36" i="2" s="1"/>
  <c r="D31" i="2"/>
  <c r="D27" i="2"/>
  <c r="E27" i="2" s="1"/>
  <c r="D23" i="2"/>
  <c r="D48" i="2" s="1"/>
  <c r="D19" i="2"/>
  <c r="D16" i="2"/>
  <c r="E16" i="2" s="1"/>
  <c r="T29" i="6" l="1"/>
  <c r="U29" i="6" s="1"/>
  <c r="U18" i="6"/>
  <c r="U21" i="6"/>
  <c r="U24" i="6"/>
  <c r="U26" i="6"/>
  <c r="G18" i="4"/>
  <c r="G20" i="4"/>
  <c r="G23" i="4"/>
  <c r="E28" i="14"/>
  <c r="K28" i="14" s="1"/>
  <c r="G26" i="4"/>
  <c r="G21" i="4"/>
  <c r="E48" i="2"/>
  <c r="E40" i="2"/>
  <c r="E30" i="2"/>
  <c r="E31" i="2"/>
  <c r="E39" i="2"/>
  <c r="E26" i="2"/>
  <c r="G15" i="4"/>
  <c r="G24" i="4"/>
  <c r="E62" i="14"/>
  <c r="F62" i="14" s="1"/>
  <c r="E72" i="14"/>
  <c r="I27" i="6"/>
  <c r="I21" i="6"/>
  <c r="H25" i="10"/>
  <c r="H19" i="10"/>
  <c r="E23" i="2"/>
  <c r="M15" i="4"/>
  <c r="G19" i="4"/>
  <c r="M23" i="4"/>
  <c r="I29" i="6"/>
  <c r="H18" i="10"/>
  <c r="H28" i="10"/>
  <c r="E30" i="12"/>
  <c r="H25" i="12"/>
  <c r="D65" i="14"/>
  <c r="M18" i="4"/>
  <c r="G22" i="4"/>
  <c r="U22" i="4"/>
  <c r="M26" i="4"/>
  <c r="O24" i="4"/>
  <c r="O21" i="4"/>
  <c r="O18" i="4"/>
  <c r="O15" i="4"/>
  <c r="L29" i="6"/>
  <c r="L26" i="6"/>
  <c r="L20" i="6"/>
  <c r="H21" i="10"/>
  <c r="H24" i="10"/>
  <c r="K26" i="10"/>
  <c r="K20" i="10"/>
  <c r="H20" i="12"/>
  <c r="H29" i="12"/>
  <c r="F60" i="14"/>
  <c r="M16" i="4"/>
  <c r="U17" i="4"/>
  <c r="M21" i="4"/>
  <c r="G25" i="4"/>
  <c r="U25" i="4"/>
  <c r="O26" i="4"/>
  <c r="W26" i="4"/>
  <c r="W23" i="4"/>
  <c r="W20" i="4"/>
  <c r="W17" i="4"/>
  <c r="U22" i="6"/>
  <c r="O25" i="6"/>
  <c r="O19" i="6"/>
  <c r="H17" i="10"/>
  <c r="K21" i="10"/>
  <c r="K24" i="10"/>
  <c r="H27" i="10"/>
  <c r="N27" i="10"/>
  <c r="N21" i="10"/>
  <c r="K20" i="12"/>
  <c r="K30" i="12" s="1"/>
  <c r="H22" i="12"/>
  <c r="K29" i="12"/>
  <c r="H15" i="14"/>
  <c r="D15" i="14" s="1"/>
  <c r="H12" i="14"/>
  <c r="D12" i="14" s="1"/>
  <c r="H9" i="14"/>
  <c r="D9" i="14" s="1"/>
  <c r="H6" i="14"/>
  <c r="D6" i="14" s="1"/>
  <c r="E69" i="14"/>
  <c r="U15" i="4"/>
  <c r="O16" i="4"/>
  <c r="I17" i="4"/>
  <c r="M19" i="4"/>
  <c r="U20" i="4"/>
  <c r="M24" i="4"/>
  <c r="I25" i="4"/>
  <c r="W25" i="4"/>
  <c r="U17" i="6"/>
  <c r="U23" i="6"/>
  <c r="O29" i="6"/>
  <c r="K17" i="10"/>
  <c r="K29" i="10" s="1"/>
  <c r="H20" i="10"/>
  <c r="H23" i="10"/>
  <c r="N24" i="10"/>
  <c r="K27" i="10"/>
  <c r="E24" i="10"/>
  <c r="E18" i="10"/>
  <c r="E29" i="10" s="1"/>
  <c r="K22" i="12"/>
  <c r="K24" i="12"/>
  <c r="H26" i="12"/>
  <c r="N28" i="12"/>
  <c r="N25" i="12"/>
  <c r="N22" i="12"/>
  <c r="N30" i="12" s="1"/>
  <c r="N19" i="12"/>
  <c r="H7" i="14"/>
  <c r="D7" i="14" s="1"/>
  <c r="H11" i="14"/>
  <c r="D11" i="14" s="1"/>
  <c r="D21" i="14"/>
  <c r="E70" i="14"/>
  <c r="E19" i="2"/>
  <c r="I15" i="4"/>
  <c r="W15" i="4"/>
  <c r="Q16" i="4"/>
  <c r="Q27" i="4" s="1"/>
  <c r="M17" i="4"/>
  <c r="U18" i="4"/>
  <c r="O19" i="4"/>
  <c r="K26" i="4"/>
  <c r="K23" i="4"/>
  <c r="K20" i="4"/>
  <c r="K17" i="4"/>
  <c r="K27" i="4" s="1"/>
  <c r="S25" i="4"/>
  <c r="S22" i="4"/>
  <c r="S19" i="4"/>
  <c r="S16" i="4"/>
  <c r="I17" i="6"/>
  <c r="I22" i="6"/>
  <c r="I23" i="6"/>
  <c r="I28" i="6"/>
  <c r="F29" i="6"/>
  <c r="R24" i="6"/>
  <c r="R18" i="6"/>
  <c r="N17" i="10"/>
  <c r="E19" i="10"/>
  <c r="N20" i="10"/>
  <c r="E22" i="10"/>
  <c r="K23" i="10"/>
  <c r="H26" i="10"/>
  <c r="Q28" i="10"/>
  <c r="Q22" i="10"/>
  <c r="Q29" i="10" s="1"/>
  <c r="H19" i="12"/>
  <c r="N24" i="12"/>
  <c r="D39" i="14"/>
  <c r="D66" i="14" s="1"/>
  <c r="H22" i="10"/>
  <c r="H27" i="12"/>
  <c r="H24" i="12"/>
  <c r="H21" i="12"/>
  <c r="H18" i="12"/>
  <c r="H30" i="12" s="1"/>
  <c r="E36" i="14"/>
  <c r="I36" i="14" s="1"/>
  <c r="G16" i="4"/>
  <c r="U28" i="6" l="1"/>
  <c r="U19" i="6"/>
  <c r="U20" i="6"/>
  <c r="U27" i="6"/>
  <c r="U25" i="6"/>
  <c r="O27" i="4"/>
  <c r="U27" i="4"/>
  <c r="W27" i="4"/>
  <c r="E38" i="14"/>
  <c r="I38" i="14" s="1"/>
  <c r="E27" i="14"/>
  <c r="K27" i="14" s="1"/>
  <c r="K22" i="14"/>
  <c r="E29" i="14"/>
  <c r="K29" i="14" s="1"/>
  <c r="E23" i="14"/>
  <c r="K23" i="14" s="1"/>
  <c r="E25" i="14"/>
  <c r="K25" i="14" s="1"/>
  <c r="I34" i="14"/>
  <c r="G27" i="4"/>
  <c r="E24" i="14"/>
  <c r="K24" i="14" s="1"/>
  <c r="S27" i="4"/>
  <c r="E64" i="14"/>
  <c r="F64" i="14" s="1"/>
  <c r="E61" i="14"/>
  <c r="F61" i="14" s="1"/>
  <c r="E63" i="14"/>
  <c r="F63" i="14" s="1"/>
  <c r="E35" i="14"/>
  <c r="I35" i="14" s="1"/>
  <c r="I27" i="4"/>
  <c r="H29" i="10"/>
  <c r="E26" i="14"/>
  <c r="K26" i="14" s="1"/>
  <c r="N29" i="10"/>
  <c r="M27" i="4"/>
  <c r="E37" i="14"/>
  <c r="I37" i="14" s="1"/>
</calcChain>
</file>

<file path=xl/sharedStrings.xml><?xml version="1.0" encoding="utf-8"?>
<sst xmlns="http://schemas.openxmlformats.org/spreadsheetml/2006/main" count="449" uniqueCount="201">
  <si>
    <t>Consejería de Sostenibilidad, Medio Ambiente y Economía Azul</t>
  </si>
  <si>
    <t>Secretaría General de Medio Ambiente, Cambio Climático y Economía Azul</t>
  </si>
  <si>
    <t>Directorio de Empresas y Entidades relacionadas con el Medio Ambiente en Andalucía. Año 2022</t>
  </si>
  <si>
    <t>TABLAS</t>
  </si>
  <si>
    <t>Tabla 1. Establecimientos por ámbitos de actuación y actividades ambientales</t>
  </si>
  <si>
    <t>Tabla 2. Establecimientos por ámbitos de actuación ambiental y provincias</t>
  </si>
  <si>
    <t>Tabla 3. Establecimientos por ámbitos de actuación ambiental y localización según tamaño del municipio</t>
  </si>
  <si>
    <t>Tabla 4. Establecimientos por ubicación en Parque Natural o su zona de influencia socioeconómica entre las actividades de ecoturismo y entre el total de actividades mediambientales</t>
  </si>
  <si>
    <t>Tabla 5. Establecimientos por ámbitos de actuación ambiental y forma jurídica</t>
  </si>
  <si>
    <t>Tabla 6. Establecimientos por ámbitos de actuación ambiental y tamaño del establecimiento</t>
  </si>
  <si>
    <t>GRÁFICOS</t>
  </si>
  <si>
    <t>Gráfico 1. Distribución de establecimientos por ámbito de actuación ambiental (en %)</t>
  </si>
  <si>
    <t>Gráfico 2. Distribución de establecimientos por provincia (en %)</t>
  </si>
  <si>
    <t>Gráfico 3. Distribución de establecimientos por tamaño del municipio</t>
  </si>
  <si>
    <t>Gráfico 4. Distribución de establecimientos por ubicación en Espacio Natural Protegido o su zona de influencia (en %)</t>
  </si>
  <si>
    <t>Gráfico 5. Distribución de establecimientos por forma jurídica (en %)</t>
  </si>
  <si>
    <t>Gráfico 6. Distribución de establecimientos por tamaño según volumen de ocupación (en %)</t>
  </si>
  <si>
    <t>AMBITO DE ACTUACION Y ACTIVIDAD AMBIENTAL PRINCIPAL</t>
  </si>
  <si>
    <t>Establecimientos</t>
  </si>
  <si>
    <t>%</t>
  </si>
  <si>
    <t>(01) Gestión ambiental del medio atmosférico</t>
  </si>
  <si>
    <t xml:space="preserve">     (011) Control y reducción de la contaminación del aire</t>
  </si>
  <si>
    <t xml:space="preserve">     (012) Control y reducción de la contaminación por ruidos y vibraciones</t>
  </si>
  <si>
    <t>(02) Gestión sostenible de los recursos hídricos y descontaminación de espacios</t>
  </si>
  <si>
    <t xml:space="preserve">     (021) Gestión del agua</t>
  </si>
  <si>
    <t xml:space="preserve">     (022) Recogida y tratamiento de aguas residuales</t>
  </si>
  <si>
    <t xml:space="preserve">     (023) Saneamiento y restauración de suelos, cursos y masas de agua contaminados</t>
  </si>
  <si>
    <t>(03) Gestión de residuos y reciclaje</t>
  </si>
  <si>
    <t xml:space="preserve">     (031) Recogida, transporte, almacenamiento y eliminación de residuos</t>
  </si>
  <si>
    <t xml:space="preserve">     (032) Reciclaje y valorización de residuos</t>
  </si>
  <si>
    <t>(04) Gestión sostenible de la energía: Energía renovable</t>
  </si>
  <si>
    <t>(05) Agricultura y ganadería ecológicas.  Pesca y acuicultura sostenibles</t>
  </si>
  <si>
    <t xml:space="preserve">     (051) Producción agrícola ecológica</t>
  </si>
  <si>
    <t xml:space="preserve">     (052) Elaboración, comercialización y otros servicios relacionados con la producción agroalimentaria sostenible</t>
  </si>
  <si>
    <t>(06) Gestión de espacios protegidos y actividades forestales sostenibles</t>
  </si>
  <si>
    <t>(07) Ecoturismo</t>
  </si>
  <si>
    <t xml:space="preserve">    (071) Alojamiento ecoturístico</t>
  </si>
  <si>
    <t xml:space="preserve">    (072) Restauración en el medio rural</t>
  </si>
  <si>
    <t xml:space="preserve">    (073) Actividades recreativo-deportivas o turismo activo</t>
  </si>
  <si>
    <t xml:space="preserve">    (074) Gestión, promoción y comercialización de servicios ecoturísticos</t>
  </si>
  <si>
    <t>(08) Educación y sensibilización ambiental</t>
  </si>
  <si>
    <t xml:space="preserve">    (081) Educación y formación ambiental</t>
  </si>
  <si>
    <t xml:space="preserve">    (082) Actividades asociativas de carácter medioambiental</t>
  </si>
  <si>
    <t>(09) Ecoinnovación, investigación y desarrollo en materia ambiental</t>
  </si>
  <si>
    <t>(10) Otros servicios: Consultoría e ingeniería ambiental multi-ámbito</t>
  </si>
  <si>
    <t>(11) Construcción sostenible: Edificación, rehabilitación y eficiencia energética</t>
  </si>
  <si>
    <t xml:space="preserve">    (111) Construcción y rehabilitación sostenible de edificios</t>
  </si>
  <si>
    <t xml:space="preserve">    (112) Instalaciones de energía renovable</t>
  </si>
  <si>
    <t xml:space="preserve">    (113) Estudios de bioarquitectura y arquitectura sostenible</t>
  </si>
  <si>
    <t>(12) Movilidad sostenible</t>
  </si>
  <si>
    <t xml:space="preserve">    (121) Prestadores de servicios de transporte sostenible de personas y mercancías</t>
  </si>
  <si>
    <t xml:space="preserve">    (122) Fabricación de vehículos eficientes e industria auxiliar</t>
  </si>
  <si>
    <t>TOTAL</t>
  </si>
  <si>
    <t>CSMAEA. Directorio de Empresas y Entidades relacionadas con el Medio Ambiente 2022</t>
  </si>
  <si>
    <t>Volver al índice</t>
  </si>
  <si>
    <t xml:space="preserve">Directorio de Empresas y Entidades relacionadas con el Medio Ambiente en Andalucía. Año 2022  </t>
  </si>
  <si>
    <r>
      <t xml:space="preserve">Gráfico 1. Distribución de establecimientos por ámbito de actuación ambiental </t>
    </r>
    <r>
      <rPr>
        <b/>
        <i/>
        <sz val="14"/>
        <color rgb="FF000000"/>
        <rFont val="Arial"/>
        <family val="2"/>
      </rPr>
      <t>(en %)</t>
    </r>
  </si>
  <si>
    <t>Almería</t>
  </si>
  <si>
    <t>Cádiz</t>
  </si>
  <si>
    <t>Córdoba</t>
  </si>
  <si>
    <t>Granada</t>
  </si>
  <si>
    <t>Huelva</t>
  </si>
  <si>
    <t>Jaen</t>
  </si>
  <si>
    <t>Málaga</t>
  </si>
  <si>
    <t>Sevilla</t>
  </si>
  <si>
    <t>ÁMBITO DE ACTUACIÓN AMBIENTAL</t>
  </si>
  <si>
    <t>Establ.</t>
  </si>
  <si>
    <t>(05) Agricultura y ganadería ecológicas. Pesca y acuicultura sostenibles</t>
  </si>
  <si>
    <t>(09) Ecoinnovación, Investigación y desarrollo en materia ambiental</t>
  </si>
  <si>
    <t>(10) Otros servicios ambientales no clasificables: Consultoría e ingenierá ambiental multi-ámbito</t>
  </si>
  <si>
    <t xml:space="preserve">TOTALES  </t>
  </si>
  <si>
    <r>
      <t xml:space="preserve">Gráfico 2. Distribución de establecimientos por provincia </t>
    </r>
    <r>
      <rPr>
        <b/>
        <i/>
        <sz val="14"/>
        <color rgb="FF000000"/>
        <rFont val="Arial"/>
        <family val="2"/>
      </rPr>
      <t>(en %)</t>
    </r>
  </si>
  <si>
    <t>Hasta 1.000 habitantes</t>
  </si>
  <si>
    <t>De 1.001 a 5.000 habitantes</t>
  </si>
  <si>
    <t>De 5.001 a 20.000 habitantes</t>
  </si>
  <si>
    <t>De 20.001 a 50.000 hab.</t>
  </si>
  <si>
    <t>Más de 50.000 habitantes</t>
  </si>
  <si>
    <t xml:space="preserve">TOTALES  (*)  </t>
  </si>
  <si>
    <r>
      <t xml:space="preserve">Gráfico 3. Distribución de establecimientos por tamaño de municipio </t>
    </r>
    <r>
      <rPr>
        <b/>
        <i/>
        <sz val="14"/>
        <color rgb="FF000000"/>
        <rFont val="Arial"/>
        <family val="2"/>
      </rPr>
      <t>(en %)</t>
    </r>
  </si>
  <si>
    <t>Tabla 4. Establecimientos por ubicación en Parque Natural o su zona de influencia socioeconómica entre las actividades de ecoturismo y entre el total de actividades ambientales.</t>
  </si>
  <si>
    <t>PARQUE NATURAL</t>
  </si>
  <si>
    <t>Ecoturismo</t>
  </si>
  <si>
    <t>Total actividades ambientales</t>
  </si>
  <si>
    <t>Provincia</t>
  </si>
  <si>
    <t>Parque Natural Cabo de Gata-Níjar</t>
  </si>
  <si>
    <t>Parque Natural Sierra María-Los Vélez</t>
  </si>
  <si>
    <t>Parque Natural Sierra Nevada</t>
  </si>
  <si>
    <t>Almería - Granada</t>
  </si>
  <si>
    <t>Parque Natural Bahía de Cádiz</t>
  </si>
  <si>
    <t>Parque Natural del Estrecho</t>
  </si>
  <si>
    <t>Parque Natural la Breña y Marismas del Barbate</t>
  </si>
  <si>
    <t>Parque Natural Doñana</t>
  </si>
  <si>
    <t>Cádiz - Huelva - Sevilla</t>
  </si>
  <si>
    <t>Parque Natural Los Alcornocales</t>
  </si>
  <si>
    <t>Cádiz - Málaga</t>
  </si>
  <si>
    <t>Parque Natural Sierra de Grazalema</t>
  </si>
  <si>
    <t>Parque Natural Sierra de Cardeña y Montoro</t>
  </si>
  <si>
    <t xml:space="preserve">Córdoba </t>
  </si>
  <si>
    <t>Parque Natural Sierra de Hornachuelos</t>
  </si>
  <si>
    <t>Parque Natural Sierras Subbéticas</t>
  </si>
  <si>
    <t>Parque Natural Sierra de Baza</t>
  </si>
  <si>
    <t>Parque Natural Sierra de Castril</t>
  </si>
  <si>
    <t xml:space="preserve">Granada </t>
  </si>
  <si>
    <t>Parque Natural Sierra de Huétor</t>
  </si>
  <si>
    <t>Parque Natural Sierras de Tejeda, Almijara y Alhama</t>
  </si>
  <si>
    <t>Granada - Málaga</t>
  </si>
  <si>
    <t>Parque Natural Sierra de Aracena y Picos de Aroche</t>
  </si>
  <si>
    <t xml:space="preserve">Huelva </t>
  </si>
  <si>
    <t>Parque Natural Despeñaperros</t>
  </si>
  <si>
    <t>Jaén</t>
  </si>
  <si>
    <t>Parque Natural Sierra de Andújar</t>
  </si>
  <si>
    <t>Parque Natural Sierra Mágina</t>
  </si>
  <si>
    <t>Parque Natural Sierras de Cazorla, Segura y Las Villas</t>
  </si>
  <si>
    <t>Parque Natural Montes de Málaga</t>
  </si>
  <si>
    <t>Parque Natural Sierra de las Nieves</t>
  </si>
  <si>
    <t>Parque Natural Sierra Norte de Sevilla</t>
  </si>
  <si>
    <t>Parque Natural/Nacional Sierra de las Nieves</t>
  </si>
  <si>
    <t>Total establecimientos en parque natural</t>
  </si>
  <si>
    <t>...</t>
  </si>
  <si>
    <t>TOTALES</t>
  </si>
  <si>
    <t>Nota: un establecimiento puede estar computado en más de un parque natural, porque en el municipio en el que se ubica el establecimiento puede localizarse más de un parque natural.</t>
  </si>
  <si>
    <t>En este caso, dicho establecimiento entrará en el cómputo de cada uno de los parques.</t>
  </si>
  <si>
    <t>Persona física</t>
  </si>
  <si>
    <t>Sociedad de responsabilidad limitada (1)</t>
  </si>
  <si>
    <t>Sociedad anónima y SAL (2)</t>
  </si>
  <si>
    <t>Sociedad cooperativa</t>
  </si>
  <si>
    <t>Asociación y otras formas jurídicas (3)</t>
  </si>
  <si>
    <t>(02) Gestión sostenible de los recursos hídricos y descontaminación de suelos</t>
  </si>
  <si>
    <t>(10) Otros servicios no clasificables: Consultoría e ingeniería ambiental multi-ámbito</t>
  </si>
  <si>
    <t xml:space="preserve">TOTALES (*)     </t>
  </si>
  <si>
    <t>(*) Hay 165 establecimientos a los que no se les ha podido asignar la forma jurídica</t>
  </si>
  <si>
    <t>(1) Incluye Responsabilidad Limitada Unipersonal</t>
  </si>
  <si>
    <t>(2) Incluye Sociedad Anónima Unipersonal</t>
  </si>
  <si>
    <t>(3) Incluye Asociaciones y otros tipos de Sociedades Civiles, Comunidades de Bienes, Comanditarias y Propiedad Horizontal, Sociedad Civil Privada y Otras formas jurídicas</t>
  </si>
  <si>
    <r>
      <t xml:space="preserve">Gráfico 5. Distribución de establecimientos por forma jurídica </t>
    </r>
    <r>
      <rPr>
        <b/>
        <i/>
        <sz val="14"/>
        <color rgb="FF000000"/>
        <rFont val="Arial"/>
        <family val="2"/>
      </rPr>
      <t>(en %)</t>
    </r>
  </si>
  <si>
    <t>Micro</t>
  </si>
  <si>
    <t>Pequeño</t>
  </si>
  <si>
    <t>Mediano</t>
  </si>
  <si>
    <t>Grande</t>
  </si>
  <si>
    <t>(hasta 9 personas ocupadas)</t>
  </si>
  <si>
    <t xml:space="preserve">(10-49 personas ocupadas)  </t>
  </si>
  <si>
    <t>(50-249 personas ocupadas)</t>
  </si>
  <si>
    <t>(a partir de 250 pers. ocup.)</t>
  </si>
  <si>
    <t xml:space="preserve">TOTALES    </t>
  </si>
  <si>
    <r>
      <t xml:space="preserve">Gráfico 6. Distribución de establecimientos por tamaño según volumen de ocupación </t>
    </r>
    <r>
      <rPr>
        <b/>
        <i/>
        <sz val="14"/>
        <color rgb="FF000000"/>
        <rFont val="Arial"/>
        <family val="2"/>
      </rPr>
      <t>(en %)</t>
    </r>
  </si>
  <si>
    <t xml:space="preserve"> </t>
  </si>
  <si>
    <t>1)GRUPO AMBIENTAL ESTABLECIMIENTO</t>
  </si>
  <si>
    <t>CuentaDeID_EMPRESA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</si>
  <si>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</si>
  <si>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</si>
  <si>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</si>
  <si>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</si>
  <si>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</si>
  <si>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</si>
  <si>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</si>
  <si>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</si>
  <si>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</si>
  <si>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</si>
  <si>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</si>
  <si>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</si>
  <si>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establecim</t>
  </si>
  <si>
    <t>PROVINCIA ESTABLECIMIENTO</t>
  </si>
  <si>
    <t>CODIGO DE PROVINCIA ESTABLECIMIENTO</t>
  </si>
  <si>
    <t>CuentaDeID</t>
  </si>
  <si>
    <t>ALMERIA</t>
  </si>
  <si>
    <t>CADIZ</t>
  </si>
  <si>
    <t>CORDOBA</t>
  </si>
  <si>
    <t>14</t>
  </si>
  <si>
    <t>GRANADA</t>
  </si>
  <si>
    <t>18</t>
  </si>
  <si>
    <t>HUELVA</t>
  </si>
  <si>
    <t>21</t>
  </si>
  <si>
    <t>JAEN</t>
  </si>
  <si>
    <t>23</t>
  </si>
  <si>
    <t>MALAGA</t>
  </si>
  <si>
    <t>29</t>
  </si>
  <si>
    <t>SEVILLA</t>
  </si>
  <si>
    <t>41</t>
  </si>
  <si>
    <t>ESTRATO POBLACION</t>
  </si>
  <si>
    <t>Hasta 1.000 hab</t>
  </si>
  <si>
    <t>De 1.001 a 5.000 hab</t>
  </si>
  <si>
    <t>De 5001 a 20.000 hab</t>
  </si>
  <si>
    <t>De 20.001 a 50.000 habitantes</t>
  </si>
  <si>
    <t>De 20.001 a 50.000 hab</t>
  </si>
  <si>
    <t>Más de 50.000 hab</t>
  </si>
  <si>
    <t xml:space="preserve">Ubicado en Espacio Natural Protegido o su zona de influencia </t>
  </si>
  <si>
    <t>No ubicado en Espacio Natural Protegido o su zona de influencia</t>
  </si>
  <si>
    <t>Sociedad de responsabilidad limitada y de responsabilidad limitada unipersonal</t>
  </si>
  <si>
    <t>Sociedad de responsabilidad limitada</t>
  </si>
  <si>
    <t>Sociedad anónima y SAL</t>
  </si>
  <si>
    <t>Sociedad cooperativa y cooperativa andaluza</t>
  </si>
  <si>
    <t>Asociación, comunidades de bienes y otras formas jurídicas</t>
  </si>
  <si>
    <t>Asociación y otras formas jurídicas</t>
  </si>
  <si>
    <t>Micro (hasta 9 personas ocupadas)</t>
  </si>
  <si>
    <t>MICRO</t>
  </si>
  <si>
    <t xml:space="preserve">Pequeño (10-49 personas ocupadas)  </t>
  </si>
  <si>
    <t>PEQUEÑO</t>
  </si>
  <si>
    <t>Mediano (50-249 personas ocupadas)</t>
  </si>
  <si>
    <t>MEDIANO</t>
  </si>
  <si>
    <t>Grande (a partir de 250 personas ocupadas)</t>
  </si>
  <si>
    <t>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</si>
</sst>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&quot; &quot;%"/>
  </numFmts>
  <fonts count="41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u/>
      <sz val="10"/>
      <color rgb="FF0000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1"/>
      <color rgb="FF000000"/>
      <name val="Arial"/>
      <family val="2"/>
    </font>
    <font>
      <b/>
      <sz val="9"/>
      <color rgb="FF00B050"/>
      <name val="Arial"/>
      <family val="2"/>
    </font>
    <font>
      <b/>
      <sz val="20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u/>
      <sz val="12"/>
      <color rgb="FF0000FF"/>
      <name val="Arial"/>
      <family val="2"/>
    </font>
    <font>
      <sz val="8"/>
      <color rgb="FF000000"/>
      <name val="Arial"/>
      <family val="2"/>
    </font>
    <font>
      <b/>
      <sz val="20"/>
      <color rgb="FF000000"/>
      <name val="Arial Narrow"/>
      <family val="2"/>
    </font>
    <font>
      <b/>
      <sz val="14"/>
      <color rgb="FF000000"/>
      <name val="Arial"/>
      <family val="2"/>
    </font>
    <font>
      <b/>
      <sz val="13"/>
      <color rgb="FF000000"/>
      <name val="Arial"/>
      <family val="2"/>
    </font>
    <font>
      <b/>
      <sz val="9"/>
      <color rgb="FFFFFFFF"/>
      <name val="Arial"/>
      <family val="2"/>
    </font>
    <font>
      <b/>
      <i/>
      <sz val="14"/>
      <color rgb="FF000000"/>
      <name val="Arial"/>
      <family val="2"/>
    </font>
    <font>
      <b/>
      <sz val="36"/>
      <color rgb="FF000000"/>
      <name val="Arial Narrow"/>
      <family val="2"/>
    </font>
    <font>
      <b/>
      <sz val="36"/>
      <color rgb="FF000000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FFFF"/>
      <name val="Arial"/>
      <family val="2"/>
    </font>
    <font>
      <b/>
      <sz val="7"/>
      <color rgb="FF000000"/>
      <name val="Arial"/>
      <family val="2"/>
    </font>
    <font>
      <b/>
      <sz val="7"/>
      <color rgb="FFFFFFFF"/>
      <name val="Arial"/>
      <family val="2"/>
    </font>
    <font>
      <sz val="11"/>
      <color rgb="FF000000"/>
      <name val="Calibri"/>
      <family val="2"/>
    </font>
    <font>
      <sz val="2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  <fill>
      <patternFill patternType="solid">
        <fgColor rgb="FFCCFFFF"/>
        <bgColor rgb="FFCCFFFF"/>
      </patternFill>
    </fill>
    <fill>
      <patternFill patternType="solid">
        <fgColor rgb="FF660066"/>
        <bgColor rgb="FF660066"/>
      </patternFill>
    </fill>
    <fill>
      <patternFill patternType="solid">
        <fgColor rgb="FFCC99FF"/>
        <bgColor rgb="FFCC99FF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FF0000"/>
        <bgColor rgb="FFFF0000"/>
      </patternFill>
    </fill>
    <fill>
      <patternFill patternType="solid">
        <fgColor rgb="FF808000"/>
        <bgColor rgb="FF808000"/>
      </patternFill>
    </fill>
    <fill>
      <patternFill patternType="solid">
        <fgColor rgb="FF99CC00"/>
        <bgColor rgb="FF99CC00"/>
      </patternFill>
    </fill>
    <fill>
      <patternFill patternType="solid">
        <fgColor rgb="FF800000"/>
        <bgColor rgb="FF8000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993366"/>
        <bgColor rgb="FF993366"/>
      </patternFill>
    </fill>
    <fill>
      <patternFill patternType="solid">
        <fgColor rgb="FFFF99CC"/>
        <bgColor rgb="FFFF99CC"/>
      </patternFill>
    </fill>
    <fill>
      <patternFill patternType="solid">
        <fgColor rgb="FF3366FF"/>
        <bgColor rgb="FF3366FF"/>
      </patternFill>
    </fill>
    <fill>
      <patternFill patternType="solid">
        <fgColor rgb="FFFF00FF"/>
        <bgColor rgb="FFFF00FF"/>
      </patternFill>
    </fill>
    <fill>
      <patternFill patternType="solid">
        <fgColor rgb="FF969696"/>
        <bgColor rgb="FF969696"/>
      </patternFill>
    </fill>
    <fill>
      <patternFill patternType="solid">
        <fgColor rgb="FFFF8080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9999FF"/>
        <bgColor rgb="FF9999FF"/>
      </patternFill>
    </fill>
    <fill>
      <patternFill patternType="solid">
        <fgColor rgb="FF003366"/>
        <bgColor rgb="FF003366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33CCCC"/>
        <bgColor rgb="FF33CCCC"/>
      </patternFill>
    </fill>
    <fill>
      <patternFill patternType="solid">
        <fgColor rgb="FF008000"/>
        <bgColor rgb="FF008000"/>
      </patternFill>
    </fill>
    <fill>
      <patternFill patternType="solid">
        <fgColor rgb="FFFF9900"/>
        <bgColor rgb="FFFF9900"/>
      </patternFill>
    </fill>
    <fill>
      <patternFill patternType="solid">
        <fgColor rgb="FF993300"/>
        <bgColor rgb="FF99330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C0C0C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 style="double">
        <color rgb="FF000000"/>
      </right>
      <top/>
      <bottom style="thin">
        <color rgb="FF808080"/>
      </bottom>
      <diagonal/>
    </border>
    <border>
      <left style="double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31">
    <xf numFmtId="0" fontId="0" fillId="0" borderId="0"/>
    <xf numFmtId="0" fontId="15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>
      <alignment horizontal="left"/>
    </xf>
    <xf numFmtId="0" fontId="6" fillId="6" borderId="0" applyNumberFormat="0" applyBorder="0" applyProtection="0"/>
    <xf numFmtId="0" fontId="7" fillId="0" borderId="0" applyNumberFormat="0" applyBorder="0" applyProtection="0"/>
    <xf numFmtId="167" fontId="5" fillId="0" borderId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Fill="0" applyBorder="0" applyAlignment="0" applyProtection="0"/>
    <xf numFmtId="0" fontId="14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16" fillId="8" borderId="1" applyNumberFormat="0" applyProtection="0"/>
    <xf numFmtId="0" fontId="5" fillId="0" borderId="0" applyNumberFormat="0" applyBorder="0" applyProtection="0">
      <alignment horizontal="left"/>
    </xf>
    <xf numFmtId="0" fontId="5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>
      <alignment horizontal="left"/>
    </xf>
    <xf numFmtId="0" fontId="5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  <xf numFmtId="0" fontId="4" fillId="0" borderId="0" applyNumberFormat="0" applyBorder="0" applyProtection="0"/>
  </cellStyleXfs>
  <cellXfs count="411">
    <xf numFmtId="0" fontId="0" fillId="0" borderId="0" xfId="0"/>
    <xf numFmtId="0" fontId="0" fillId="0" borderId="0" xfId="0" applyAlignment="1">
      <alignment horizontal="center"/>
    </xf>
    <xf numFmtId="0" fontId="17" fillId="0" borderId="0" xfId="0" applyFont="1" applyAlignment="1">
      <alignment vertical="top" wrapText="1"/>
    </xf>
    <xf numFmtId="0" fontId="18" fillId="0" borderId="0" xfId="0" applyFont="1"/>
    <xf numFmtId="0" fontId="0" fillId="0" borderId="0" xfId="0" applyAlignment="1">
      <alignment vertical="top" wrapText="1"/>
    </xf>
    <xf numFmtId="0" fontId="5" fillId="0" borderId="0" xfId="20" applyFont="1" applyFill="1" applyAlignment="1"/>
    <xf numFmtId="0" fontId="19" fillId="0" borderId="0" xfId="20" applyFont="1" applyFill="1" applyAlignment="1"/>
    <xf numFmtId="0" fontId="0" fillId="0" borderId="0" xfId="0" applyAlignment="1"/>
    <xf numFmtId="0" fontId="5" fillId="0" borderId="0" xfId="20" applyFont="1" applyFill="1" applyAlignment="1">
      <alignment wrapText="1"/>
    </xf>
    <xf numFmtId="0" fontId="20" fillId="0" borderId="0" xfId="20" applyFont="1" applyFill="1" applyAlignment="1">
      <alignment wrapText="1"/>
    </xf>
    <xf numFmtId="0" fontId="21" fillId="7" borderId="0" xfId="20" applyFont="1" applyFill="1" applyAlignment="1">
      <alignment vertical="center" wrapText="1"/>
    </xf>
    <xf numFmtId="0" fontId="12" fillId="0" borderId="0" xfId="20" applyFont="1" applyFill="1" applyAlignment="1">
      <alignment wrapText="1"/>
    </xf>
    <xf numFmtId="0" fontId="22" fillId="0" borderId="0" xfId="20" applyFont="1" applyFill="1" applyAlignment="1"/>
    <xf numFmtId="0" fontId="23" fillId="0" borderId="0" xfId="9" applyFont="1" applyFill="1" applyAlignment="1">
      <alignment vertical="center"/>
    </xf>
    <xf numFmtId="0" fontId="21" fillId="7" borderId="0" xfId="20" applyFont="1" applyFill="1" applyAlignment="1">
      <alignment vertical="center"/>
    </xf>
    <xf numFmtId="0" fontId="12" fillId="0" borderId="0" xfId="20" applyFont="1" applyFill="1" applyAlignment="1"/>
    <xf numFmtId="0" fontId="24" fillId="0" borderId="0" xfId="0" applyFont="1" applyFill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7" fillId="0" borderId="0" xfId="0" applyFont="1"/>
    <xf numFmtId="0" fontId="6" fillId="9" borderId="2" xfId="18" applyFont="1" applyFill="1" applyBorder="1" applyAlignment="1">
      <alignment horizontal="left"/>
    </xf>
    <xf numFmtId="0" fontId="6" fillId="9" borderId="3" xfId="18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8" fillId="10" borderId="5" xfId="0" applyFont="1" applyFill="1" applyBorder="1" applyAlignment="1">
      <alignment horizontal="left" vertical="center" wrapText="1"/>
    </xf>
    <xf numFmtId="3" fontId="6" fillId="10" borderId="6" xfId="18" applyNumberFormat="1" applyFont="1" applyFill="1" applyBorder="1" applyAlignment="1">
      <alignment horizontal="right" wrapText="1"/>
    </xf>
    <xf numFmtId="2" fontId="6" fillId="10" borderId="7" xfId="10" applyNumberFormat="1" applyFont="1" applyFill="1" applyBorder="1" applyAlignment="1">
      <alignment horizontal="center"/>
    </xf>
    <xf numFmtId="0" fontId="24" fillId="11" borderId="8" xfId="0" applyFont="1" applyFill="1" applyBorder="1" applyAlignment="1">
      <alignment vertical="center" wrapText="1"/>
    </xf>
    <xf numFmtId="3" fontId="5" fillId="11" borderId="9" xfId="0" applyNumberFormat="1" applyFont="1" applyFill="1" applyBorder="1" applyAlignment="1">
      <alignment horizontal="right" vertical="center"/>
    </xf>
    <xf numFmtId="164" fontId="22" fillId="11" borderId="10" xfId="0" applyNumberFormat="1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vertical="center" wrapText="1"/>
    </xf>
    <xf numFmtId="0" fontId="0" fillId="11" borderId="12" xfId="0" applyFill="1" applyBorder="1" applyAlignment="1">
      <alignment horizontal="center"/>
    </xf>
    <xf numFmtId="0" fontId="28" fillId="12" borderId="5" xfId="0" applyFont="1" applyFill="1" applyBorder="1" applyAlignment="1">
      <alignment horizontal="left" vertical="center" wrapText="1"/>
    </xf>
    <xf numFmtId="3" fontId="6" fillId="12" borderId="6" xfId="18" applyNumberFormat="1" applyFont="1" applyFill="1" applyBorder="1" applyAlignment="1">
      <alignment horizontal="right" wrapText="1"/>
    </xf>
    <xf numFmtId="2" fontId="6" fillId="12" borderId="7" xfId="10" applyNumberFormat="1" applyFont="1" applyFill="1" applyBorder="1" applyAlignment="1">
      <alignment horizontal="center"/>
    </xf>
    <xf numFmtId="0" fontId="24" fillId="13" borderId="13" xfId="0" applyFont="1" applyFill="1" applyBorder="1" applyAlignment="1">
      <alignment vertical="center" wrapText="1"/>
    </xf>
    <xf numFmtId="3" fontId="5" fillId="13" borderId="14" xfId="18" applyNumberFormat="1" applyFont="1" applyFill="1" applyBorder="1" applyAlignment="1">
      <alignment horizontal="right" wrapText="1"/>
    </xf>
    <xf numFmtId="0" fontId="0" fillId="13" borderId="15" xfId="0" applyFill="1" applyBorder="1" applyAlignment="1">
      <alignment horizontal="center"/>
    </xf>
    <xf numFmtId="0" fontId="24" fillId="13" borderId="16" xfId="0" applyFont="1" applyFill="1" applyBorder="1" applyAlignment="1">
      <alignment vertical="center" wrapText="1"/>
    </xf>
    <xf numFmtId="3" fontId="5" fillId="13" borderId="17" xfId="18" applyNumberFormat="1" applyFont="1" applyFill="1" applyBorder="1" applyAlignment="1">
      <alignment horizontal="right" wrapText="1"/>
    </xf>
    <xf numFmtId="0" fontId="0" fillId="13" borderId="18" xfId="0" applyFill="1" applyBorder="1" applyAlignment="1">
      <alignment horizontal="center"/>
    </xf>
    <xf numFmtId="3" fontId="5" fillId="13" borderId="0" xfId="18" applyNumberFormat="1" applyFont="1" applyFill="1" applyAlignment="1">
      <alignment horizontal="right" wrapText="1"/>
    </xf>
    <xf numFmtId="0" fontId="0" fillId="13" borderId="19" xfId="0" applyFill="1" applyBorder="1" applyAlignment="1">
      <alignment horizontal="center"/>
    </xf>
    <xf numFmtId="0" fontId="28" fillId="14" borderId="5" xfId="0" applyFont="1" applyFill="1" applyBorder="1" applyAlignment="1">
      <alignment horizontal="left" vertical="center" wrapText="1"/>
    </xf>
    <xf numFmtId="3" fontId="6" fillId="14" borderId="6" xfId="18" applyNumberFormat="1" applyFont="1" applyFill="1" applyBorder="1" applyAlignment="1">
      <alignment horizontal="right" wrapText="1"/>
    </xf>
    <xf numFmtId="2" fontId="6" fillId="14" borderId="7" xfId="10" applyNumberFormat="1" applyFont="1" applyFill="1" applyBorder="1" applyAlignment="1">
      <alignment horizontal="center"/>
    </xf>
    <xf numFmtId="0" fontId="24" fillId="15" borderId="13" xfId="0" applyFont="1" applyFill="1" applyBorder="1" applyAlignment="1">
      <alignment vertical="center" wrapText="1"/>
    </xf>
    <xf numFmtId="3" fontId="5" fillId="15" borderId="14" xfId="18" applyNumberFormat="1" applyFont="1" applyFill="1" applyBorder="1" applyAlignment="1">
      <alignment horizontal="right" wrapText="1"/>
    </xf>
    <xf numFmtId="0" fontId="0" fillId="15" borderId="15" xfId="0" applyFill="1" applyBorder="1" applyAlignment="1">
      <alignment horizontal="center"/>
    </xf>
    <xf numFmtId="0" fontId="24" fillId="15" borderId="16" xfId="0" applyFont="1" applyFill="1" applyBorder="1" applyAlignment="1">
      <alignment vertical="center" wrapText="1"/>
    </xf>
    <xf numFmtId="3" fontId="5" fillId="15" borderId="17" xfId="18" applyNumberFormat="1" applyFont="1" applyFill="1" applyBorder="1" applyAlignment="1">
      <alignment horizontal="right" wrapText="1"/>
    </xf>
    <xf numFmtId="0" fontId="0" fillId="15" borderId="18" xfId="0" applyFill="1" applyBorder="1" applyAlignment="1">
      <alignment horizontal="center"/>
    </xf>
    <xf numFmtId="0" fontId="28" fillId="16" borderId="5" xfId="0" applyFont="1" applyFill="1" applyBorder="1" applyAlignment="1">
      <alignment horizontal="left" vertical="center" wrapText="1"/>
    </xf>
    <xf numFmtId="3" fontId="6" fillId="16" borderId="6" xfId="18" applyNumberFormat="1" applyFont="1" applyFill="1" applyBorder="1" applyAlignment="1">
      <alignment horizontal="right" wrapText="1"/>
    </xf>
    <xf numFmtId="2" fontId="6" fillId="16" borderId="7" xfId="10" applyNumberFormat="1" applyFont="1" applyFill="1" applyBorder="1" applyAlignment="1">
      <alignment horizontal="center"/>
    </xf>
    <xf numFmtId="0" fontId="28" fillId="17" borderId="5" xfId="0" applyFont="1" applyFill="1" applyBorder="1" applyAlignment="1">
      <alignment horizontal="left" vertical="center" wrapText="1"/>
    </xf>
    <xf numFmtId="3" fontId="6" fillId="17" borderId="6" xfId="18" applyNumberFormat="1" applyFont="1" applyFill="1" applyBorder="1" applyAlignment="1">
      <alignment horizontal="right" wrapText="1"/>
    </xf>
    <xf numFmtId="2" fontId="6" fillId="17" borderId="7" xfId="10" applyNumberFormat="1" applyFont="1" applyFill="1" applyBorder="1" applyAlignment="1">
      <alignment horizontal="center"/>
    </xf>
    <xf numFmtId="0" fontId="24" fillId="18" borderId="8" xfId="0" applyFont="1" applyFill="1" applyBorder="1" applyAlignment="1">
      <alignment vertical="center" wrapText="1"/>
    </xf>
    <xf numFmtId="3" fontId="5" fillId="18" borderId="9" xfId="18" applyNumberFormat="1" applyFont="1" applyFill="1" applyBorder="1" applyAlignment="1">
      <alignment horizontal="right" wrapText="1"/>
    </xf>
    <xf numFmtId="0" fontId="0" fillId="18" borderId="10" xfId="0" applyFill="1" applyBorder="1" applyAlignment="1">
      <alignment horizontal="center"/>
    </xf>
    <xf numFmtId="0" fontId="24" fillId="18" borderId="11" xfId="0" applyFont="1" applyFill="1" applyBorder="1" applyAlignment="1">
      <alignment vertical="center" wrapText="1"/>
    </xf>
    <xf numFmtId="3" fontId="5" fillId="18" borderId="20" xfId="18" applyNumberFormat="1" applyFont="1" applyFill="1" applyBorder="1" applyAlignment="1">
      <alignment horizontal="right" wrapText="1"/>
    </xf>
    <xf numFmtId="0" fontId="0" fillId="18" borderId="12" xfId="0" applyFill="1" applyBorder="1" applyAlignment="1">
      <alignment horizontal="center"/>
    </xf>
    <xf numFmtId="0" fontId="28" fillId="19" borderId="5" xfId="0" applyFont="1" applyFill="1" applyBorder="1" applyAlignment="1">
      <alignment horizontal="left" vertical="center" wrapText="1"/>
    </xf>
    <xf numFmtId="3" fontId="6" fillId="19" borderId="6" xfId="18" applyNumberFormat="1" applyFont="1" applyFill="1" applyBorder="1" applyAlignment="1">
      <alignment horizontal="right" wrapText="1"/>
    </xf>
    <xf numFmtId="2" fontId="6" fillId="19" borderId="7" xfId="10" applyNumberFormat="1" applyFont="1" applyFill="1" applyBorder="1" applyAlignment="1">
      <alignment horizontal="center"/>
    </xf>
    <xf numFmtId="0" fontId="28" fillId="20" borderId="5" xfId="0" applyFont="1" applyFill="1" applyBorder="1" applyAlignment="1">
      <alignment horizontal="left" vertical="center" wrapText="1"/>
    </xf>
    <xf numFmtId="3" fontId="6" fillId="20" borderId="6" xfId="18" applyNumberFormat="1" applyFont="1" applyFill="1" applyBorder="1" applyAlignment="1">
      <alignment horizontal="right" wrapText="1"/>
    </xf>
    <xf numFmtId="2" fontId="6" fillId="20" borderId="7" xfId="10" applyNumberFormat="1" applyFont="1" applyFill="1" applyBorder="1" applyAlignment="1">
      <alignment horizontal="center"/>
    </xf>
    <xf numFmtId="0" fontId="24" fillId="21" borderId="13" xfId="0" applyFont="1" applyFill="1" applyBorder="1" applyAlignment="1">
      <alignment vertical="center" wrapText="1"/>
    </xf>
    <xf numFmtId="3" fontId="5" fillId="21" borderId="14" xfId="18" applyNumberFormat="1" applyFont="1" applyFill="1" applyBorder="1" applyAlignment="1">
      <alignment horizontal="right" wrapText="1"/>
    </xf>
    <xf numFmtId="0" fontId="0" fillId="21" borderId="15" xfId="0" applyFill="1" applyBorder="1" applyAlignment="1">
      <alignment horizontal="center"/>
    </xf>
    <xf numFmtId="0" fontId="24" fillId="21" borderId="16" xfId="0" applyFont="1" applyFill="1" applyBorder="1" applyAlignment="1">
      <alignment vertical="center" wrapText="1"/>
    </xf>
    <xf numFmtId="3" fontId="5" fillId="21" borderId="17" xfId="18" applyNumberFormat="1" applyFont="1" applyFill="1" applyBorder="1" applyAlignment="1">
      <alignment horizontal="right" wrapText="1"/>
    </xf>
    <xf numFmtId="0" fontId="0" fillId="21" borderId="18" xfId="0" applyFill="1" applyBorder="1" applyAlignment="1">
      <alignment horizontal="center"/>
    </xf>
    <xf numFmtId="0" fontId="24" fillId="21" borderId="11" xfId="0" applyFont="1" applyFill="1" applyBorder="1" applyAlignment="1">
      <alignment vertical="center" wrapText="1"/>
    </xf>
    <xf numFmtId="3" fontId="5" fillId="21" borderId="20" xfId="18" applyNumberFormat="1" applyFont="1" applyFill="1" applyBorder="1" applyAlignment="1">
      <alignment horizontal="right" wrapText="1"/>
    </xf>
    <xf numFmtId="0" fontId="0" fillId="21" borderId="12" xfId="0" applyFill="1" applyBorder="1" applyAlignment="1">
      <alignment horizontal="center"/>
    </xf>
    <xf numFmtId="0" fontId="28" fillId="22" borderId="5" xfId="0" applyFont="1" applyFill="1" applyBorder="1" applyAlignment="1">
      <alignment horizontal="left" vertical="center" wrapText="1"/>
    </xf>
    <xf numFmtId="3" fontId="6" fillId="22" borderId="6" xfId="18" applyNumberFormat="1" applyFont="1" applyFill="1" applyBorder="1" applyAlignment="1">
      <alignment horizontal="right" wrapText="1"/>
    </xf>
    <xf numFmtId="2" fontId="6" fillId="22" borderId="7" xfId="10" applyNumberFormat="1" applyFont="1" applyFill="1" applyBorder="1" applyAlignment="1">
      <alignment horizontal="center"/>
    </xf>
    <xf numFmtId="0" fontId="24" fillId="23" borderId="8" xfId="0" applyFont="1" applyFill="1" applyBorder="1" applyAlignment="1">
      <alignment horizontal="left" vertical="center" wrapText="1"/>
    </xf>
    <xf numFmtId="3" fontId="5" fillId="23" borderId="9" xfId="18" applyNumberFormat="1" applyFont="1" applyFill="1" applyBorder="1" applyAlignment="1">
      <alignment horizontal="right" wrapText="1"/>
    </xf>
    <xf numFmtId="0" fontId="0" fillId="23" borderId="10" xfId="0" applyFill="1" applyBorder="1" applyAlignment="1">
      <alignment horizontal="center"/>
    </xf>
    <xf numFmtId="0" fontId="24" fillId="23" borderId="11" xfId="0" applyFont="1" applyFill="1" applyBorder="1" applyAlignment="1">
      <alignment horizontal="left" vertical="center" wrapText="1"/>
    </xf>
    <xf numFmtId="3" fontId="5" fillId="23" borderId="20" xfId="18" applyNumberFormat="1" applyFont="1" applyFill="1" applyBorder="1" applyAlignment="1">
      <alignment horizontal="right" wrapText="1"/>
    </xf>
    <xf numFmtId="0" fontId="0" fillId="23" borderId="12" xfId="0" applyFill="1" applyBorder="1" applyAlignment="1">
      <alignment horizontal="center"/>
    </xf>
    <xf numFmtId="0" fontId="28" fillId="24" borderId="5" xfId="0" applyFont="1" applyFill="1" applyBorder="1" applyAlignment="1">
      <alignment horizontal="left" vertical="center" wrapText="1"/>
    </xf>
    <xf numFmtId="3" fontId="6" fillId="24" borderId="6" xfId="18" applyNumberFormat="1" applyFont="1" applyFill="1" applyBorder="1" applyAlignment="1">
      <alignment horizontal="right" wrapText="1"/>
    </xf>
    <xf numFmtId="2" fontId="6" fillId="24" borderId="7" xfId="10" applyNumberFormat="1" applyFont="1" applyFill="1" applyBorder="1" applyAlignment="1">
      <alignment horizontal="center"/>
    </xf>
    <xf numFmtId="0" fontId="28" fillId="25" borderId="11" xfId="0" applyFont="1" applyFill="1" applyBorder="1" applyAlignment="1">
      <alignment horizontal="left" vertical="center" wrapText="1"/>
    </xf>
    <xf numFmtId="3" fontId="6" fillId="25" borderId="20" xfId="18" applyNumberFormat="1" applyFont="1" applyFill="1" applyBorder="1" applyAlignment="1">
      <alignment horizontal="right" wrapText="1"/>
    </xf>
    <xf numFmtId="2" fontId="6" fillId="25" borderId="12" xfId="10" applyNumberFormat="1" applyFont="1" applyFill="1" applyBorder="1" applyAlignment="1">
      <alignment horizontal="center"/>
    </xf>
    <xf numFmtId="0" fontId="28" fillId="26" borderId="11" xfId="0" applyFont="1" applyFill="1" applyBorder="1" applyAlignment="1">
      <alignment horizontal="left" vertical="center" wrapText="1"/>
    </xf>
    <xf numFmtId="3" fontId="6" fillId="26" borderId="20" xfId="18" applyNumberFormat="1" applyFont="1" applyFill="1" applyBorder="1" applyAlignment="1">
      <alignment horizontal="right" wrapText="1"/>
    </xf>
    <xf numFmtId="2" fontId="6" fillId="26" borderId="12" xfId="10" applyNumberFormat="1" applyFont="1" applyFill="1" applyBorder="1" applyAlignment="1">
      <alignment horizontal="center"/>
    </xf>
    <xf numFmtId="0" fontId="24" fillId="27" borderId="11" xfId="0" applyFont="1" applyFill="1" applyBorder="1" applyAlignment="1">
      <alignment horizontal="left" vertical="center" wrapText="1"/>
    </xf>
    <xf numFmtId="3" fontId="5" fillId="27" borderId="9" xfId="18" applyNumberFormat="1" applyFont="1" applyFill="1" applyBorder="1" applyAlignment="1">
      <alignment horizontal="right" wrapText="1"/>
    </xf>
    <xf numFmtId="0" fontId="0" fillId="27" borderId="10" xfId="0" applyFill="1" applyBorder="1" applyAlignment="1">
      <alignment horizontal="center"/>
    </xf>
    <xf numFmtId="0" fontId="24" fillId="27" borderId="21" xfId="0" applyFont="1" applyFill="1" applyBorder="1" applyAlignment="1">
      <alignment horizontal="left" vertical="center" wrapText="1"/>
    </xf>
    <xf numFmtId="3" fontId="5" fillId="27" borderId="14" xfId="18" applyNumberFormat="1" applyFont="1" applyFill="1" applyBorder="1" applyAlignment="1">
      <alignment horizontal="right" wrapText="1"/>
    </xf>
    <xf numFmtId="0" fontId="0" fillId="27" borderId="15" xfId="0" applyFill="1" applyBorder="1" applyAlignment="1">
      <alignment horizontal="center"/>
    </xf>
    <xf numFmtId="0" fontId="28" fillId="28" borderId="5" xfId="0" applyFont="1" applyFill="1" applyBorder="1" applyAlignment="1">
      <alignment horizontal="left" vertical="center" wrapText="1"/>
    </xf>
    <xf numFmtId="3" fontId="6" fillId="28" borderId="6" xfId="18" applyNumberFormat="1" applyFont="1" applyFill="1" applyBorder="1" applyAlignment="1">
      <alignment horizontal="right" wrapText="1"/>
    </xf>
    <xf numFmtId="2" fontId="6" fillId="28" borderId="7" xfId="10" applyNumberFormat="1" applyFont="1" applyFill="1" applyBorder="1" applyAlignment="1">
      <alignment horizontal="center"/>
    </xf>
    <xf numFmtId="0" fontId="24" fillId="11" borderId="11" xfId="0" applyFont="1" applyFill="1" applyBorder="1" applyAlignment="1">
      <alignment horizontal="left" vertical="center" wrapText="1"/>
    </xf>
    <xf numFmtId="3" fontId="5" fillId="11" borderId="22" xfId="18" applyNumberFormat="1" applyFont="1" applyFill="1" applyBorder="1" applyAlignment="1">
      <alignment horizontal="right" wrapText="1"/>
    </xf>
    <xf numFmtId="0" fontId="0" fillId="11" borderId="23" xfId="0" applyFill="1" applyBorder="1" applyAlignment="1">
      <alignment horizontal="center"/>
    </xf>
    <xf numFmtId="0" fontId="24" fillId="11" borderId="21" xfId="0" applyFont="1" applyFill="1" applyBorder="1" applyAlignment="1">
      <alignment horizontal="left" vertical="center" wrapText="1"/>
    </xf>
    <xf numFmtId="3" fontId="5" fillId="11" borderId="14" xfId="18" applyNumberFormat="1" applyFont="1" applyFill="1" applyBorder="1" applyAlignment="1">
      <alignment horizontal="right" wrapText="1"/>
    </xf>
    <xf numFmtId="0" fontId="0" fillId="11" borderId="15" xfId="0" applyFill="1" applyBorder="1" applyAlignment="1">
      <alignment horizontal="center"/>
    </xf>
    <xf numFmtId="0" fontId="6" fillId="9" borderId="24" xfId="18" applyFont="1" applyFill="1" applyBorder="1" applyAlignment="1">
      <alignment horizontal="right"/>
    </xf>
    <xf numFmtId="3" fontId="6" fillId="9" borderId="25" xfId="18" applyNumberFormat="1" applyFont="1" applyFill="1" applyBorder="1" applyAlignment="1">
      <alignment horizontal="right"/>
    </xf>
    <xf numFmtId="2" fontId="6" fillId="9" borderId="7" xfId="10" applyNumberFormat="1" applyFont="1" applyFill="1" applyBorder="1" applyAlignment="1">
      <alignment horizontal="center"/>
    </xf>
    <xf numFmtId="0" fontId="24" fillId="0" borderId="0" xfId="20" applyFont="1" applyFill="1" applyAlignment="1"/>
    <xf numFmtId="0" fontId="13" fillId="0" borderId="0" xfId="16" applyFont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" fillId="0" borderId="0" xfId="0" applyFont="1"/>
    <xf numFmtId="0" fontId="20" fillId="0" borderId="0" xfId="0" applyFont="1"/>
    <xf numFmtId="0" fontId="24" fillId="0" borderId="0" xfId="0" applyFont="1"/>
    <xf numFmtId="0" fontId="32" fillId="9" borderId="1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8" fillId="30" borderId="20" xfId="0" applyFont="1" applyFill="1" applyBorder="1" applyAlignment="1">
      <alignment horizontal="center"/>
    </xf>
    <xf numFmtId="0" fontId="28" fillId="31" borderId="20" xfId="0" applyFont="1" applyFill="1" applyBorder="1" applyAlignment="1">
      <alignment horizontal="center"/>
    </xf>
    <xf numFmtId="0" fontId="28" fillId="19" borderId="20" xfId="0" applyFont="1" applyFill="1" applyBorder="1" applyAlignment="1">
      <alignment horizontal="center"/>
    </xf>
    <xf numFmtId="0" fontId="28" fillId="32" borderId="20" xfId="0" applyFont="1" applyFill="1" applyBorder="1" applyAlignment="1">
      <alignment horizontal="center"/>
    </xf>
    <xf numFmtId="0" fontId="28" fillId="33" borderId="20" xfId="0" applyFont="1" applyFill="1" applyBorder="1" applyAlignment="1">
      <alignment horizontal="center"/>
    </xf>
    <xf numFmtId="0" fontId="28" fillId="17" borderId="20" xfId="0" applyFont="1" applyFill="1" applyBorder="1" applyAlignment="1">
      <alignment horizontal="center"/>
    </xf>
    <xf numFmtId="0" fontId="28" fillId="10" borderId="20" xfId="0" applyFont="1" applyFill="1" applyBorder="1" applyAlignment="1">
      <alignment horizontal="center"/>
    </xf>
    <xf numFmtId="0" fontId="28" fillId="14" borderId="20" xfId="0" applyFont="1" applyFill="1" applyBorder="1" applyAlignment="1">
      <alignment horizontal="center"/>
    </xf>
    <xf numFmtId="3" fontId="35" fillId="11" borderId="0" xfId="0" applyNumberFormat="1" applyFont="1" applyFill="1" applyAlignment="1">
      <alignment horizontal="right" vertical="center"/>
    </xf>
    <xf numFmtId="2" fontId="35" fillId="11" borderId="0" xfId="10" applyNumberFormat="1" applyFont="1" applyFill="1" applyAlignment="1">
      <alignment horizontal="right" vertical="center"/>
    </xf>
    <xf numFmtId="3" fontId="35" fillId="35" borderId="0" xfId="0" applyNumberFormat="1" applyFont="1" applyFill="1" applyAlignment="1">
      <alignment horizontal="right" vertical="center"/>
    </xf>
    <xf numFmtId="4" fontId="35" fillId="35" borderId="0" xfId="0" applyNumberFormat="1" applyFont="1" applyFill="1" applyAlignment="1">
      <alignment horizontal="right" vertical="center"/>
    </xf>
    <xf numFmtId="3" fontId="35" fillId="34" borderId="0" xfId="0" applyNumberFormat="1" applyFont="1" applyFill="1" applyAlignment="1">
      <alignment horizontal="right" vertical="center"/>
    </xf>
    <xf numFmtId="4" fontId="35" fillId="34" borderId="0" xfId="0" applyNumberFormat="1" applyFont="1" applyFill="1" applyAlignment="1">
      <alignment horizontal="right" vertical="center"/>
    </xf>
    <xf numFmtId="3" fontId="35" fillId="27" borderId="0" xfId="0" applyNumberFormat="1" applyFont="1" applyFill="1" applyAlignment="1">
      <alignment horizontal="right" vertical="center"/>
    </xf>
    <xf numFmtId="4" fontId="35" fillId="27" borderId="0" xfId="0" applyNumberFormat="1" applyFont="1" applyFill="1" applyAlignment="1">
      <alignment horizontal="right" vertical="center"/>
    </xf>
    <xf numFmtId="3" fontId="35" fillId="7" borderId="0" xfId="0" applyNumberFormat="1" applyFont="1" applyFill="1" applyAlignment="1">
      <alignment horizontal="right" vertical="center"/>
    </xf>
    <xf numFmtId="4" fontId="35" fillId="7" borderId="0" xfId="0" applyNumberFormat="1" applyFont="1" applyFill="1" applyAlignment="1">
      <alignment horizontal="right" vertical="center"/>
    </xf>
    <xf numFmtId="3" fontId="35" fillId="13" borderId="0" xfId="0" applyNumberFormat="1" applyFont="1" applyFill="1" applyAlignment="1">
      <alignment horizontal="right" vertical="center"/>
    </xf>
    <xf numFmtId="4" fontId="35" fillId="13" borderId="0" xfId="0" applyNumberFormat="1" applyFont="1" applyFill="1" applyAlignment="1">
      <alignment horizontal="right" vertical="center"/>
    </xf>
    <xf numFmtId="3" fontId="35" fillId="18" borderId="0" xfId="0" applyNumberFormat="1" applyFont="1" applyFill="1" applyAlignment="1">
      <alignment horizontal="right" vertical="center"/>
    </xf>
    <xf numFmtId="4" fontId="35" fillId="18" borderId="0" xfId="0" applyNumberFormat="1" applyFont="1" applyFill="1" applyAlignment="1">
      <alignment horizontal="right" vertical="center"/>
    </xf>
    <xf numFmtId="3" fontId="35" fillId="36" borderId="0" xfId="0" applyNumberFormat="1" applyFont="1" applyFill="1" applyAlignment="1">
      <alignment horizontal="right" vertical="center"/>
    </xf>
    <xf numFmtId="4" fontId="35" fillId="36" borderId="0" xfId="0" applyNumberFormat="1" applyFont="1" applyFill="1" applyAlignment="1">
      <alignment horizontal="right" vertical="center"/>
    </xf>
    <xf numFmtId="3" fontId="35" fillId="15" borderId="0" xfId="0" applyNumberFormat="1" applyFont="1" applyFill="1" applyAlignment="1">
      <alignment horizontal="right" vertical="center"/>
    </xf>
    <xf numFmtId="4" fontId="35" fillId="15" borderId="0" xfId="0" applyNumberFormat="1" applyFont="1" applyFill="1" applyAlignment="1">
      <alignment horizontal="right" vertical="center"/>
    </xf>
    <xf numFmtId="0" fontId="0" fillId="9" borderId="0" xfId="0" applyFill="1" applyAlignment="1">
      <alignment vertical="center"/>
    </xf>
    <xf numFmtId="3" fontId="35" fillId="11" borderId="6" xfId="0" applyNumberFormat="1" applyFont="1" applyFill="1" applyBorder="1" applyAlignment="1">
      <alignment horizontal="right" vertical="center"/>
    </xf>
    <xf numFmtId="4" fontId="35" fillId="11" borderId="6" xfId="0" applyNumberFormat="1" applyFont="1" applyFill="1" applyBorder="1" applyAlignment="1">
      <alignment horizontal="right" vertical="center"/>
    </xf>
    <xf numFmtId="3" fontId="35" fillId="35" borderId="6" xfId="0" applyNumberFormat="1" applyFont="1" applyFill="1" applyBorder="1" applyAlignment="1">
      <alignment horizontal="right" vertical="center"/>
    </xf>
    <xf numFmtId="4" fontId="35" fillId="35" borderId="6" xfId="0" applyNumberFormat="1" applyFont="1" applyFill="1" applyBorder="1" applyAlignment="1">
      <alignment horizontal="right" vertical="center"/>
    </xf>
    <xf numFmtId="3" fontId="35" fillId="34" borderId="6" xfId="0" applyNumberFormat="1" applyFont="1" applyFill="1" applyBorder="1" applyAlignment="1">
      <alignment horizontal="right" vertical="center"/>
    </xf>
    <xf numFmtId="4" fontId="35" fillId="34" borderId="6" xfId="0" applyNumberFormat="1" applyFont="1" applyFill="1" applyBorder="1" applyAlignment="1">
      <alignment horizontal="right" vertical="center"/>
    </xf>
    <xf numFmtId="3" fontId="35" fillId="27" borderId="6" xfId="0" applyNumberFormat="1" applyFont="1" applyFill="1" applyBorder="1" applyAlignment="1">
      <alignment horizontal="right" vertical="center"/>
    </xf>
    <xf numFmtId="4" fontId="35" fillId="27" borderId="6" xfId="0" applyNumberFormat="1" applyFont="1" applyFill="1" applyBorder="1" applyAlignment="1">
      <alignment horizontal="right" vertical="center"/>
    </xf>
    <xf numFmtId="3" fontId="35" fillId="7" borderId="6" xfId="0" applyNumberFormat="1" applyFont="1" applyFill="1" applyBorder="1" applyAlignment="1">
      <alignment horizontal="right" vertical="center"/>
    </xf>
    <xf numFmtId="4" fontId="35" fillId="7" borderId="6" xfId="0" applyNumberFormat="1" applyFont="1" applyFill="1" applyBorder="1" applyAlignment="1">
      <alignment horizontal="right" vertical="center"/>
    </xf>
    <xf numFmtId="3" fontId="35" fillId="13" borderId="6" xfId="0" applyNumberFormat="1" applyFont="1" applyFill="1" applyBorder="1" applyAlignment="1">
      <alignment horizontal="right" vertical="center"/>
    </xf>
    <xf numFmtId="4" fontId="35" fillId="13" borderId="6" xfId="0" applyNumberFormat="1" applyFont="1" applyFill="1" applyBorder="1" applyAlignment="1">
      <alignment horizontal="right" vertical="center"/>
    </xf>
    <xf numFmtId="3" fontId="35" fillId="18" borderId="6" xfId="0" applyNumberFormat="1" applyFont="1" applyFill="1" applyBorder="1" applyAlignment="1">
      <alignment horizontal="right" vertical="center"/>
    </xf>
    <xf numFmtId="4" fontId="35" fillId="18" borderId="6" xfId="0" applyNumberFormat="1" applyFont="1" applyFill="1" applyBorder="1" applyAlignment="1">
      <alignment horizontal="right" vertical="center"/>
    </xf>
    <xf numFmtId="3" fontId="35" fillId="36" borderId="6" xfId="0" applyNumberFormat="1" applyFont="1" applyFill="1" applyBorder="1" applyAlignment="1">
      <alignment horizontal="right" vertical="center"/>
    </xf>
    <xf numFmtId="4" fontId="35" fillId="36" borderId="6" xfId="0" applyNumberFormat="1" applyFont="1" applyFill="1" applyBorder="1" applyAlignment="1">
      <alignment horizontal="right" vertical="center"/>
    </xf>
    <xf numFmtId="3" fontId="35" fillId="15" borderId="6" xfId="0" applyNumberFormat="1" applyFont="1" applyFill="1" applyBorder="1" applyAlignment="1">
      <alignment horizontal="right" vertical="center"/>
    </xf>
    <xf numFmtId="4" fontId="35" fillId="15" borderId="6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wrapText="1"/>
    </xf>
    <xf numFmtId="0" fontId="24" fillId="0" borderId="0" xfId="0" applyFont="1" applyFill="1"/>
    <xf numFmtId="0" fontId="34" fillId="0" borderId="0" xfId="0" applyFont="1" applyAlignment="1">
      <alignment wrapText="1"/>
    </xf>
    <xf numFmtId="0" fontId="34" fillId="0" borderId="0" xfId="0" applyFont="1"/>
    <xf numFmtId="0" fontId="37" fillId="38" borderId="20" xfId="0" applyFont="1" applyFill="1" applyBorder="1" applyAlignment="1">
      <alignment horizontal="center"/>
    </xf>
    <xf numFmtId="0" fontId="37" fillId="13" borderId="20" xfId="0" applyFont="1" applyFill="1" applyBorder="1" applyAlignment="1">
      <alignment horizontal="center"/>
    </xf>
    <xf numFmtId="0" fontId="37" fillId="39" borderId="20" xfId="0" applyFont="1" applyFill="1" applyBorder="1" applyAlignment="1">
      <alignment horizontal="center"/>
    </xf>
    <xf numFmtId="0" fontId="37" fillId="18" borderId="20" xfId="0" applyFont="1" applyFill="1" applyBorder="1" applyAlignment="1">
      <alignment horizontal="center"/>
    </xf>
    <xf numFmtId="0" fontId="37" fillId="36" borderId="20" xfId="0" applyFont="1" applyFill="1" applyBorder="1" applyAlignment="1">
      <alignment horizontal="center"/>
    </xf>
    <xf numFmtId="0" fontId="37" fillId="24" borderId="20" xfId="0" applyFont="1" applyFill="1" applyBorder="1" applyAlignment="1">
      <alignment horizontal="center"/>
    </xf>
    <xf numFmtId="0" fontId="34" fillId="40" borderId="0" xfId="0" applyFont="1" applyFill="1" applyAlignment="1">
      <alignment horizontal="left" vertical="center" wrapText="1"/>
    </xf>
    <xf numFmtId="3" fontId="22" fillId="15" borderId="0" xfId="0" applyNumberFormat="1" applyFont="1" applyFill="1" applyAlignment="1">
      <alignment horizontal="right" vertical="center"/>
    </xf>
    <xf numFmtId="164" fontId="35" fillId="15" borderId="0" xfId="0" applyNumberFormat="1" applyFont="1" applyFill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3" fontId="22" fillId="35" borderId="0" xfId="0" applyNumberFormat="1" applyFont="1" applyFill="1" applyAlignment="1">
      <alignment horizontal="right" vertical="center"/>
    </xf>
    <xf numFmtId="164" fontId="35" fillId="35" borderId="0" xfId="0" applyNumberFormat="1" applyFont="1" applyFill="1" applyAlignment="1">
      <alignment horizontal="center" vertical="center"/>
    </xf>
    <xf numFmtId="3" fontId="22" fillId="27" borderId="0" xfId="0" applyNumberFormat="1" applyFont="1" applyFill="1" applyAlignment="1">
      <alignment horizontal="right" vertical="center"/>
    </xf>
    <xf numFmtId="164" fontId="35" fillId="27" borderId="0" xfId="0" applyNumberFormat="1" applyFont="1" applyFill="1" applyAlignment="1">
      <alignment horizontal="center" vertical="center"/>
    </xf>
    <xf numFmtId="3" fontId="22" fillId="7" borderId="0" xfId="0" applyNumberFormat="1" applyFont="1" applyFill="1" applyAlignment="1">
      <alignment horizontal="right" vertical="center"/>
    </xf>
    <xf numFmtId="164" fontId="35" fillId="7" borderId="0" xfId="0" applyNumberFormat="1" applyFont="1" applyFill="1" applyAlignment="1">
      <alignment horizontal="center" vertical="center"/>
    </xf>
    <xf numFmtId="3" fontId="22" fillId="11" borderId="0" xfId="0" applyNumberFormat="1" applyFont="1" applyFill="1" applyAlignment="1">
      <alignment horizontal="right" vertical="center"/>
    </xf>
    <xf numFmtId="164" fontId="35" fillId="11" borderId="0" xfId="0" applyNumberFormat="1" applyFont="1" applyFill="1" applyAlignment="1">
      <alignment horizontal="center" vertical="center"/>
    </xf>
    <xf numFmtId="3" fontId="2" fillId="41" borderId="0" xfId="0" applyNumberFormat="1" applyFont="1" applyFill="1"/>
    <xf numFmtId="164" fontId="35" fillId="41" borderId="0" xfId="0" applyNumberFormat="1" applyFont="1" applyFill="1" applyAlignment="1">
      <alignment horizontal="center" vertical="center"/>
    </xf>
    <xf numFmtId="0" fontId="33" fillId="40" borderId="0" xfId="0" applyFont="1" applyFill="1" applyAlignment="1">
      <alignment horizontal="center" vertical="center" wrapText="1"/>
    </xf>
    <xf numFmtId="3" fontId="28" fillId="14" borderId="6" xfId="0" applyNumberFormat="1" applyFont="1" applyFill="1" applyBorder="1" applyAlignment="1">
      <alignment horizontal="right" vertical="center"/>
    </xf>
    <xf numFmtId="164" fontId="28" fillId="14" borderId="6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Alignment="1">
      <alignment horizontal="right" vertical="center"/>
    </xf>
    <xf numFmtId="3" fontId="28" fillId="33" borderId="6" xfId="0" applyNumberFormat="1" applyFont="1" applyFill="1" applyBorder="1" applyAlignment="1">
      <alignment horizontal="right" vertical="center"/>
    </xf>
    <xf numFmtId="164" fontId="28" fillId="33" borderId="6" xfId="0" applyNumberFormat="1" applyFont="1" applyFill="1" applyBorder="1" applyAlignment="1">
      <alignment horizontal="center" vertical="center"/>
    </xf>
    <xf numFmtId="3" fontId="28" fillId="19" borderId="6" xfId="0" applyNumberFormat="1" applyFont="1" applyFill="1" applyBorder="1" applyAlignment="1">
      <alignment horizontal="right" vertical="center"/>
    </xf>
    <xf numFmtId="164" fontId="28" fillId="19" borderId="6" xfId="0" applyNumberFormat="1" applyFont="1" applyFill="1" applyBorder="1" applyAlignment="1">
      <alignment horizontal="center" vertical="center"/>
    </xf>
    <xf numFmtId="3" fontId="28" fillId="37" borderId="6" xfId="0" applyNumberFormat="1" applyFont="1" applyFill="1" applyBorder="1" applyAlignment="1">
      <alignment horizontal="right" vertical="center"/>
    </xf>
    <xf numFmtId="164" fontId="28" fillId="37" borderId="6" xfId="0" applyNumberFormat="1" applyFont="1" applyFill="1" applyBorder="1" applyAlignment="1">
      <alignment horizontal="center" vertical="center"/>
    </xf>
    <xf numFmtId="3" fontId="28" fillId="10" borderId="6" xfId="0" applyNumberFormat="1" applyFont="1" applyFill="1" applyBorder="1" applyAlignment="1">
      <alignment horizontal="right" vertical="center"/>
    </xf>
    <xf numFmtId="164" fontId="28" fillId="10" borderId="6" xfId="0" applyNumberFormat="1" applyFont="1" applyFill="1" applyBorder="1" applyAlignment="1">
      <alignment horizontal="center" vertical="center"/>
    </xf>
    <xf numFmtId="3" fontId="28" fillId="31" borderId="6" xfId="0" applyNumberFormat="1" applyFont="1" applyFill="1" applyBorder="1" applyAlignment="1">
      <alignment horizontal="right" vertical="center"/>
    </xf>
    <xf numFmtId="164" fontId="28" fillId="31" borderId="6" xfId="0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0" fontId="25" fillId="0" borderId="0" xfId="20" applyFont="1" applyFill="1" applyAlignment="1">
      <alignment horizontal="center" wrapText="1"/>
    </xf>
    <xf numFmtId="0" fontId="2" fillId="0" borderId="0" xfId="20" applyFont="1" applyFill="1" applyAlignment="1">
      <alignment horizontal="left" wrapText="1"/>
    </xf>
    <xf numFmtId="0" fontId="26" fillId="0" borderId="0" xfId="20" applyFont="1" applyFill="1" applyAlignment="1">
      <alignment horizontal="left" wrapText="1"/>
    </xf>
    <xf numFmtId="0" fontId="3" fillId="9" borderId="14" xfId="20" applyFont="1" applyFill="1" applyBorder="1" applyAlignment="1"/>
    <xf numFmtId="0" fontId="3" fillId="9" borderId="0" xfId="20" applyFont="1" applyFill="1" applyAlignment="1"/>
    <xf numFmtId="0" fontId="28" fillId="9" borderId="0" xfId="20" applyFont="1" applyFill="1" applyAlignment="1">
      <alignment horizontal="center"/>
    </xf>
    <xf numFmtId="0" fontId="3" fillId="9" borderId="20" xfId="20" applyFont="1" applyFill="1" applyBorder="1" applyAlignment="1"/>
    <xf numFmtId="0" fontId="28" fillId="9" borderId="20" xfId="19" applyFont="1" applyFill="1" applyBorder="1" applyAlignment="1">
      <alignment horizontal="center"/>
    </xf>
    <xf numFmtId="0" fontId="6" fillId="9" borderId="0" xfId="19" applyFont="1" applyFill="1" applyAlignment="1">
      <alignment horizontal="center"/>
    </xf>
    <xf numFmtId="0" fontId="38" fillId="9" borderId="20" xfId="20" applyFont="1" applyFill="1" applyBorder="1" applyAlignment="1">
      <alignment horizontal="center"/>
    </xf>
    <xf numFmtId="0" fontId="38" fillId="9" borderId="0" xfId="20" applyFont="1" applyFill="1" applyAlignment="1">
      <alignment horizontal="center"/>
    </xf>
    <xf numFmtId="0" fontId="35" fillId="34" borderId="0" xfId="19" applyFont="1" applyFill="1" applyAlignment="1">
      <alignment horizontal="left"/>
    </xf>
    <xf numFmtId="0" fontId="22" fillId="8" borderId="0" xfId="19" applyFont="1" applyFill="1" applyAlignment="1">
      <alignment horizontal="center"/>
    </xf>
    <xf numFmtId="0" fontId="5" fillId="0" borderId="0" xfId="19" applyFont="1" applyFill="1" applyAlignment="1">
      <alignment horizontal="center"/>
    </xf>
    <xf numFmtId="0" fontId="22" fillId="7" borderId="0" xfId="20" applyFont="1" applyFill="1" applyAlignment="1">
      <alignment horizontal="right"/>
    </xf>
    <xf numFmtId="164" fontId="35" fillId="7" borderId="6" xfId="20" applyNumberFormat="1" applyFont="1" applyFill="1" applyBorder="1" applyAlignment="1">
      <alignment horizontal="center" vertical="center"/>
    </xf>
    <xf numFmtId="164" fontId="35" fillId="0" borderId="0" xfId="20" applyNumberFormat="1" applyFont="1" applyFill="1" applyAlignment="1">
      <alignment horizontal="center" vertical="center"/>
    </xf>
    <xf numFmtId="3" fontId="22" fillId="35" borderId="0" xfId="19" applyNumberFormat="1" applyFont="1" applyFill="1" applyAlignment="1">
      <alignment horizontal="right" vertical="center"/>
    </xf>
    <xf numFmtId="164" fontId="35" fillId="35" borderId="6" xfId="20" applyNumberFormat="1" applyFont="1" applyFill="1" applyBorder="1" applyAlignment="1">
      <alignment horizontal="center" vertical="center"/>
    </xf>
    <xf numFmtId="0" fontId="35" fillId="34" borderId="6" xfId="19" applyFont="1" applyFill="1" applyBorder="1" applyAlignment="1">
      <alignment horizontal="left"/>
    </xf>
    <xf numFmtId="0" fontId="5" fillId="0" borderId="6" xfId="20" applyFont="1" applyFill="1" applyBorder="1" applyAlignment="1"/>
    <xf numFmtId="0" fontId="22" fillId="8" borderId="6" xfId="19" applyFont="1" applyFill="1" applyBorder="1" applyAlignment="1">
      <alignment horizontal="center"/>
    </xf>
    <xf numFmtId="0" fontId="5" fillId="0" borderId="6" xfId="19" applyFont="1" applyFill="1" applyBorder="1" applyAlignment="1">
      <alignment horizontal="center"/>
    </xf>
    <xf numFmtId="0" fontId="22" fillId="7" borderId="6" xfId="20" applyFont="1" applyFill="1" applyBorder="1" applyAlignment="1">
      <alignment horizontal="right"/>
    </xf>
    <xf numFmtId="164" fontId="35" fillId="0" borderId="6" xfId="20" applyNumberFormat="1" applyFont="1" applyFill="1" applyBorder="1" applyAlignment="1">
      <alignment horizontal="center" vertical="center"/>
    </xf>
    <xf numFmtId="3" fontId="22" fillId="35" borderId="6" xfId="19" applyNumberFormat="1" applyFont="1" applyFill="1" applyBorder="1" applyAlignment="1">
      <alignment horizontal="right" vertical="center"/>
    </xf>
    <xf numFmtId="0" fontId="35" fillId="15" borderId="0" xfId="19" applyFont="1" applyFill="1" applyAlignment="1">
      <alignment horizontal="left"/>
    </xf>
    <xf numFmtId="0" fontId="5" fillId="15" borderId="0" xfId="20" applyFont="1" applyFill="1" applyAlignment="1"/>
    <xf numFmtId="0" fontId="22" fillId="15" borderId="0" xfId="19" applyFont="1" applyFill="1" applyAlignment="1">
      <alignment horizontal="center"/>
    </xf>
    <xf numFmtId="0" fontId="5" fillId="15" borderId="0" xfId="19" applyFont="1" applyFill="1" applyAlignment="1">
      <alignment horizontal="center"/>
    </xf>
    <xf numFmtId="3" fontId="22" fillId="15" borderId="0" xfId="19" applyNumberFormat="1" applyFont="1" applyFill="1" applyAlignment="1">
      <alignment horizontal="right" vertical="center"/>
    </xf>
    <xf numFmtId="164" fontId="35" fillId="15" borderId="0" xfId="20" applyNumberFormat="1" applyFont="1" applyFill="1" applyAlignment="1">
      <alignment horizontal="center" vertical="center"/>
    </xf>
    <xf numFmtId="0" fontId="35" fillId="0" borderId="6" xfId="19" applyFont="1" applyFill="1" applyBorder="1" applyAlignment="1">
      <alignment horizontal="right"/>
    </xf>
    <xf numFmtId="0" fontId="22" fillId="0" borderId="6" xfId="19" applyFont="1" applyFill="1" applyBorder="1" applyAlignment="1">
      <alignment horizontal="center"/>
    </xf>
    <xf numFmtId="3" fontId="35" fillId="0" borderId="6" xfId="19" applyNumberFormat="1" applyFont="1" applyFill="1" applyBorder="1" applyAlignment="1">
      <alignment horizontal="right"/>
    </xf>
    <xf numFmtId="3" fontId="35" fillId="0" borderId="6" xfId="20" applyNumberFormat="1" applyFont="1" applyFill="1" applyBorder="1" applyAlignment="1">
      <alignment horizontal="right" vertical="center"/>
    </xf>
    <xf numFmtId="0" fontId="35" fillId="0" borderId="0" xfId="19" applyFont="1" applyFill="1" applyAlignment="1">
      <alignment horizontal="right"/>
    </xf>
    <xf numFmtId="0" fontId="22" fillId="0" borderId="0" xfId="19" applyFont="1" applyFill="1" applyAlignment="1">
      <alignment horizontal="center"/>
    </xf>
    <xf numFmtId="3" fontId="35" fillId="0" borderId="0" xfId="19" applyNumberFormat="1" applyFont="1" applyFill="1" applyAlignment="1">
      <alignment horizontal="right"/>
    </xf>
    <xf numFmtId="3" fontId="35" fillId="0" borderId="0" xfId="20" applyNumberFormat="1" applyFont="1" applyFill="1" applyAlignment="1">
      <alignment horizontal="right" vertical="center"/>
    </xf>
    <xf numFmtId="3" fontId="5" fillId="0" borderId="0" xfId="20" applyNumberFormat="1" applyFont="1" applyFill="1" applyAlignment="1"/>
    <xf numFmtId="0" fontId="25" fillId="0" borderId="0" xfId="20" applyFont="1" applyFill="1" applyAlignment="1">
      <alignment horizontal="center"/>
    </xf>
    <xf numFmtId="0" fontId="26" fillId="0" borderId="0" xfId="20" applyFont="1" applyFill="1" applyAlignment="1"/>
    <xf numFmtId="0" fontId="2" fillId="0" borderId="0" xfId="20" applyFont="1" applyFill="1" applyAlignment="1"/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Alignment="1">
      <alignment vertical="center"/>
    </xf>
    <xf numFmtId="0" fontId="34" fillId="0" borderId="0" xfId="20" applyFont="1" applyFill="1" applyAlignment="1">
      <alignment horizontal="center" vertical="center" wrapText="1"/>
    </xf>
    <xf numFmtId="0" fontId="34" fillId="0" borderId="0" xfId="20" applyFont="1" applyFill="1" applyAlignment="1">
      <alignment horizontal="center" vertical="center"/>
    </xf>
    <xf numFmtId="0" fontId="37" fillId="42" borderId="20" xfId="20" applyFont="1" applyFill="1" applyBorder="1" applyAlignment="1">
      <alignment horizontal="center"/>
    </xf>
    <xf numFmtId="0" fontId="37" fillId="16" borderId="20" xfId="20" applyFont="1" applyFill="1" applyBorder="1" applyAlignment="1">
      <alignment horizontal="center"/>
    </xf>
    <xf numFmtId="0" fontId="37" fillId="14" borderId="20" xfId="20" applyFont="1" applyFill="1" applyBorder="1" applyAlignment="1">
      <alignment horizontal="center"/>
    </xf>
    <xf numFmtId="0" fontId="37" fillId="24" borderId="20" xfId="20" applyFont="1" applyFill="1" applyBorder="1" applyAlignment="1">
      <alignment horizontal="center"/>
    </xf>
    <xf numFmtId="0" fontId="37" fillId="32" borderId="20" xfId="20" applyFont="1" applyFill="1" applyBorder="1" applyAlignment="1">
      <alignment horizontal="center"/>
    </xf>
    <xf numFmtId="0" fontId="34" fillId="34" borderId="0" xfId="20" applyFont="1" applyFill="1" applyAlignment="1">
      <alignment horizontal="left" vertical="center" wrapText="1"/>
    </xf>
    <xf numFmtId="3" fontId="22" fillId="21" borderId="0" xfId="20" applyNumberFormat="1" applyFont="1" applyFill="1" applyAlignment="1">
      <alignment horizontal="right" vertical="center"/>
    </xf>
    <xf numFmtId="164" fontId="35" fillId="21" borderId="0" xfId="20" applyNumberFormat="1" applyFont="1" applyFill="1" applyAlignment="1">
      <alignment horizontal="center" vertical="center"/>
    </xf>
    <xf numFmtId="0" fontId="22" fillId="27" borderId="0" xfId="20" applyFont="1" applyFill="1" applyAlignment="1">
      <alignment horizontal="right" vertical="center"/>
    </xf>
    <xf numFmtId="164" fontId="35" fillId="27" borderId="0" xfId="20" applyNumberFormat="1" applyFont="1" applyFill="1" applyAlignment="1">
      <alignment horizontal="center" vertical="center"/>
    </xf>
    <xf numFmtId="0" fontId="35" fillId="0" borderId="0" xfId="20" applyFont="1" applyFill="1" applyAlignment="1">
      <alignment horizontal="right" vertical="center"/>
    </xf>
    <xf numFmtId="0" fontId="22" fillId="15" borderId="0" xfId="20" applyFont="1" applyFill="1" applyAlignment="1">
      <alignment horizontal="right" vertical="center"/>
    </xf>
    <xf numFmtId="0" fontId="22" fillId="11" borderId="0" xfId="20" applyFont="1" applyFill="1" applyAlignment="1">
      <alignment horizontal="right" vertical="center"/>
    </xf>
    <xf numFmtId="164" fontId="35" fillId="11" borderId="6" xfId="20" applyNumberFormat="1" applyFont="1" applyFill="1" applyBorder="1" applyAlignment="1">
      <alignment horizontal="center" vertical="center"/>
    </xf>
    <xf numFmtId="3" fontId="22" fillId="7" borderId="0" xfId="20" applyNumberFormat="1" applyFont="1" applyFill="1" applyAlignment="1">
      <alignment vertical="center"/>
    </xf>
    <xf numFmtId="164" fontId="35" fillId="7" borderId="0" xfId="20" applyNumberFormat="1" applyFont="1" applyFill="1" applyAlignment="1">
      <alignment horizontal="center" vertical="center"/>
    </xf>
    <xf numFmtId="0" fontId="34" fillId="34" borderId="6" xfId="20" applyFont="1" applyFill="1" applyBorder="1" applyAlignment="1">
      <alignment horizontal="left" vertical="center" wrapText="1"/>
    </xf>
    <xf numFmtId="0" fontId="5" fillId="0" borderId="6" xfId="20" applyFont="1" applyFill="1" applyBorder="1" applyAlignment="1">
      <alignment vertical="center"/>
    </xf>
    <xf numFmtId="3" fontId="22" fillId="21" borderId="6" xfId="20" applyNumberFormat="1" applyFont="1" applyFill="1" applyBorder="1" applyAlignment="1">
      <alignment horizontal="right" vertical="center"/>
    </xf>
    <xf numFmtId="164" fontId="35" fillId="21" borderId="6" xfId="20" applyNumberFormat="1" applyFont="1" applyFill="1" applyBorder="1" applyAlignment="1">
      <alignment horizontal="center" vertical="center"/>
    </xf>
    <xf numFmtId="3" fontId="22" fillId="27" borderId="6" xfId="20" applyNumberFormat="1" applyFont="1" applyFill="1" applyBorder="1" applyAlignment="1">
      <alignment horizontal="right" vertical="center"/>
    </xf>
    <xf numFmtId="164" fontId="35" fillId="27" borderId="6" xfId="20" applyNumberFormat="1" applyFont="1" applyFill="1" applyBorder="1" applyAlignment="1">
      <alignment horizontal="center" vertical="center"/>
    </xf>
    <xf numFmtId="3" fontId="22" fillId="15" borderId="6" xfId="20" applyNumberFormat="1" applyFont="1" applyFill="1" applyBorder="1" applyAlignment="1">
      <alignment horizontal="right" vertical="center"/>
    </xf>
    <xf numFmtId="164" fontId="35" fillId="15" borderId="6" xfId="20" applyNumberFormat="1" applyFont="1" applyFill="1" applyBorder="1" applyAlignment="1">
      <alignment horizontal="center" vertical="center"/>
    </xf>
    <xf numFmtId="3" fontId="22" fillId="11" borderId="6" xfId="20" applyNumberFormat="1" applyFont="1" applyFill="1" applyBorder="1" applyAlignment="1">
      <alignment horizontal="right" vertical="center"/>
    </xf>
    <xf numFmtId="3" fontId="22" fillId="7" borderId="6" xfId="20" applyNumberFormat="1" applyFont="1" applyFill="1" applyBorder="1" applyAlignment="1">
      <alignment vertical="center"/>
    </xf>
    <xf numFmtId="164" fontId="35" fillId="11" borderId="0" xfId="20" applyNumberFormat="1" applyFont="1" applyFill="1" applyAlignment="1">
      <alignment horizontal="center" vertical="center"/>
    </xf>
    <xf numFmtId="0" fontId="22" fillId="27" borderId="6" xfId="20" applyFont="1" applyFill="1" applyBorder="1" applyAlignment="1">
      <alignment horizontal="right" vertical="center"/>
    </xf>
    <xf numFmtId="0" fontId="35" fillId="0" borderId="6" xfId="20" applyFont="1" applyFill="1" applyBorder="1" applyAlignment="1">
      <alignment horizontal="right" vertical="center"/>
    </xf>
    <xf numFmtId="0" fontId="22" fillId="15" borderId="6" xfId="20" applyFont="1" applyFill="1" applyBorder="1" applyAlignment="1">
      <alignment horizontal="right" vertical="center"/>
    </xf>
    <xf numFmtId="0" fontId="22" fillId="11" borderId="6" xfId="20" applyFont="1" applyFill="1" applyBorder="1" applyAlignment="1">
      <alignment horizontal="right" vertical="center"/>
    </xf>
    <xf numFmtId="0" fontId="6" fillId="9" borderId="6" xfId="20" applyFont="1" applyFill="1" applyBorder="1" applyAlignment="1">
      <alignment horizontal="right" vertical="center" wrapText="1"/>
    </xf>
    <xf numFmtId="3" fontId="35" fillId="42" borderId="6" xfId="20" applyNumberFormat="1" applyFont="1" applyFill="1" applyBorder="1" applyAlignment="1">
      <alignment horizontal="right" vertical="center"/>
    </xf>
    <xf numFmtId="164" fontId="35" fillId="42" borderId="6" xfId="20" applyNumberFormat="1" applyFont="1" applyFill="1" applyBorder="1" applyAlignment="1">
      <alignment horizontal="center" vertical="center"/>
    </xf>
    <xf numFmtId="3" fontId="35" fillId="16" borderId="6" xfId="20" applyNumberFormat="1" applyFont="1" applyFill="1" applyBorder="1" applyAlignment="1">
      <alignment horizontal="right" vertical="center"/>
    </xf>
    <xf numFmtId="164" fontId="35" fillId="16" borderId="6" xfId="20" applyNumberFormat="1" applyFont="1" applyFill="1" applyBorder="1" applyAlignment="1">
      <alignment horizontal="center" vertical="center"/>
    </xf>
    <xf numFmtId="3" fontId="35" fillId="14" borderId="6" xfId="20" applyNumberFormat="1" applyFont="1" applyFill="1" applyBorder="1" applyAlignment="1">
      <alignment horizontal="right" vertical="center"/>
    </xf>
    <xf numFmtId="164" fontId="35" fillId="14" borderId="6" xfId="20" applyNumberFormat="1" applyFont="1" applyFill="1" applyBorder="1" applyAlignment="1">
      <alignment horizontal="center" vertical="center"/>
    </xf>
    <xf numFmtId="3" fontId="35" fillId="24" borderId="6" xfId="20" applyNumberFormat="1" applyFont="1" applyFill="1" applyBorder="1" applyAlignment="1">
      <alignment horizontal="right" vertical="center"/>
    </xf>
    <xf numFmtId="164" fontId="35" fillId="24" borderId="6" xfId="20" applyNumberFormat="1" applyFont="1" applyFill="1" applyBorder="1" applyAlignment="1">
      <alignment horizontal="center" vertical="center"/>
    </xf>
    <xf numFmtId="3" fontId="35" fillId="32" borderId="6" xfId="20" applyNumberFormat="1" applyFont="1" applyFill="1" applyBorder="1" applyAlignment="1">
      <alignment vertical="center"/>
    </xf>
    <xf numFmtId="164" fontId="35" fillId="32" borderId="6" xfId="20" applyNumberFormat="1" applyFont="1" applyFill="1" applyBorder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34" fillId="0" borderId="0" xfId="20" applyFont="1" applyFill="1" applyAlignment="1">
      <alignment horizontal="center" wrapText="1"/>
    </xf>
    <xf numFmtId="0" fontId="24" fillId="0" borderId="0" xfId="20" applyFont="1" applyFill="1" applyAlignment="1">
      <alignment horizontal="center" wrapText="1"/>
    </xf>
    <xf numFmtId="0" fontId="37" fillId="0" borderId="0" xfId="20" applyFont="1" applyFill="1" applyAlignment="1">
      <alignment horizontal="center"/>
    </xf>
    <xf numFmtId="0" fontId="37" fillId="38" borderId="20" xfId="20" applyFont="1" applyFill="1" applyBorder="1" applyAlignment="1">
      <alignment horizontal="center"/>
    </xf>
    <xf numFmtId="3" fontId="22" fillId="21" borderId="0" xfId="20" applyNumberFormat="1" applyFont="1" applyFill="1" applyAlignment="1">
      <alignment vertical="center"/>
    </xf>
    <xf numFmtId="3" fontId="22" fillId="0" borderId="0" xfId="20" applyNumberFormat="1" applyFont="1" applyFill="1" applyAlignment="1">
      <alignment vertical="center"/>
    </xf>
    <xf numFmtId="3" fontId="22" fillId="27" borderId="0" xfId="20" applyNumberFormat="1" applyFont="1" applyFill="1" applyAlignment="1">
      <alignment vertical="center"/>
    </xf>
    <xf numFmtId="3" fontId="22" fillId="15" borderId="0" xfId="20" applyNumberFormat="1" applyFont="1" applyFill="1" applyAlignment="1">
      <alignment vertical="center"/>
    </xf>
    <xf numFmtId="3" fontId="22" fillId="21" borderId="6" xfId="20" applyNumberFormat="1" applyFont="1" applyFill="1" applyBorder="1" applyAlignment="1">
      <alignment vertical="center"/>
    </xf>
    <xf numFmtId="3" fontId="22" fillId="0" borderId="6" xfId="20" applyNumberFormat="1" applyFont="1" applyFill="1" applyBorder="1" applyAlignment="1">
      <alignment vertical="center"/>
    </xf>
    <xf numFmtId="3" fontId="22" fillId="27" borderId="6" xfId="20" applyNumberFormat="1" applyFont="1" applyFill="1" applyBorder="1" applyAlignment="1">
      <alignment vertical="center"/>
    </xf>
    <xf numFmtId="3" fontId="22" fillId="15" borderId="6" xfId="20" applyNumberFormat="1" applyFont="1" applyFill="1" applyBorder="1" applyAlignment="1">
      <alignment vertical="center"/>
    </xf>
    <xf numFmtId="0" fontId="36" fillId="9" borderId="6" xfId="20" applyFont="1" applyFill="1" applyBorder="1" applyAlignment="1">
      <alignment horizontal="right" vertical="center" wrapText="1"/>
    </xf>
    <xf numFmtId="3" fontId="35" fillId="42" borderId="6" xfId="20" applyNumberFormat="1" applyFont="1" applyFill="1" applyBorder="1" applyAlignment="1">
      <alignment vertical="center"/>
    </xf>
    <xf numFmtId="3" fontId="35" fillId="0" borderId="0" xfId="20" applyNumberFormat="1" applyFont="1" applyFill="1" applyAlignment="1">
      <alignment vertical="center"/>
    </xf>
    <xf numFmtId="3" fontId="35" fillId="16" borderId="6" xfId="20" applyNumberFormat="1" applyFont="1" applyFill="1" applyBorder="1" applyAlignment="1">
      <alignment vertical="center"/>
    </xf>
    <xf numFmtId="3" fontId="35" fillId="38" borderId="6" xfId="20" applyNumberFormat="1" applyFont="1" applyFill="1" applyBorder="1" applyAlignment="1">
      <alignment vertical="center"/>
    </xf>
    <xf numFmtId="164" fontId="35" fillId="38" borderId="6" xfId="20" applyNumberFormat="1" applyFont="1" applyFill="1" applyBorder="1" applyAlignment="1">
      <alignment horizontal="center" vertical="center"/>
    </xf>
    <xf numFmtId="0" fontId="39" fillId="43" borderId="25" xfId="0" applyFont="1" applyFill="1" applyBorder="1" applyAlignment="1">
      <alignment horizontal="center" wrapText="1"/>
    </xf>
    <xf numFmtId="2" fontId="6" fillId="10" borderId="5" xfId="0" applyNumberFormat="1" applyFont="1" applyFill="1" applyBorder="1" applyAlignment="1">
      <alignment horizontal="right" vertical="center" wrapText="1"/>
    </xf>
    <xf numFmtId="0" fontId="39" fillId="0" borderId="28" xfId="0" applyFont="1" applyBorder="1" applyAlignment="1">
      <alignment wrapText="1"/>
    </xf>
    <xf numFmtId="0" fontId="39" fillId="0" borderId="28" xfId="0" applyFont="1" applyBorder="1" applyAlignment="1">
      <alignment horizontal="right" wrapText="1"/>
    </xf>
    <xf numFmtId="2" fontId="0" fillId="0" borderId="0" xfId="0" applyNumberFormat="1"/>
    <xf numFmtId="2" fontId="6" fillId="12" borderId="5" xfId="0" applyNumberFormat="1" applyFont="1" applyFill="1" applyBorder="1" applyAlignment="1">
      <alignment horizontal="right" vertical="center" wrapText="1"/>
    </xf>
    <xf numFmtId="2" fontId="6" fillId="14" borderId="5" xfId="0" applyNumberFormat="1" applyFont="1" applyFill="1" applyBorder="1" applyAlignment="1">
      <alignment horizontal="right" vertical="center" wrapText="1"/>
    </xf>
    <xf numFmtId="2" fontId="6" fillId="16" borderId="5" xfId="0" applyNumberFormat="1" applyFont="1" applyFill="1" applyBorder="1" applyAlignment="1">
      <alignment horizontal="right" vertical="center" wrapText="1"/>
    </xf>
    <xf numFmtId="2" fontId="6" fillId="17" borderId="5" xfId="0" applyNumberFormat="1" applyFont="1" applyFill="1" applyBorder="1" applyAlignment="1">
      <alignment horizontal="right" vertical="center" wrapText="1"/>
    </xf>
    <xf numFmtId="2" fontId="6" fillId="19" borderId="5" xfId="0" applyNumberFormat="1" applyFont="1" applyFill="1" applyBorder="1" applyAlignment="1">
      <alignment horizontal="right" vertical="center" wrapText="1"/>
    </xf>
    <xf numFmtId="2" fontId="6" fillId="20" borderId="5" xfId="0" applyNumberFormat="1" applyFont="1" applyFill="1" applyBorder="1" applyAlignment="1">
      <alignment horizontal="right" vertical="center" wrapText="1"/>
    </xf>
    <xf numFmtId="2" fontId="6" fillId="22" borderId="5" xfId="0" applyNumberFormat="1" applyFont="1" applyFill="1" applyBorder="1" applyAlignment="1">
      <alignment horizontal="right" vertical="center" wrapText="1"/>
    </xf>
    <xf numFmtId="2" fontId="6" fillId="24" borderId="5" xfId="0" applyNumberFormat="1" applyFont="1" applyFill="1" applyBorder="1" applyAlignment="1">
      <alignment horizontal="right" vertical="center" wrapText="1"/>
    </xf>
    <xf numFmtId="2" fontId="6" fillId="25" borderId="11" xfId="0" applyNumberFormat="1" applyFont="1" applyFill="1" applyBorder="1" applyAlignment="1">
      <alignment horizontal="right" vertical="center" wrapText="1"/>
    </xf>
    <xf numFmtId="2" fontId="6" fillId="26" borderId="11" xfId="0" applyNumberFormat="1" applyFont="1" applyFill="1" applyBorder="1" applyAlignment="1">
      <alignment horizontal="right" vertical="center" wrapText="1"/>
    </xf>
    <xf numFmtId="2" fontId="6" fillId="28" borderId="5" xfId="0" applyNumberFormat="1" applyFont="1" applyFill="1" applyBorder="1" applyAlignment="1">
      <alignment horizontal="right" vertical="center" wrapText="1"/>
    </xf>
    <xf numFmtId="0" fontId="28" fillId="29" borderId="29" xfId="0" applyFont="1" applyFill="1" applyBorder="1" applyAlignment="1">
      <alignment horizontal="center" vertical="center" wrapText="1"/>
    </xf>
    <xf numFmtId="0" fontId="39" fillId="43" borderId="25" xfId="0" applyFont="1" applyFill="1" applyBorder="1" applyAlignment="1">
      <alignment horizontal="center"/>
    </xf>
    <xf numFmtId="0" fontId="5" fillId="0" borderId="0" xfId="0" applyFont="1"/>
    <xf numFmtId="0" fontId="6" fillId="30" borderId="30" xfId="0" applyFont="1" applyFill="1" applyBorder="1" applyAlignment="1">
      <alignment horizontal="center"/>
    </xf>
    <xf numFmtId="165" fontId="0" fillId="0" borderId="0" xfId="0" applyNumberFormat="1"/>
    <xf numFmtId="0" fontId="39" fillId="0" borderId="28" xfId="0" applyFont="1" applyFill="1" applyBorder="1" applyAlignment="1">
      <alignment wrapText="1"/>
    </xf>
    <xf numFmtId="1" fontId="0" fillId="0" borderId="0" xfId="0" applyNumberFormat="1"/>
    <xf numFmtId="0" fontId="6" fillId="31" borderId="30" xfId="0" applyFont="1" applyFill="1" applyBorder="1" applyAlignment="1">
      <alignment horizontal="center"/>
    </xf>
    <xf numFmtId="0" fontId="6" fillId="19" borderId="30" xfId="0" applyFont="1" applyFill="1" applyBorder="1" applyAlignment="1">
      <alignment horizontal="center"/>
    </xf>
    <xf numFmtId="0" fontId="6" fillId="32" borderId="30" xfId="0" applyFont="1" applyFill="1" applyBorder="1" applyAlignment="1">
      <alignment horizontal="center"/>
    </xf>
    <xf numFmtId="0" fontId="6" fillId="33" borderId="30" xfId="0" applyFont="1" applyFill="1" applyBorder="1" applyAlignment="1">
      <alignment horizontal="center"/>
    </xf>
    <xf numFmtId="0" fontId="6" fillId="17" borderId="30" xfId="0" applyFont="1" applyFill="1" applyBorder="1" applyAlignment="1">
      <alignment horizontal="center"/>
    </xf>
    <xf numFmtId="0" fontId="6" fillId="10" borderId="30" xfId="0" applyFont="1" applyFill="1" applyBorder="1" applyAlignment="1">
      <alignment horizontal="center"/>
    </xf>
    <xf numFmtId="0" fontId="6" fillId="14" borderId="30" xfId="0" applyFont="1" applyFill="1" applyBorder="1" applyAlignment="1">
      <alignment horizontal="center"/>
    </xf>
    <xf numFmtId="0" fontId="39" fillId="0" borderId="25" xfId="0" applyFont="1" applyFill="1" applyBorder="1" applyAlignment="1">
      <alignment wrapText="1"/>
    </xf>
    <xf numFmtId="0" fontId="39" fillId="0" borderId="25" xfId="0" applyFont="1" applyFill="1" applyBorder="1" applyAlignment="1">
      <alignment horizontal="right" wrapText="1"/>
    </xf>
    <xf numFmtId="0" fontId="5" fillId="0" borderId="28" xfId="0" applyFont="1" applyFill="1" applyBorder="1" applyAlignment="1">
      <alignment horizontal="right" wrapText="1"/>
    </xf>
    <xf numFmtId="0" fontId="5" fillId="0" borderId="31" xfId="18" applyFont="1" applyFill="1" applyBorder="1" applyAlignment="1">
      <alignment horizontal="left"/>
    </xf>
    <xf numFmtId="166" fontId="0" fillId="0" borderId="0" xfId="0" applyNumberFormat="1"/>
    <xf numFmtId="3" fontId="35" fillId="42" borderId="29" xfId="20" applyNumberFormat="1" applyFont="1" applyFill="1" applyBorder="1" applyAlignment="1">
      <alignment vertical="center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20" applyFont="1" applyFill="1" applyAlignment="1"/>
    <xf numFmtId="0" fontId="20" fillId="0" borderId="0" xfId="20" applyFont="1" applyFill="1" applyAlignment="1"/>
    <xf numFmtId="0" fontId="26" fillId="0" borderId="0" xfId="20" applyFont="1" applyFill="1" applyAlignment="1">
      <alignment horizontal="center" wrapText="1"/>
    </xf>
    <xf numFmtId="0" fontId="0" fillId="0" borderId="0" xfId="0"/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Fill="1" applyAlignment="1">
      <alignment horizontal="center" wrapText="1"/>
    </xf>
    <xf numFmtId="0" fontId="34" fillId="34" borderId="1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0" fillId="9" borderId="14" xfId="0" applyFill="1" applyBorder="1"/>
    <xf numFmtId="0" fontId="28" fillId="29" borderId="6" xfId="0" applyFont="1" applyFill="1" applyBorder="1" applyAlignment="1">
      <alignment horizontal="center" vertical="center" wrapText="1"/>
    </xf>
    <xf numFmtId="0" fontId="6" fillId="30" borderId="26" xfId="0" applyFont="1" applyFill="1" applyBorder="1" applyAlignment="1">
      <alignment horizontal="center"/>
    </xf>
    <xf numFmtId="0" fontId="6" fillId="31" borderId="26" xfId="0" applyFont="1" applyFill="1" applyBorder="1" applyAlignment="1">
      <alignment horizontal="center"/>
    </xf>
    <xf numFmtId="0" fontId="6" fillId="19" borderId="26" xfId="0" applyFont="1" applyFill="1" applyBorder="1" applyAlignment="1">
      <alignment horizontal="center"/>
    </xf>
    <xf numFmtId="0" fontId="6" fillId="32" borderId="26" xfId="0" applyFont="1" applyFill="1" applyBorder="1" applyAlignment="1">
      <alignment horizontal="center"/>
    </xf>
    <xf numFmtId="0" fontId="6" fillId="33" borderId="26" xfId="0" applyFont="1" applyFill="1" applyBorder="1" applyAlignment="1">
      <alignment horizontal="center"/>
    </xf>
    <xf numFmtId="0" fontId="6" fillId="17" borderId="26" xfId="0" applyFont="1" applyFill="1" applyBorder="1" applyAlignment="1">
      <alignment horizontal="center"/>
    </xf>
    <xf numFmtId="0" fontId="6" fillId="10" borderId="26" xfId="0" applyFont="1" applyFill="1" applyBorder="1" applyAlignment="1">
      <alignment horizontal="center"/>
    </xf>
    <xf numFmtId="0" fontId="6" fillId="14" borderId="26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center" vertical="center"/>
    </xf>
    <xf numFmtId="0" fontId="33" fillId="9" borderId="27" xfId="0" applyFont="1" applyFill="1" applyBorder="1" applyAlignment="1">
      <alignment horizontal="right" vertical="center" wrapText="1"/>
    </xf>
    <xf numFmtId="0" fontId="34" fillId="34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center" vertical="center"/>
    </xf>
    <xf numFmtId="0" fontId="36" fillId="14" borderId="14" xfId="0" applyFont="1" applyFill="1" applyBorder="1" applyAlignment="1">
      <alignment horizontal="center" wrapText="1"/>
    </xf>
    <xf numFmtId="0" fontId="36" fillId="33" borderId="14" xfId="0" applyFont="1" applyFill="1" applyBorder="1" applyAlignment="1">
      <alignment horizontal="center" wrapText="1"/>
    </xf>
    <xf numFmtId="0" fontId="36" fillId="19" borderId="14" xfId="0" applyFont="1" applyFill="1" applyBorder="1" applyAlignment="1">
      <alignment horizontal="center" wrapText="1"/>
    </xf>
    <xf numFmtId="0" fontId="36" fillId="37" borderId="14" xfId="0" applyFont="1" applyFill="1" applyBorder="1" applyAlignment="1">
      <alignment horizontal="center" wrapText="1"/>
    </xf>
    <xf numFmtId="0" fontId="36" fillId="10" borderId="14" xfId="0" applyFont="1" applyFill="1" applyBorder="1" applyAlignment="1">
      <alignment horizontal="center" wrapText="1"/>
    </xf>
    <xf numFmtId="0" fontId="36" fillId="31" borderId="0" xfId="0" applyFont="1" applyFill="1" applyAlignment="1">
      <alignment horizontal="center" vertical="center" wrapText="1"/>
    </xf>
    <xf numFmtId="0" fontId="33" fillId="9" borderId="0" xfId="0" applyFont="1" applyFill="1" applyAlignment="1">
      <alignment horizontal="right" vertical="center" wrapText="1"/>
    </xf>
    <xf numFmtId="0" fontId="19" fillId="0" borderId="0" xfId="20" applyFont="1" applyFill="1" applyAlignment="1">
      <alignment horizontal="center" wrapText="1"/>
    </xf>
    <xf numFmtId="0" fontId="33" fillId="9" borderId="6" xfId="19" applyFont="1" applyFill="1" applyBorder="1" applyAlignment="1">
      <alignment horizontal="center"/>
    </xf>
    <xf numFmtId="0" fontId="28" fillId="9" borderId="14" xfId="20" applyFont="1" applyFill="1" applyBorder="1" applyAlignment="1">
      <alignment horizontal="center"/>
    </xf>
    <xf numFmtId="0" fontId="28" fillId="9" borderId="14" xfId="19" applyFont="1" applyFill="1" applyBorder="1" applyAlignment="1">
      <alignment horizontal="center"/>
    </xf>
    <xf numFmtId="0" fontId="6" fillId="9" borderId="6" xfId="20" applyFont="1" applyFill="1" applyBorder="1" applyAlignment="1">
      <alignment horizontal="center" vertical="center"/>
    </xf>
    <xf numFmtId="0" fontId="34" fillId="42" borderId="6" xfId="20" applyFont="1" applyFill="1" applyBorder="1" applyAlignment="1">
      <alignment horizontal="center" vertical="center" wrapText="1"/>
    </xf>
    <xf numFmtId="0" fontId="34" fillId="16" borderId="6" xfId="20" applyFont="1" applyFill="1" applyBorder="1" applyAlignment="1">
      <alignment horizontal="center" vertical="center" wrapText="1"/>
    </xf>
    <xf numFmtId="0" fontId="34" fillId="14" borderId="6" xfId="20" applyFont="1" applyFill="1" applyBorder="1" applyAlignment="1">
      <alignment horizontal="center" vertical="center" wrapText="1"/>
    </xf>
    <xf numFmtId="0" fontId="34" fillId="24" borderId="6" xfId="20" applyFont="1" applyFill="1" applyBorder="1" applyAlignment="1">
      <alignment horizontal="center" vertical="center" wrapText="1"/>
    </xf>
    <xf numFmtId="0" fontId="34" fillId="32" borderId="6" xfId="20" applyFont="1" applyFill="1" applyBorder="1" applyAlignment="1">
      <alignment horizontal="center" vertical="center" wrapText="1"/>
    </xf>
    <xf numFmtId="0" fontId="24" fillId="38" borderId="6" xfId="20" applyFont="1" applyFill="1" applyBorder="1" applyAlignment="1">
      <alignment horizontal="center" wrapText="1"/>
    </xf>
    <xf numFmtId="0" fontId="24" fillId="32" borderId="6" xfId="20" applyFont="1" applyFill="1" applyBorder="1" applyAlignment="1">
      <alignment horizontal="center" wrapText="1"/>
    </xf>
    <xf numFmtId="0" fontId="36" fillId="9" borderId="6" xfId="20" applyFont="1" applyFill="1" applyBorder="1" applyAlignment="1">
      <alignment horizontal="center" vertical="center"/>
    </xf>
    <xf numFmtId="0" fontId="34" fillId="42" borderId="6" xfId="20" applyFont="1" applyFill="1" applyBorder="1" applyAlignment="1">
      <alignment horizontal="center" wrapText="1"/>
    </xf>
    <xf numFmtId="0" fontId="34" fillId="16" borderId="6" xfId="20" applyFont="1" applyFill="1" applyBorder="1" applyAlignment="1">
      <alignment horizontal="center" wrapText="1"/>
    </xf>
    <xf numFmtId="0" fontId="34" fillId="38" borderId="6" xfId="20" applyFont="1" applyFill="1" applyBorder="1" applyAlignment="1">
      <alignment horizontal="center" wrapText="1"/>
    </xf>
    <xf numFmtId="0" fontId="34" fillId="32" borderId="6" xfId="20" applyFont="1" applyFill="1" applyBorder="1" applyAlignment="1">
      <alignment horizontal="center" wrapText="1"/>
    </xf>
    <xf numFmtId="0" fontId="24" fillId="42" borderId="6" xfId="20" applyFont="1" applyFill="1" applyBorder="1" applyAlignment="1">
      <alignment horizontal="center" wrapText="1"/>
    </xf>
    <xf numFmtId="0" fontId="24" fillId="16" borderId="6" xfId="20" applyFont="1" applyFill="1" applyBorder="1" applyAlignment="1">
      <alignment horizontal="center" wrapText="1"/>
    </xf>
    <xf numFmtId="0" fontId="26" fillId="0" borderId="0" xfId="20" applyFont="1" applyFill="1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center"/>
    </xf>
  </cellXfs>
  <cellStyles count="3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Categoría de la tabla dinámica" xfId="7" xr:uid="{00000000-0005-0000-0000-000005000000}"/>
    <cellStyle name="Error" xfId="8" xr:uid="{00000000-0005-0000-0000-000006000000}"/>
    <cellStyle name="Excel Built-in Hyperlink" xfId="9" xr:uid="{00000000-0005-0000-0000-000007000000}"/>
    <cellStyle name="Excel Built-in Percent" xfId="10" xr:uid="{00000000-0005-0000-0000-000008000000}"/>
    <cellStyle name="Footnote" xfId="11" xr:uid="{00000000-0005-0000-0000-000009000000}"/>
    <cellStyle name="Good" xfId="12" xr:uid="{00000000-0005-0000-0000-00000A000000}"/>
    <cellStyle name="Heading (user)" xfId="13" xr:uid="{00000000-0005-0000-0000-00000B000000}"/>
    <cellStyle name="Heading 1" xfId="14" xr:uid="{00000000-0005-0000-0000-00000C000000}"/>
    <cellStyle name="Heading 2" xfId="15" xr:uid="{00000000-0005-0000-0000-00000D000000}"/>
    <cellStyle name="Hipervínculo" xfId="16" xr:uid="{00000000-0005-0000-0000-00000E000000}"/>
    <cellStyle name="Hyperlink" xfId="17" xr:uid="{00000000-0005-0000-0000-00000F000000}"/>
    <cellStyle name="Neutral" xfId="1" builtinId="28" customBuiltin="1"/>
    <cellStyle name="Normal" xfId="0" builtinId="0" customBuiltin="1"/>
    <cellStyle name="Normal_Hoja1" xfId="18" xr:uid="{00000000-0005-0000-0000-000012000000}"/>
    <cellStyle name="Normal_Hoja1_PPP-Explotación estadística DEMA 2009" xfId="19" xr:uid="{00000000-0005-0000-0000-000013000000}"/>
    <cellStyle name="Normal_PPP-Explotación estadística DEMA 2009" xfId="20" xr:uid="{00000000-0005-0000-0000-000014000000}"/>
    <cellStyle name="Note" xfId="21" xr:uid="{00000000-0005-0000-0000-000015000000}"/>
    <cellStyle name="Pivot Table Category" xfId="22" xr:uid="{00000000-0005-0000-0000-000016000000}"/>
    <cellStyle name="Pivot Table Field" xfId="23" xr:uid="{00000000-0005-0000-0000-000017000000}"/>
    <cellStyle name="Pivot Table Result" xfId="24" xr:uid="{00000000-0005-0000-0000-000018000000}"/>
    <cellStyle name="Pivot Table Title" xfId="25" xr:uid="{00000000-0005-0000-0000-000019000000}"/>
    <cellStyle name="Pivot Table Value" xfId="26" xr:uid="{00000000-0005-0000-0000-00001A000000}"/>
    <cellStyle name="Status" xfId="27" xr:uid="{00000000-0005-0000-0000-00001B000000}"/>
    <cellStyle name="Text" xfId="28" xr:uid="{00000000-0005-0000-0000-00001C000000}"/>
    <cellStyle name="Valor de la tabla dinámica" xfId="29" xr:uid="{00000000-0005-0000-0000-00001D000000}"/>
    <cellStyle name="Warning" xfId="3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60"/>
      <c:rotY val="110"/>
      <c:rAngAx val="0"/>
      <c:perspective val="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0.11162535069100049"/>
          <c:y val="0.16808460150930207"/>
          <c:w val="0.33946422122410125"/>
          <c:h val="0.63985561080135478"/>
        </c:manualLayout>
      </c:layout>
      <c:pie3DChart>
        <c:varyColors val="1"/>
        <c:ser>
          <c:idx val="0"/>
          <c:order val="0"/>
          <c:tx>
            <c:strRef>
              <c:f>Hoja15!$D$3:$D$3</c:f>
              <c:strCache>
                <c:ptCount val="1"/>
                <c:pt idx="0">
                  <c:v>%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4672A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FDB-4D49-AA37-C81EC1A8D47C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FDB-4D49-AA37-C81EC1A8D47C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FDB-4D49-AA37-C81EC1A8D47C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FDB-4D49-AA37-C81EC1A8D47C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FDB-4D49-AA37-C81EC1A8D47C}"/>
              </c:ext>
            </c:extLst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FDB-4D49-AA37-C81EC1A8D47C}"/>
              </c:ext>
            </c:extLst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FDB-4D49-AA37-C81EC1A8D47C}"/>
              </c:ext>
            </c:extLst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FDB-4D49-AA37-C81EC1A8D47C}"/>
              </c:ext>
            </c:extLst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FDB-4D49-AA37-C81EC1A8D47C}"/>
              </c:ext>
            </c:extLst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FDB-4D49-AA37-C81EC1A8D47C}"/>
              </c:ext>
            </c:extLst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DFDB-4D49-AA37-C81EC1A8D47C}"/>
              </c:ext>
            </c:extLst>
          </c:dPt>
          <c:dPt>
            <c:idx val="11"/>
            <c:bubble3D val="0"/>
            <c:spPr>
              <a:solidFill>
                <a:srgbClr val="0084D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FDB-4D49-AA37-C81EC1A8D47C}"/>
              </c:ext>
            </c:extLst>
          </c:dPt>
          <c:dLbls>
            <c:numFmt formatCode="#.#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Hoja15!$C$4:$C$15</c:f>
              <c:strCache>
                <c:ptCount val="12"/>
                <c:pt idx="0">
                  <c:v>(01) Gestión ambiental del medio atmosférico</c:v>
                </c:pt>
                <c:pt idx="1">
                  <c:v>(02) Gestión sostenible de los recursos hídricos y descontaminación de espacios</c:v>
                </c:pt>
                <c:pt idx="2">
                  <c:v>(03) Gestión de residuos y reciclaje</c:v>
                </c:pt>
                <c:pt idx="3">
                  <c:v>(04) Gestión sostenible de la energía: Energía renovable</c:v>
                </c:pt>
                <c:pt idx="4">
                  <c:v>(05) Agricultura y ganadería ecológicas. Pesca y acuicultura sostenibles</c:v>
                </c:pt>
                <c:pt idx="5">
                  <c:v>(06) Gestión de espacios protegidos y actividades forestales sostenibles</c:v>
                </c:pt>
                <c:pt idx="6">
                  <c:v>(07) Ecoturismo</c:v>
                </c:pt>
                <c:pt idx="7">
                  <c:v>(08) Educación y sensibilización ambiental</c:v>
                </c:pt>
                <c:pt idx="8">
                  <c:v>(09) Ecoinnovación, investigación y desarrollo en materia ambiental</c:v>
                </c:pt>
                <c:pt idx="9">
                  <c:v>(10) Otros servicios: Consultoría e ingeniería ambiental multi-ámbito</c:v>
                </c:pt>
                <c:pt idx="10">
                  <c:v>(11) Construcción sostenible: Edificación, rehabilitación y eficiencia energética</c:v>
                </c:pt>
                <c:pt idx="11">
                  <c:v>(12) Movilidad sostenible</c:v>
                </c:pt>
              </c:strCache>
            </c:strRef>
          </c:cat>
          <c:val>
            <c:numRef>
              <c:f>Hoja15!$D$4:$D$15</c:f>
              <c:numCache>
                <c:formatCode>0.00</c:formatCode>
                <c:ptCount val="12"/>
                <c:pt idx="0">
                  <c:v>8.1261173411344059E-3</c:v>
                </c:pt>
                <c:pt idx="1">
                  <c:v>0.73135056070209659</c:v>
                </c:pt>
                <c:pt idx="2">
                  <c:v>9.6912075410368921</c:v>
                </c:pt>
                <c:pt idx="3">
                  <c:v>10.191776369250771</c:v>
                </c:pt>
                <c:pt idx="4">
                  <c:v>29.874857792946528</c:v>
                </c:pt>
                <c:pt idx="5">
                  <c:v>10.523321956769056</c:v>
                </c:pt>
                <c:pt idx="6">
                  <c:v>23.229319031366813</c:v>
                </c:pt>
                <c:pt idx="7">
                  <c:v>0.96213229319031368</c:v>
                </c:pt>
                <c:pt idx="8">
                  <c:v>0.31529335283601495</c:v>
                </c:pt>
                <c:pt idx="9">
                  <c:v>0.61921014139444175</c:v>
                </c:pt>
                <c:pt idx="10">
                  <c:v>11.033642125792296</c:v>
                </c:pt>
                <c:pt idx="11">
                  <c:v>2.819762717373639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92E-468A-A0AF-BAA636896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gradFill>
          <a:gsLst>
            <a:gs pos="0">
              <a:srgbClr val="C0C0C0"/>
            </a:gs>
            <a:gs pos="100000">
              <a:srgbClr val="FFFFFF"/>
            </a:gs>
          </a:gsLst>
          <a:lin ang="5400000"/>
        </a:gradFill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2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20"/>
      <c:rotY val="50"/>
      <c:rAngAx val="0"/>
      <c:perspective val="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5.626737272185172E-2"/>
          <c:y val="0.22457570478884159"/>
          <c:w val="0.55459604545712848"/>
          <c:h val="0.46860889112086151"/>
        </c:manualLayout>
      </c:layout>
      <c:pie3DChart>
        <c:varyColors val="1"/>
        <c:ser>
          <c:idx val="0"/>
          <c:order val="0"/>
          <c:tx>
            <c:strRef>
              <c:f>Hoja15!$E$20:$E$20</c:f>
              <c:strCache>
                <c:ptCount val="1"/>
                <c:pt idx="0">
                  <c:v>%</c:v>
                </c:pt>
              </c:strCache>
            </c:strRef>
          </c:tx>
          <c:explosion val="13"/>
          <c:dPt>
            <c:idx val="0"/>
            <c:bubble3D val="0"/>
            <c:spPr>
              <a:solidFill>
                <a:srgbClr val="4672A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A00F-447D-B846-407C11385302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00F-447D-B846-407C11385302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A00F-447D-B846-407C11385302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00F-447D-B846-407C11385302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A00F-447D-B846-407C11385302}"/>
              </c:ext>
            </c:extLst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A00F-447D-B846-407C11385302}"/>
              </c:ext>
            </c:extLst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A00F-447D-B846-407C11385302}"/>
              </c:ext>
            </c:extLst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00F-447D-B846-407C11385302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Hoja15!$C$22:$C$29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Hoja15!$E$22:$E$29</c:f>
              <c:numCache>
                <c:formatCode>0.000</c:formatCode>
                <c:ptCount val="8"/>
                <c:pt idx="0">
                  <c:v>0.13177311880383552</c:v>
                </c:pt>
                <c:pt idx="1">
                  <c:v>0.13131805623273199</c:v>
                </c:pt>
                <c:pt idx="2">
                  <c:v>0.11602470339671705</c:v>
                </c:pt>
                <c:pt idx="3">
                  <c:v>0.15231594344222329</c:v>
                </c:pt>
                <c:pt idx="4">
                  <c:v>7.4175199089874855E-2</c:v>
                </c:pt>
                <c:pt idx="5">
                  <c:v>8.1813749390541202E-2</c:v>
                </c:pt>
                <c:pt idx="6">
                  <c:v>0.1659190638712823</c:v>
                </c:pt>
                <c:pt idx="7">
                  <c:v>0.14666016577279375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7DD-4AEC-945F-3F493B48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gradFill>
          <a:gsLst>
            <a:gs pos="0">
              <a:srgbClr val="C0C0C0"/>
            </a:gs>
            <a:gs pos="100000">
              <a:srgbClr val="FFFFFF"/>
            </a:gs>
          </a:gsLst>
          <a:lin ang="5400000"/>
        </a:gradFill>
        <a:ln w="3236">
          <a:solidFill>
            <a:srgbClr val="000000"/>
          </a:solidFill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2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20"/>
      <c:rotY val="240"/>
      <c:rAngAx val="0"/>
      <c:perspective val="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9.5866353923442268E-2"/>
          <c:y val="0.2823650640510264"/>
          <c:w val="0.51400932276030808"/>
          <c:h val="0.41761537224634188"/>
        </c:manualLayout>
      </c:layout>
      <c:pie3DChart>
        <c:varyColors val="1"/>
        <c:ser>
          <c:idx val="0"/>
          <c:order val="0"/>
          <c:tx>
            <c:strRef>
              <c:f>Hoja15!$E$33:$E$33</c:f>
              <c:strCache>
                <c:ptCount val="1"/>
                <c:pt idx="0">
                  <c:v>%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53-4941-9D70-DAB0EF6A2A95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53-4941-9D70-DAB0EF6A2A95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53-4941-9D70-DAB0EF6A2A95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53-4941-9D70-DAB0EF6A2A95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53-4941-9D70-DAB0EF6A2A95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Hoja15!$C$34:$C$38</c:f>
              <c:strCache>
                <c:ptCount val="5"/>
                <c:pt idx="0">
                  <c:v>Hasta 1.000 habitantes</c:v>
                </c:pt>
                <c:pt idx="1">
                  <c:v>De 1.001 a 5.000 habitantes</c:v>
                </c:pt>
                <c:pt idx="2">
                  <c:v>De 5.001 a 20.000 habitantes</c:v>
                </c:pt>
                <c:pt idx="3">
                  <c:v>De 20.001 a 50.000 habitantes</c:v>
                </c:pt>
                <c:pt idx="4">
                  <c:v>Más de 50.000 habitantes</c:v>
                </c:pt>
              </c:strCache>
            </c:strRef>
          </c:cat>
          <c:val>
            <c:numRef>
              <c:f>Hoja15!$E$34:$E$38</c:f>
              <c:numCache>
                <c:formatCode>0.000</c:formatCode>
                <c:ptCount val="5"/>
                <c:pt idx="0">
                  <c:v>6.2457337883959047E-2</c:v>
                </c:pt>
                <c:pt idx="1">
                  <c:v>0.25699658703071671</c:v>
                </c:pt>
                <c:pt idx="2">
                  <c:v>0.25620022753128557</c:v>
                </c:pt>
                <c:pt idx="3">
                  <c:v>0.18470664716398505</c:v>
                </c:pt>
                <c:pt idx="4">
                  <c:v>0.23963920039005362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FB-4051-9CC5-405E7A0B4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gradFill>
          <a:gsLst>
            <a:gs pos="0">
              <a:srgbClr val="C0C0C0"/>
            </a:gs>
            <a:gs pos="100000">
              <a:srgbClr val="FFFFFF"/>
            </a:gs>
          </a:gsLst>
          <a:lin ang="5400000"/>
        </a:gradFill>
        <a:ln w="3236">
          <a:solidFill>
            <a:srgbClr val="000000"/>
          </a:solidFill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9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12"/>
      <c:rAngAx val="1"/>
    </c:view3D>
    <c:floor>
      <c:thickness val="0"/>
      <c:spPr>
        <a:solidFill>
          <a:srgbClr val="808080"/>
        </a:solidFill>
        <a:ln w="3236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25557">
          <a:solidFill>
            <a:srgbClr val="000000"/>
          </a:solidFill>
          <a:prstDash val="solid"/>
        </a:ln>
      </c:spPr>
    </c:sideWall>
    <c:backWall>
      <c:thickness val="0"/>
      <c:spPr>
        <a:noFill/>
        <a:ln w="25557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44675224065585972"/>
          <c:y val="8.8337291269827534E-2"/>
          <c:w val="0.52552156759229895"/>
          <c:h val="0.7865943144593998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Hoja15!$E$44:$E$44</c:f>
              <c:strCache>
                <c:ptCount val="1"/>
                <c:pt idx="0">
                  <c:v>Ubicado en Espacio Natural Protegido o su zona de influencia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A8-463C-A3B4-8D45F3C06A1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3A8-463C-A3B4-8D45F3C06A1A}"/>
              </c:ext>
            </c:extLst>
          </c:dPt>
          <c:dLbls>
            <c:numFmt formatCode="#.#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Hoja15!$C$45:$C$57</c:f>
              <c:strCache>
                <c:ptCount val="13"/>
                <c:pt idx="0">
                  <c:v>Total actividades ambientales</c:v>
                </c:pt>
                <c:pt idx="1">
                  <c:v>(01) Gestión ambiental del medio atmosférico</c:v>
                </c:pt>
                <c:pt idx="2">
                  <c:v>(02) Gestión sostenible de los recursos hídricos y descontaminación de espacios</c:v>
                </c:pt>
                <c:pt idx="3">
                  <c:v>(03) Gestión de residuos y reciclaje</c:v>
                </c:pt>
                <c:pt idx="4">
                  <c:v>(04) Gestión sostenible de la energía: Energía renovable</c:v>
                </c:pt>
                <c:pt idx="5">
                  <c:v>(05) Agricultura y ganadería ecológicas. Pesca y acuicultura sostenibles</c:v>
                </c:pt>
                <c:pt idx="6">
                  <c:v>(06) Gestión de espacios protegidos y actividades forestales sostenibles</c:v>
                </c:pt>
                <c:pt idx="7">
                  <c:v>(07) Ecoturismo</c:v>
                </c:pt>
                <c:pt idx="8">
                  <c:v>(08) Educación y sensibilización ambiental</c:v>
                </c:pt>
                <c:pt idx="9">
                  <c:v>(09) Ecoinnovación, investigación y desarrollo en materia ambiental</c:v>
                </c:pt>
                <c:pt idx="10">
                  <c:v>(10) Otros servicios: Consultoría e ingeniería ambiental multi-ámbito</c:v>
                </c:pt>
                <c:pt idx="11">
                  <c:v>(11) Construcción sostenible: Edificación, rehabilitación y eficiencia energética</c:v>
                </c:pt>
                <c:pt idx="12">
                  <c:v>(12) Movilidad sostenible</c:v>
                </c:pt>
              </c:strCache>
            </c:strRef>
          </c:cat>
          <c:val>
            <c:numRef>
              <c:f>Hoja15!$E$45:$E$57</c:f>
              <c:numCache>
                <c:formatCode>0.00</c:formatCode>
                <c:ptCount val="13"/>
                <c:pt idx="0">
                  <c:v>84.909800097513411</c:v>
                </c:pt>
                <c:pt idx="1">
                  <c:v>100</c:v>
                </c:pt>
                <c:pt idx="2">
                  <c:v>83.333333333333329</c:v>
                </c:pt>
                <c:pt idx="3">
                  <c:v>81.452289116216676</c:v>
                </c:pt>
                <c:pt idx="4">
                  <c:v>80.003189284005742</c:v>
                </c:pt>
                <c:pt idx="5">
                  <c:v>78.881514525078885</c:v>
                </c:pt>
                <c:pt idx="6">
                  <c:v>81.884169884169879</c:v>
                </c:pt>
                <c:pt idx="7">
                  <c:v>99.111453158888963</c:v>
                </c:pt>
                <c:pt idx="8">
                  <c:v>90.03378378378379</c:v>
                </c:pt>
                <c:pt idx="9">
                  <c:v>84.536082474226802</c:v>
                </c:pt>
                <c:pt idx="10">
                  <c:v>87.4015748031496</c:v>
                </c:pt>
                <c:pt idx="11">
                  <c:v>81.337457652084254</c:v>
                </c:pt>
                <c:pt idx="12">
                  <c:v>84.783861671469737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70-40C0-A152-007C77052457}"/>
            </c:ext>
          </c:extLst>
        </c:ser>
        <c:ser>
          <c:idx val="1"/>
          <c:order val="1"/>
          <c:tx>
            <c:strRef>
              <c:f>Hoja15!$F$44:$F$44</c:f>
              <c:strCache>
                <c:ptCount val="1"/>
                <c:pt idx="0">
                  <c:v>No ubicado en Espacio Natural Protegido o su zona de influencia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A8-463C-A3B4-8D45F3C06A1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A8-463C-A3B4-8D45F3C06A1A}"/>
                </c:ext>
              </c:extLst>
            </c:dLbl>
            <c:numFmt formatCode="#.#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Hoja15!$C$45:$C$57</c:f>
              <c:strCache>
                <c:ptCount val="13"/>
                <c:pt idx="0">
                  <c:v>Total actividades ambientales</c:v>
                </c:pt>
                <c:pt idx="1">
                  <c:v>(01) Gestión ambiental del medio atmosférico</c:v>
                </c:pt>
                <c:pt idx="2">
                  <c:v>(02) Gestión sostenible de los recursos hídricos y descontaminación de espacios</c:v>
                </c:pt>
                <c:pt idx="3">
                  <c:v>(03) Gestión de residuos y reciclaje</c:v>
                </c:pt>
                <c:pt idx="4">
                  <c:v>(04) Gestión sostenible de la energía: Energía renovable</c:v>
                </c:pt>
                <c:pt idx="5">
                  <c:v>(05) Agricultura y ganadería ecológicas. Pesca y acuicultura sostenibles</c:v>
                </c:pt>
                <c:pt idx="6">
                  <c:v>(06) Gestión de espacios protegidos y actividades forestales sostenibles</c:v>
                </c:pt>
                <c:pt idx="7">
                  <c:v>(07) Ecoturismo</c:v>
                </c:pt>
                <c:pt idx="8">
                  <c:v>(08) Educación y sensibilización ambiental</c:v>
                </c:pt>
                <c:pt idx="9">
                  <c:v>(09) Ecoinnovación, investigación y desarrollo en materia ambiental</c:v>
                </c:pt>
                <c:pt idx="10">
                  <c:v>(10) Otros servicios: Consultoría e ingeniería ambiental multi-ámbito</c:v>
                </c:pt>
                <c:pt idx="11">
                  <c:v>(11) Construcción sostenible: Edificación, rehabilitación y eficiencia energética</c:v>
                </c:pt>
                <c:pt idx="12">
                  <c:v>(12) Movilidad sostenible</c:v>
                </c:pt>
              </c:strCache>
            </c:strRef>
          </c:cat>
          <c:val>
            <c:numRef>
              <c:f>Hoja15!$F$45:$F$57</c:f>
              <c:numCache>
                <c:formatCode>0.00</c:formatCode>
                <c:ptCount val="13"/>
                <c:pt idx="0">
                  <c:v>15.090199902486589</c:v>
                </c:pt>
                <c:pt idx="1">
                  <c:v>0</c:v>
                </c:pt>
                <c:pt idx="2">
                  <c:v>16.666666666666671</c:v>
                </c:pt>
                <c:pt idx="3">
                  <c:v>18.547710883783324</c:v>
                </c:pt>
                <c:pt idx="4">
                  <c:v>19.996810715994258</c:v>
                </c:pt>
                <c:pt idx="5">
                  <c:v>21.118485474921115</c:v>
                </c:pt>
                <c:pt idx="6">
                  <c:v>18.115830115830121</c:v>
                </c:pt>
                <c:pt idx="7">
                  <c:v>0.88854684111103666</c:v>
                </c:pt>
                <c:pt idx="8">
                  <c:v>9.9662162162162105</c:v>
                </c:pt>
                <c:pt idx="9">
                  <c:v>15.463917525773198</c:v>
                </c:pt>
                <c:pt idx="10">
                  <c:v>12.5984251968504</c:v>
                </c:pt>
                <c:pt idx="11">
                  <c:v>18.662542347915746</c:v>
                </c:pt>
                <c:pt idx="12">
                  <c:v>15.216138328530263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70-40C0-A152-007C7705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shape val="box"/>
        <c:axId val="1787591807"/>
        <c:axId val="1793306511"/>
        <c:axId val="0"/>
      </c:bar3DChart>
      <c:valAx>
        <c:axId val="1793306511"/>
        <c:scaling>
          <c:orientation val="minMax"/>
          <c:max val="100"/>
          <c:min val="0"/>
        </c:scaling>
        <c:delete val="1"/>
        <c:axPos val="b"/>
        <c:majorGridlines>
          <c:spPr>
            <a:ln w="3236" cap="flat">
              <a:solidFill>
                <a:srgbClr val="000000"/>
              </a:solidFill>
              <a:prstDash val="solid"/>
              <a:round/>
            </a:ln>
          </c:spPr>
        </c:majorGridlines>
        <c:numFmt formatCode="#.000" sourceLinked="0"/>
        <c:majorTickMark val="cross"/>
        <c:minorTickMark val="cross"/>
        <c:tickLblPos val="nextTo"/>
        <c:crossAx val="1787591807"/>
        <c:crosses val="max"/>
        <c:crossBetween val="between"/>
        <c:majorUnit val="50"/>
        <c:minorUnit val="1"/>
      </c:valAx>
      <c:catAx>
        <c:axId val="17875918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3306511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05"/>
          <c:y val="0.94159744517593658"/>
          <c:w val="0.9"/>
          <c:h val="5.84025548240634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2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40"/>
      <c:rotY val="90"/>
      <c:rAngAx val="0"/>
      <c:perspective val="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0.43313898943751283"/>
          <c:y val="0.19184642032918398"/>
          <c:w val="0.49056301645673622"/>
          <c:h val="0.60249409959042255"/>
        </c:manualLayout>
      </c:layout>
      <c:pie3DChart>
        <c:varyColors val="1"/>
        <c:ser>
          <c:idx val="0"/>
          <c:order val="0"/>
          <c:tx>
            <c:strRef>
              <c:f>Hoja15!$E$59:$E$59</c:f>
              <c:strCache>
                <c:ptCount val="1"/>
                <c:pt idx="0">
                  <c:v>%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4E5-494C-9322-34B4D4D919D0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4E5-494C-9322-34B4D4D919D0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B4E5-494C-9322-34B4D4D919D0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4E5-494C-9322-34B4D4D919D0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B4E5-494C-9322-34B4D4D919D0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Hoja15!$C$60:$C$64</c:f>
              <c:strCache>
                <c:ptCount val="5"/>
                <c:pt idx="0">
                  <c:v>Persona física</c:v>
                </c:pt>
                <c:pt idx="1">
                  <c:v>Sociedad de responsabilidad limitada</c:v>
                </c:pt>
                <c:pt idx="2">
                  <c:v>Sociedad anónima y SAL</c:v>
                </c:pt>
                <c:pt idx="3">
                  <c:v>Sociedad cooperativa</c:v>
                </c:pt>
                <c:pt idx="4">
                  <c:v>Asociación y otras formas jurídicas</c:v>
                </c:pt>
              </c:strCache>
            </c:strRef>
          </c:cat>
          <c:val>
            <c:numRef>
              <c:f>Hoja15!$E$60:$E$64</c:f>
              <c:numCache>
                <c:formatCode>0.000</c:formatCode>
                <c:ptCount val="5"/>
                <c:pt idx="0">
                  <c:v>0.54619082538906538</c:v>
                </c:pt>
                <c:pt idx="1">
                  <c:v>0.3248594475678318</c:v>
                </c:pt>
                <c:pt idx="2">
                  <c:v>5.1104049539639859E-2</c:v>
                </c:pt>
                <c:pt idx="3">
                  <c:v>1.2091583150004075E-2</c:v>
                </c:pt>
                <c:pt idx="4">
                  <c:v>6.5754094353458817E-2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CB-46B7-8EDD-1C596382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6.5471600882442402E-2"/>
          <c:y val="0.35479491887888076"/>
        </c:manualLayout>
      </c:layout>
      <c:overlay val="0"/>
      <c:spPr>
        <a:gradFill>
          <a:gsLst>
            <a:gs pos="0">
              <a:srgbClr val="ACACAC"/>
            </a:gs>
            <a:gs pos="100000">
              <a:srgbClr val="FFFFFF"/>
            </a:gs>
          </a:gsLst>
          <a:lin ang="5400000"/>
        </a:gradFill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2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34"/>
      <c:rotY val="90"/>
      <c:rAngAx val="0"/>
      <c:perspective val="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0.46133928340973523"/>
          <c:y val="0.15729384521550327"/>
          <c:w val="0.42405224370107902"/>
          <c:h val="0.60931211232095195"/>
        </c:manualLayout>
      </c:layout>
      <c:pie3DChart>
        <c:varyColors val="1"/>
        <c:ser>
          <c:idx val="0"/>
          <c:order val="0"/>
          <c:tx>
            <c:strRef>
              <c:f>Hoja15!$E$68:$E$68</c:f>
              <c:strCache>
                <c:ptCount val="1"/>
                <c:pt idx="0">
                  <c:v>%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465-450E-B557-9EF311512215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465-450E-B557-9EF311512215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465-450E-B557-9EF311512215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465-450E-B557-9EF31151221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65-450E-B557-9EF31151221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Hoja15!$C$69:$C$72</c:f>
              <c:strCache>
                <c:ptCount val="4"/>
                <c:pt idx="0">
                  <c:v>Micro (hasta 9 personas ocupadas)</c:v>
                </c:pt>
                <c:pt idx="1">
                  <c:v>Pequeño (10-49 personas ocupadas)  </c:v>
                </c:pt>
                <c:pt idx="2">
                  <c:v>Mediano (50-249 personas ocupadas)</c:v>
                </c:pt>
                <c:pt idx="3">
                  <c:v>Grande (a partir de 250 personas ocupadas)</c:v>
                </c:pt>
              </c:strCache>
            </c:strRef>
          </c:cat>
          <c:val>
            <c:numRef>
              <c:f>Hoja15!$E$69:$E$72</c:f>
              <c:numCache>
                <c:formatCode>0.00</c:formatCode>
                <c:ptCount val="4"/>
                <c:pt idx="0">
                  <c:v>0.87438673617616924</c:v>
                </c:pt>
                <c:pt idx="1">
                  <c:v>0.10104609288197129</c:v>
                </c:pt>
                <c:pt idx="2">
                  <c:v>2.1538817169305884E-2</c:v>
                </c:pt>
                <c:pt idx="3">
                  <c:v>3.0283537725536995E-3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C7-414F-A59C-190DCFAF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8.7284321626546479E-2"/>
          <c:y val="0.29318404097413236"/>
        </c:manualLayout>
      </c:layout>
      <c:overlay val="0"/>
      <c:spPr>
        <a:gradFill>
          <a:gsLst>
            <a:gs pos="0">
              <a:srgbClr val="ACACAC"/>
            </a:gs>
            <a:gs pos="100000">
              <a:srgbClr val="FFFFFF"/>
            </a:gs>
          </a:gsLst>
          <a:lin ang="5400000"/>
        </a:gradFill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2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056516"/>
    <xdr:pic>
      <xdr:nvPicPr>
        <xdr:cNvPr id="2" name="Imagen 2">
          <a:extLst>
            <a:ext uri="{FF2B5EF4-FFF2-40B4-BE49-F238E27FC236}">
              <a16:creationId xmlns:a16="http://schemas.microsoft.com/office/drawing/2014/main" id="{F918C287-1ED0-40C8-9985-143E23F0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0565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2">
          <a:extLst>
            <a:ext uri="{FF2B5EF4-FFF2-40B4-BE49-F238E27FC236}">
              <a16:creationId xmlns:a16="http://schemas.microsoft.com/office/drawing/2014/main" id="{7308865F-B834-4B26-A354-2A67CC55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151196</xdr:colOff>
      <xdr:row>13</xdr:row>
      <xdr:rowOff>147602</xdr:rowOff>
    </xdr:from>
    <xdr:ext cx="6725878" cy="374508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2B688CA-03A3-46DE-8D02-5F89AF18B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3">
          <a:extLst>
            <a:ext uri="{FF2B5EF4-FFF2-40B4-BE49-F238E27FC236}">
              <a16:creationId xmlns:a16="http://schemas.microsoft.com/office/drawing/2014/main" id="{B103E827-0419-409D-9158-E5891E7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2">
          <a:extLst>
            <a:ext uri="{FF2B5EF4-FFF2-40B4-BE49-F238E27FC236}">
              <a16:creationId xmlns:a16="http://schemas.microsoft.com/office/drawing/2014/main" id="{75FA896B-D36F-4781-91D8-A0376853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61557</xdr:colOff>
      <xdr:row>12</xdr:row>
      <xdr:rowOff>64437</xdr:rowOff>
    </xdr:from>
    <xdr:ext cx="6935038" cy="353159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3087983-E785-42A4-99BC-3CA2F780C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3">
          <a:extLst>
            <a:ext uri="{FF2B5EF4-FFF2-40B4-BE49-F238E27FC236}">
              <a16:creationId xmlns:a16="http://schemas.microsoft.com/office/drawing/2014/main" id="{F634BCFC-3FFF-481C-B6FC-8CCA61E50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056516"/>
    <xdr:pic>
      <xdr:nvPicPr>
        <xdr:cNvPr id="2" name="Imagen 2">
          <a:extLst>
            <a:ext uri="{FF2B5EF4-FFF2-40B4-BE49-F238E27FC236}">
              <a16:creationId xmlns:a16="http://schemas.microsoft.com/office/drawing/2014/main" id="{2510928A-2218-4963-8832-5F554AD9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0565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295918</xdr:colOff>
      <xdr:row>14</xdr:row>
      <xdr:rowOff>11521</xdr:rowOff>
    </xdr:from>
    <xdr:ext cx="7927564" cy="4188957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81C0926-51FE-4AE0-A383-EA565A03B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3">
          <a:extLst>
            <a:ext uri="{FF2B5EF4-FFF2-40B4-BE49-F238E27FC236}">
              <a16:creationId xmlns:a16="http://schemas.microsoft.com/office/drawing/2014/main" id="{D5AC7510-99EE-419E-9AA3-B7ED2520C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056516"/>
    <xdr:pic>
      <xdr:nvPicPr>
        <xdr:cNvPr id="2" name="Imagen 2">
          <a:extLst>
            <a:ext uri="{FF2B5EF4-FFF2-40B4-BE49-F238E27FC236}">
              <a16:creationId xmlns:a16="http://schemas.microsoft.com/office/drawing/2014/main" id="{3FE85A9A-DFD2-4E5C-B2DF-BEA09458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0565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65160</xdr:colOff>
      <xdr:row>12</xdr:row>
      <xdr:rowOff>116997</xdr:rowOff>
    </xdr:from>
    <xdr:ext cx="6458041" cy="375552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7E6944C-6F46-42C9-93B2-71D863EE3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3">
          <a:extLst>
            <a:ext uri="{FF2B5EF4-FFF2-40B4-BE49-F238E27FC236}">
              <a16:creationId xmlns:a16="http://schemas.microsoft.com/office/drawing/2014/main" id="{99525A6F-C12C-4189-A112-D300D6FF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056516"/>
    <xdr:pic>
      <xdr:nvPicPr>
        <xdr:cNvPr id="2" name="Imagen 2">
          <a:extLst>
            <a:ext uri="{FF2B5EF4-FFF2-40B4-BE49-F238E27FC236}">
              <a16:creationId xmlns:a16="http://schemas.microsoft.com/office/drawing/2014/main" id="{2121A518-D078-461A-825A-9AF8CC561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0565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84600</xdr:colOff>
      <xdr:row>12</xdr:row>
      <xdr:rowOff>133557</xdr:rowOff>
    </xdr:from>
    <xdr:ext cx="6214683" cy="3731401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E41AD50-BE78-4541-A2C8-934016D8C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3">
          <a:extLst>
            <a:ext uri="{FF2B5EF4-FFF2-40B4-BE49-F238E27FC236}">
              <a16:creationId xmlns:a16="http://schemas.microsoft.com/office/drawing/2014/main" id="{F66C96EC-2F41-40DF-B6C1-4BD5838C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2">
          <a:extLst>
            <a:ext uri="{FF2B5EF4-FFF2-40B4-BE49-F238E27FC236}">
              <a16:creationId xmlns:a16="http://schemas.microsoft.com/office/drawing/2014/main" id="{D783B67F-ACDB-4DF0-A3B7-F0E9E3F3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344518</xdr:colOff>
      <xdr:row>12</xdr:row>
      <xdr:rowOff>11878</xdr:rowOff>
    </xdr:from>
    <xdr:ext cx="9304307" cy="5141147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CCF0082-1D33-42A5-AA31-9E5C5142A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743075" cy="1332737"/>
    <xdr:pic>
      <xdr:nvPicPr>
        <xdr:cNvPr id="2" name="Imagen 3">
          <a:extLst>
            <a:ext uri="{FF2B5EF4-FFF2-40B4-BE49-F238E27FC236}">
              <a16:creationId xmlns:a16="http://schemas.microsoft.com/office/drawing/2014/main" id="{5363A708-EAC2-483B-BDFE-7C18B4DF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43075" cy="13327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5536"/>
  <sheetViews>
    <sheetView showGridLines="0" zoomScale="80" zoomScaleNormal="80" workbookViewId="0"/>
  </sheetViews>
  <sheetFormatPr baseColWidth="10" defaultColWidth="11" defaultRowHeight="15" customHeight="1" x14ac:dyDescent="0.25"/>
  <cols>
    <col min="1" max="1" width="7.69921875" style="5" customWidth="1"/>
    <col min="2" max="2" width="46.19921875" style="5" customWidth="1"/>
    <col min="3" max="64" width="10.59765625" style="5" customWidth="1"/>
    <col min="65" max="65" width="11" customWidth="1"/>
  </cols>
  <sheetData>
    <row r="1" spans="1:64" ht="15" customHeight="1" x14ac:dyDescent="0.25">
      <c r="A1"/>
      <c r="B1"/>
      <c r="C1"/>
      <c r="D1"/>
      <c r="E1" s="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ht="15" customHeight="1" x14ac:dyDescent="0.25">
      <c r="A2"/>
      <c r="B2"/>
      <c r="C2"/>
      <c r="D2" s="362"/>
      <c r="E2" s="362"/>
      <c r="F2"/>
      <c r="G2"/>
      <c r="H2" s="363" t="s">
        <v>0</v>
      </c>
      <c r="I2" s="363"/>
      <c r="J2" s="363"/>
      <c r="K2" s="36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ht="15" customHeight="1" x14ac:dyDescent="0.25">
      <c r="A3"/>
      <c r="B3"/>
      <c r="C3"/>
      <c r="D3" s="362"/>
      <c r="E3" s="362"/>
      <c r="F3"/>
      <c r="G3"/>
      <c r="H3" s="363"/>
      <c r="I3" s="363"/>
      <c r="J3" s="363"/>
      <c r="K3" s="36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ht="15" customHeight="1" x14ac:dyDescent="0.25">
      <c r="A4"/>
      <c r="B4"/>
      <c r="C4" s="3"/>
      <c r="D4" s="362"/>
      <c r="E4" s="362"/>
      <c r="F4"/>
      <c r="G4"/>
      <c r="H4" s="364" t="s">
        <v>1</v>
      </c>
      <c r="I4" s="364"/>
      <c r="J4" s="364"/>
      <c r="K4" s="36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spans="1:64" ht="32.25" customHeight="1" x14ac:dyDescent="0.25">
      <c r="A5"/>
      <c r="B5"/>
      <c r="C5"/>
      <c r="D5" s="362"/>
      <c r="E5" s="362"/>
      <c r="F5"/>
      <c r="G5"/>
      <c r="H5" s="364"/>
      <c r="I5" s="364"/>
      <c r="J5" s="364"/>
      <c r="K5" s="364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ht="15" customHeight="1" x14ac:dyDescent="0.4"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</row>
    <row r="8" spans="1:64" ht="51" customHeight="1" x14ac:dyDescent="0.4">
      <c r="A8" s="6"/>
      <c r="B8" s="6" t="s">
        <v>2</v>
      </c>
      <c r="C8" s="7"/>
      <c r="D8" s="7"/>
      <c r="E8" s="7"/>
      <c r="F8" s="7"/>
      <c r="G8" s="7"/>
      <c r="H8" s="7"/>
      <c r="I8" s="7"/>
      <c r="J8" s="7"/>
      <c r="K8" s="7"/>
    </row>
    <row r="9" spans="1:64" ht="15" customHeight="1" x14ac:dyDescent="0.3">
      <c r="B9" s="360"/>
    </row>
    <row r="11" spans="1:64" ht="15" customHeight="1" x14ac:dyDescent="0.25">
      <c r="B11" s="8"/>
    </row>
    <row r="12" spans="1:64" ht="15" customHeight="1" x14ac:dyDescent="0.3">
      <c r="B12" s="9"/>
    </row>
    <row r="13" spans="1:64" ht="15" customHeight="1" x14ac:dyDescent="0.25">
      <c r="B13" s="10" t="s">
        <v>3</v>
      </c>
    </row>
    <row r="14" spans="1:64" ht="10.5" customHeight="1" x14ac:dyDescent="0.25">
      <c r="B14" s="11"/>
    </row>
    <row r="15" spans="1:64" s="7" customFormat="1" ht="27.9" customHeight="1" x14ac:dyDescent="0.25">
      <c r="A15" s="12"/>
      <c r="B15" s="13" t="s">
        <v>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</row>
    <row r="16" spans="1:64" s="7" customFormat="1" ht="27.9" customHeight="1" x14ac:dyDescent="0.25">
      <c r="A16" s="12"/>
      <c r="B16" s="13" t="s">
        <v>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64" s="7" customFormat="1" ht="27.9" customHeight="1" x14ac:dyDescent="0.25">
      <c r="A17" s="12"/>
      <c r="B17" s="13" t="s">
        <v>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spans="1:64" s="7" customFormat="1" ht="27.9" customHeight="1" x14ac:dyDescent="0.25">
      <c r="A18" s="12"/>
      <c r="B18" s="13" t="s">
        <v>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64" s="7" customFormat="1" ht="27.9" customHeight="1" x14ac:dyDescent="0.25">
      <c r="A19" s="12"/>
      <c r="B19" s="13" t="s">
        <v>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64" s="7" customFormat="1" ht="27.9" customHeight="1" x14ac:dyDescent="0.25">
      <c r="A20" s="12"/>
      <c r="B20" s="13" t="s">
        <v>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64" s="7" customFormat="1" ht="1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</row>
    <row r="22" spans="1:64" s="7" customFormat="1" ht="1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</row>
    <row r="23" spans="1:64" s="7" customFormat="1" ht="15" customHeight="1" x14ac:dyDescent="0.25">
      <c r="A23" s="5"/>
      <c r="B23" s="14" t="s">
        <v>10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</row>
    <row r="24" spans="1:64" s="7" customFormat="1" ht="15" customHeight="1" x14ac:dyDescent="0.25">
      <c r="A24" s="12"/>
      <c r="B24" s="1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</row>
    <row r="25" spans="1:64" s="7" customFormat="1" ht="27.75" customHeight="1" x14ac:dyDescent="0.25">
      <c r="A25" s="12"/>
      <c r="B25" s="13" t="s">
        <v>11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</row>
    <row r="26" spans="1:64" s="7" customFormat="1" ht="27.75" customHeight="1" x14ac:dyDescent="0.25">
      <c r="A26" s="12"/>
      <c r="B26" s="13" t="s">
        <v>12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64" s="7" customFormat="1" ht="27.75" customHeight="1" x14ac:dyDescent="0.25">
      <c r="A27" s="12"/>
      <c r="B27" s="13" t="s">
        <v>13</v>
      </c>
      <c r="C27" s="12"/>
      <c r="D27" s="12"/>
      <c r="E27" s="12"/>
      <c r="F27" s="12">
        <f>SUM(F15:F26)</f>
        <v>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64" s="7" customFormat="1" ht="27.75" customHeight="1" x14ac:dyDescent="0.25">
      <c r="A28" s="12"/>
      <c r="B28" s="13" t="s">
        <v>14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64" s="7" customFormat="1" ht="27.75" customHeight="1" x14ac:dyDescent="0.25">
      <c r="A29" s="12"/>
      <c r="B29" s="13" t="s">
        <v>15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64" s="7" customFormat="1" ht="27.75" customHeight="1" x14ac:dyDescent="0.25">
      <c r="A30" s="12"/>
      <c r="B30" s="13" t="s">
        <v>16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64" s="7" customFormat="1" ht="1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64" s="7" customFormat="1" ht="12.75" customHeight="1" x14ac:dyDescent="0.25">
      <c r="A32" s="1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s="7" customFormat="1" ht="1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s="7" customFormat="1" ht="1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s="7" customFormat="1" ht="1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s="7" customFormat="1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s="7" customFormat="1" ht="1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s="7" customFormat="1" ht="1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s="7" customFormat="1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s="7" customFormat="1" ht="1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s="7" customFormat="1" ht="1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s="7" customFormat="1" ht="1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s="7" customFormat="1" ht="1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s="7" customFormat="1" ht="1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s="7" customFormat="1" ht="1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 s="7" customFormat="1" ht="1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s="7" customFormat="1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 s="7" customFormat="1" ht="1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mergeCells count="4">
    <mergeCell ref="D2:E3"/>
    <mergeCell ref="H2:K3"/>
    <mergeCell ref="D4:E5"/>
    <mergeCell ref="H4:K5"/>
  </mergeCells>
  <hyperlinks>
    <hyperlink ref="B15" location="T1_!A1" display="Tabla 1. Establecimientos por ámbitos de actuación y actividades ambientales" xr:uid="{00000000-0004-0000-0000-000000000000}"/>
    <hyperlink ref="B16" location="T2!A1" display="Tabla 2. Establecimientos por ámbitos de actuación ambiental y provincias" xr:uid="{00000000-0004-0000-0000-000001000000}"/>
    <hyperlink ref="B17" location="T3!A1" display="Tabla 3. Establecimientos por ámbitos de actuación ambiental y localización según tamaño del municipio" xr:uid="{00000000-0004-0000-0000-000002000000}"/>
    <hyperlink ref="B18" location="'T4'!A1" display="Tabla 4. Establecimientos por ubicación en Parque Natural o su zona de influencia socioeconómica entre las actividades de ecoturismo y entre el total de actividades mediambientales" xr:uid="{00000000-0004-0000-0000-000003000000}"/>
    <hyperlink ref="B19" location="T5!A1" display="Tabla 5. Establecimientos por ámbitos de actuación ambiental y forma jurídica" xr:uid="{00000000-0004-0000-0000-000004000000}"/>
    <hyperlink ref="B20" location="T6!A1" display="Tabla 6. Establecimientos por ámbitos de actuación ambiental y tamaño del establecimiento" xr:uid="{00000000-0004-0000-0000-000005000000}"/>
    <hyperlink ref="B25" location="G1!A1" display="Gráfico 1. Distribución de establecimientos por ámbito de actuación ambiental (en %)" xr:uid="{00000000-0004-0000-0000-000006000000}"/>
    <hyperlink ref="B26" location="G2!A1" display="Gráfico 2. Distribución de establecimientos por provincia (en %)" xr:uid="{00000000-0004-0000-0000-000007000000}"/>
    <hyperlink ref="B27" location="G3!A1" display="Gráfico 3. Distribución de establecimientos por tamaño del municipio" xr:uid="{00000000-0004-0000-0000-000008000000}"/>
    <hyperlink ref="B28" location="G4!A1" display="Gráfico 4. Distribución de establecimientos por ubicación en Espacio Natural Protegido o su zona de influencia (en %)" xr:uid="{00000000-0004-0000-0000-000009000000}"/>
    <hyperlink ref="B29" location="G5!A1" display="Gráfico 5. Distribución de establecimientos por forma jurídica (en %)" xr:uid="{00000000-0004-0000-0000-00000A000000}"/>
    <hyperlink ref="B30" location="G6!A1" display="Gráfico 6. Distribución de establecimientos por tamaño según volumen de ocupación (en %)" xr:uid="{00000000-0004-0000-0000-00000B000000}"/>
  </hyperlinks>
  <pageMargins left="0.74803149606299213" right="0.74803149606299213" top="1.3775590551181101" bottom="1.3775590551181101" header="0.98385826771653495" footer="0.98385826771653495"/>
  <pageSetup paperSize="0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39"/>
  <sheetViews>
    <sheetView showGridLines="0" topLeftCell="A13" zoomScale="80" zoomScaleNormal="80" workbookViewId="0">
      <selection activeCell="Q13" sqref="Q1:Q1048576"/>
    </sheetView>
  </sheetViews>
  <sheetFormatPr baseColWidth="10" defaultColWidth="11" defaultRowHeight="13.8" x14ac:dyDescent="0.25"/>
  <cols>
    <col min="1" max="1" width="5" style="5" customWidth="1"/>
    <col min="2" max="2" width="36.8984375" style="5" customWidth="1"/>
    <col min="3" max="3" width="0.69921875" style="5" customWidth="1"/>
    <col min="4" max="5" width="6.5" style="5" customWidth="1"/>
    <col min="6" max="6" width="0.69921875" style="5" customWidth="1"/>
    <col min="7" max="7" width="6.5" style="5" customWidth="1"/>
    <col min="8" max="8" width="7" style="5" customWidth="1"/>
    <col min="9" max="9" width="0.69921875" style="5" customWidth="1"/>
    <col min="10" max="11" width="6.5" style="5" customWidth="1"/>
    <col min="12" max="12" width="0.69921875" style="5" customWidth="1"/>
    <col min="13" max="14" width="6.5" style="5" customWidth="1"/>
    <col min="15" max="15" width="0.69921875" style="5" customWidth="1"/>
    <col min="16" max="17" width="6.5" style="5" customWidth="1"/>
    <col min="18" max="44" width="10.59765625" style="5" customWidth="1"/>
    <col min="45" max="45" width="11" customWidth="1"/>
  </cols>
  <sheetData>
    <row r="1" spans="1:23" customFormat="1" ht="15" customHeight="1" x14ac:dyDescent="0.25">
      <c r="E1" s="1"/>
    </row>
    <row r="2" spans="1:23" customFormat="1" ht="15" customHeight="1" x14ac:dyDescent="0.25">
      <c r="K2" s="2"/>
      <c r="L2" s="7"/>
      <c r="M2" s="7"/>
      <c r="N2" s="363" t="s">
        <v>0</v>
      </c>
      <c r="O2" s="363"/>
      <c r="P2" s="363"/>
      <c r="Q2" s="363"/>
      <c r="R2" s="363"/>
    </row>
    <row r="3" spans="1:23" customFormat="1" ht="19.5" customHeight="1" x14ac:dyDescent="0.25">
      <c r="K3" s="7"/>
      <c r="L3" s="7"/>
      <c r="M3" s="7"/>
      <c r="N3" s="363"/>
      <c r="O3" s="363"/>
      <c r="P3" s="363"/>
      <c r="Q3" s="363"/>
      <c r="R3" s="363"/>
    </row>
    <row r="4" spans="1:23" customFormat="1" ht="15" customHeight="1" x14ac:dyDescent="0.25">
      <c r="C4" s="3"/>
      <c r="K4" s="4"/>
      <c r="L4" s="7"/>
      <c r="M4" s="7"/>
      <c r="N4" s="364" t="s">
        <v>1</v>
      </c>
      <c r="O4" s="364"/>
      <c r="P4" s="364"/>
      <c r="Q4" s="364"/>
      <c r="R4" s="364"/>
    </row>
    <row r="5" spans="1:23" customFormat="1" ht="32.25" customHeight="1" x14ac:dyDescent="0.25">
      <c r="K5" s="7"/>
      <c r="L5" s="7"/>
      <c r="M5" s="7"/>
      <c r="N5" s="364"/>
      <c r="O5" s="364"/>
      <c r="P5" s="364"/>
      <c r="Q5" s="364"/>
      <c r="R5" s="364"/>
    </row>
    <row r="6" spans="1:23" customFormat="1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8" spans="1:23" ht="49.5" customHeight="1" x14ac:dyDescent="0.4">
      <c r="A8" s="389" t="s">
        <v>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</row>
    <row r="9" spans="1:23" ht="17.399999999999999" x14ac:dyDescent="0.3">
      <c r="B9" s="360"/>
    </row>
    <row r="12" spans="1:23" ht="21" customHeight="1" x14ac:dyDescent="0.3">
      <c r="B12" s="252" t="s">
        <v>8</v>
      </c>
    </row>
    <row r="13" spans="1:23" x14ac:dyDescent="0.25">
      <c r="B13" s="25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23" x14ac:dyDescent="0.25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23" ht="33.75" customHeight="1" x14ac:dyDescent="0.25">
      <c r="A15" s="254"/>
      <c r="B15" s="393" t="s">
        <v>65</v>
      </c>
      <c r="C15" s="255"/>
      <c r="D15" s="394" t="s">
        <v>122</v>
      </c>
      <c r="E15" s="394"/>
      <c r="F15" s="256"/>
      <c r="G15" s="395" t="s">
        <v>123</v>
      </c>
      <c r="H15" s="395"/>
      <c r="I15" s="256"/>
      <c r="J15" s="396" t="s">
        <v>124</v>
      </c>
      <c r="K15" s="396"/>
      <c r="L15" s="256"/>
      <c r="M15" s="397" t="s">
        <v>125</v>
      </c>
      <c r="N15" s="397"/>
      <c r="O15" s="256"/>
      <c r="P15" s="398" t="s">
        <v>126</v>
      </c>
      <c r="Q15" s="398"/>
    </row>
    <row r="16" spans="1:23" ht="24" customHeight="1" x14ac:dyDescent="0.25">
      <c r="A16" s="257"/>
      <c r="B16" s="393"/>
      <c r="C16" s="255"/>
      <c r="D16" s="258" t="s">
        <v>66</v>
      </c>
      <c r="E16" s="258" t="s">
        <v>19</v>
      </c>
      <c r="F16" s="12"/>
      <c r="G16" s="259" t="s">
        <v>66</v>
      </c>
      <c r="H16" s="259" t="s">
        <v>19</v>
      </c>
      <c r="I16" s="12"/>
      <c r="J16" s="260" t="s">
        <v>66</v>
      </c>
      <c r="K16" s="260" t="s">
        <v>19</v>
      </c>
      <c r="L16" s="12"/>
      <c r="M16" s="261" t="s">
        <v>66</v>
      </c>
      <c r="N16" s="261" t="s">
        <v>19</v>
      </c>
      <c r="O16" s="12"/>
      <c r="P16" s="262" t="s">
        <v>66</v>
      </c>
      <c r="Q16" s="262" t="s">
        <v>19</v>
      </c>
    </row>
    <row r="17" spans="1:17" ht="24" customHeight="1" x14ac:dyDescent="0.25">
      <c r="A17" s="255"/>
      <c r="B17" s="263" t="s">
        <v>20</v>
      </c>
      <c r="C17" s="255"/>
      <c r="D17" s="264">
        <v>0</v>
      </c>
      <c r="E17" s="265">
        <f>+D17/D29*100</f>
        <v>0</v>
      </c>
      <c r="F17" s="249"/>
      <c r="G17" s="266">
        <v>5</v>
      </c>
      <c r="H17" s="267">
        <f>G17/G29*100</f>
        <v>2.5081514923501375E-2</v>
      </c>
      <c r="I17" s="268"/>
      <c r="J17" s="269">
        <v>0</v>
      </c>
      <c r="K17" s="241">
        <f>J17/J29*100</f>
        <v>0</v>
      </c>
      <c r="L17" s="249"/>
      <c r="M17" s="270">
        <v>0</v>
      </c>
      <c r="N17" s="271">
        <f>M17/M29*100</f>
        <v>0</v>
      </c>
      <c r="O17" s="268"/>
      <c r="P17" s="272">
        <v>0</v>
      </c>
      <c r="Q17" s="273">
        <f>P17/P29*100</f>
        <v>0</v>
      </c>
    </row>
    <row r="18" spans="1:17" ht="24" customHeight="1" x14ac:dyDescent="0.25">
      <c r="A18" s="255"/>
      <c r="B18" s="274" t="s">
        <v>127</v>
      </c>
      <c r="C18" s="275"/>
      <c r="D18" s="276">
        <v>99</v>
      </c>
      <c r="E18" s="277">
        <f>D18/D29*100</f>
        <v>0.29537249753856254</v>
      </c>
      <c r="F18" s="245"/>
      <c r="G18" s="278">
        <v>161</v>
      </c>
      <c r="H18" s="279">
        <f>G18/G29*100</f>
        <v>0.80762478053674447</v>
      </c>
      <c r="I18" s="245"/>
      <c r="J18" s="280">
        <v>171</v>
      </c>
      <c r="K18" s="281">
        <f>J18/J29*100</f>
        <v>5.4528061224489797</v>
      </c>
      <c r="L18" s="245"/>
      <c r="M18" s="282">
        <v>3</v>
      </c>
      <c r="N18" s="271">
        <f>M18/M29*100</f>
        <v>0.40431266846361186</v>
      </c>
      <c r="O18" s="245"/>
      <c r="P18" s="283">
        <v>16</v>
      </c>
      <c r="Q18" s="225">
        <f>P18/P29*100</f>
        <v>0.39653035935563818</v>
      </c>
    </row>
    <row r="19" spans="1:17" ht="24" customHeight="1" x14ac:dyDescent="0.25">
      <c r="A19" s="255"/>
      <c r="B19" s="263" t="s">
        <v>27</v>
      </c>
      <c r="C19" s="255"/>
      <c r="D19" s="264">
        <v>2228</v>
      </c>
      <c r="E19" s="265">
        <f>D19/D29*100</f>
        <v>6.6473729749082553</v>
      </c>
      <c r="F19" s="249"/>
      <c r="G19" s="266">
        <v>3184</v>
      </c>
      <c r="H19" s="267">
        <f>G19/G29*100</f>
        <v>15.971908703285678</v>
      </c>
      <c r="I19" s="268"/>
      <c r="J19" s="269">
        <v>343</v>
      </c>
      <c r="K19" s="241">
        <f>J19/J29*100</f>
        <v>10.9375</v>
      </c>
      <c r="L19" s="249"/>
      <c r="M19" s="270">
        <v>71</v>
      </c>
      <c r="N19" s="284">
        <f>M19/M29*100</f>
        <v>9.5687331536388136</v>
      </c>
      <c r="O19" s="268"/>
      <c r="P19" s="272">
        <v>137</v>
      </c>
      <c r="Q19" s="273">
        <f>P19/P29*100</f>
        <v>3.3952912019826518</v>
      </c>
    </row>
    <row r="20" spans="1:17" ht="24" customHeight="1" x14ac:dyDescent="0.25">
      <c r="A20" s="255"/>
      <c r="B20" s="274" t="s">
        <v>30</v>
      </c>
      <c r="C20" s="275"/>
      <c r="D20" s="276">
        <v>54</v>
      </c>
      <c r="E20" s="277">
        <f>D20/D29*100</f>
        <v>0.16111227138467046</v>
      </c>
      <c r="F20" s="245"/>
      <c r="G20" s="285">
        <v>5057</v>
      </c>
      <c r="H20" s="279">
        <f>G20/G29*100</f>
        <v>25.367444193629296</v>
      </c>
      <c r="I20" s="286"/>
      <c r="J20" s="287">
        <v>969</v>
      </c>
      <c r="K20" s="281">
        <f>J20/J29*100</f>
        <v>30.899234693877553</v>
      </c>
      <c r="L20" s="245"/>
      <c r="M20" s="288">
        <v>29</v>
      </c>
      <c r="N20" s="271">
        <f>M20/M29*100</f>
        <v>3.9083557951482479</v>
      </c>
      <c r="O20" s="286"/>
      <c r="P20" s="283">
        <v>158</v>
      </c>
      <c r="Q20" s="225">
        <f>P20/P29*100</f>
        <v>3.9157372986369268</v>
      </c>
    </row>
    <row r="21" spans="1:17" ht="24" customHeight="1" x14ac:dyDescent="0.25">
      <c r="A21" s="255"/>
      <c r="B21" s="263" t="s">
        <v>67</v>
      </c>
      <c r="C21" s="255"/>
      <c r="D21" s="264">
        <v>13804</v>
      </c>
      <c r="E21" s="265">
        <f>D21/D29*100</f>
        <v>41.185070262851688</v>
      </c>
      <c r="F21" s="249"/>
      <c r="G21" s="266">
        <v>2740</v>
      </c>
      <c r="H21" s="267">
        <f>G21/G29*100</f>
        <v>13.744670178078755</v>
      </c>
      <c r="I21" s="268"/>
      <c r="J21" s="269">
        <v>299</v>
      </c>
      <c r="K21" s="241">
        <f>J21/J29*100</f>
        <v>9.5344387755102034</v>
      </c>
      <c r="L21" s="249"/>
      <c r="M21" s="270">
        <v>430</v>
      </c>
      <c r="N21" s="284">
        <f>M21/M29*100</f>
        <v>57.951482479784367</v>
      </c>
      <c r="O21" s="268"/>
      <c r="P21" s="272">
        <v>1107</v>
      </c>
      <c r="Q21" s="273">
        <f>P21/P29*100</f>
        <v>27.434944237918213</v>
      </c>
    </row>
    <row r="22" spans="1:17" ht="24" customHeight="1" x14ac:dyDescent="0.25">
      <c r="A22" s="255"/>
      <c r="B22" s="274" t="s">
        <v>34</v>
      </c>
      <c r="C22" s="275"/>
      <c r="D22" s="276">
        <v>3495</v>
      </c>
      <c r="E22" s="277">
        <f>D22/D29*100</f>
        <v>10.427544231285617</v>
      </c>
      <c r="F22" s="245"/>
      <c r="G22" s="285">
        <v>747</v>
      </c>
      <c r="H22" s="279">
        <f>G22/G29*100</f>
        <v>3.7471783295711063</v>
      </c>
      <c r="I22" s="286"/>
      <c r="J22" s="287">
        <v>322</v>
      </c>
      <c r="K22" s="281">
        <f>J22/J29*100</f>
        <v>10.267857142857142</v>
      </c>
      <c r="L22" s="245"/>
      <c r="M22" s="288">
        <v>33</v>
      </c>
      <c r="N22" s="271">
        <f>M22/M29*100</f>
        <v>4.44743935309973</v>
      </c>
      <c r="O22" s="286"/>
      <c r="P22" s="283">
        <v>1874</v>
      </c>
      <c r="Q22" s="225">
        <f>P22/P29*100</f>
        <v>46.443618339529117</v>
      </c>
    </row>
    <row r="23" spans="1:17" ht="24" customHeight="1" x14ac:dyDescent="0.25">
      <c r="A23" s="255"/>
      <c r="B23" s="263" t="s">
        <v>35</v>
      </c>
      <c r="C23" s="255"/>
      <c r="D23" s="264">
        <v>11743</v>
      </c>
      <c r="E23" s="265">
        <f>D23/D29*100</f>
        <v>35.035951905003429</v>
      </c>
      <c r="F23" s="249"/>
      <c r="G23" s="266">
        <v>2113</v>
      </c>
      <c r="H23" s="267">
        <f>G23/G29*100</f>
        <v>10.599448206671683</v>
      </c>
      <c r="I23" s="268"/>
      <c r="J23" s="269">
        <v>97</v>
      </c>
      <c r="K23" s="241">
        <f>J23/J29*100</f>
        <v>3.0931122448979593</v>
      </c>
      <c r="L23" s="249"/>
      <c r="M23" s="270">
        <v>48</v>
      </c>
      <c r="N23" s="284">
        <f>M23/M29*100</f>
        <v>6.4690026954177897</v>
      </c>
      <c r="O23" s="268"/>
      <c r="P23" s="272">
        <v>256</v>
      </c>
      <c r="Q23" s="273">
        <f>P23/P29*100</f>
        <v>6.344485749690211</v>
      </c>
    </row>
    <row r="24" spans="1:17" ht="24" customHeight="1" x14ac:dyDescent="0.25">
      <c r="A24" s="255"/>
      <c r="B24" s="274" t="s">
        <v>40</v>
      </c>
      <c r="C24" s="275"/>
      <c r="D24" s="276">
        <v>19</v>
      </c>
      <c r="E24" s="277">
        <f>D24/D29*100</f>
        <v>5.6687651042754424E-2</v>
      </c>
      <c r="F24" s="245"/>
      <c r="G24" s="285">
        <v>256</v>
      </c>
      <c r="H24" s="279">
        <f>G24/G29*100</f>
        <v>1.2841735640832705</v>
      </c>
      <c r="I24" s="286"/>
      <c r="J24" s="287">
        <v>16</v>
      </c>
      <c r="K24" s="281">
        <f>J24/J29*100</f>
        <v>0.51020408163265307</v>
      </c>
      <c r="L24" s="245"/>
      <c r="M24" s="288">
        <v>27</v>
      </c>
      <c r="N24" s="271">
        <f>M24/M29*100</f>
        <v>3.6388140161725069</v>
      </c>
      <c r="O24" s="286"/>
      <c r="P24" s="283">
        <v>273</v>
      </c>
      <c r="Q24" s="225">
        <f>P24/P29*100</f>
        <v>6.7657992565055762</v>
      </c>
    </row>
    <row r="25" spans="1:17" ht="24" customHeight="1" x14ac:dyDescent="0.25">
      <c r="A25" s="255"/>
      <c r="B25" s="274" t="s">
        <v>43</v>
      </c>
      <c r="C25" s="275"/>
      <c r="D25" s="276">
        <v>1</v>
      </c>
      <c r="E25" s="277">
        <f>+D25/D29*100</f>
        <v>2.983560581197601E-3</v>
      </c>
      <c r="F25" s="245"/>
      <c r="G25" s="285">
        <v>99</v>
      </c>
      <c r="H25" s="279">
        <f>G25/G29*100</f>
        <v>0.49661399548532731</v>
      </c>
      <c r="I25" s="286"/>
      <c r="J25" s="287">
        <v>41</v>
      </c>
      <c r="K25" s="281">
        <f>J25/J29*100</f>
        <v>1.3073979591836735</v>
      </c>
      <c r="L25" s="245"/>
      <c r="M25" s="288">
        <v>1</v>
      </c>
      <c r="N25" s="271">
        <f>M25/M29*100</f>
        <v>0.13477088948787064</v>
      </c>
      <c r="O25" s="286"/>
      <c r="P25" s="283">
        <v>49</v>
      </c>
      <c r="Q25" s="225">
        <f>P25/P29*100</f>
        <v>1.2143742255266419</v>
      </c>
    </row>
    <row r="26" spans="1:17" ht="24" customHeight="1" x14ac:dyDescent="0.25">
      <c r="A26" s="255"/>
      <c r="B26" s="274" t="s">
        <v>128</v>
      </c>
      <c r="C26" s="275"/>
      <c r="D26" s="276">
        <v>4</v>
      </c>
      <c r="E26" s="277">
        <f>D26/D29*100</f>
        <v>1.1934242324790404E-2</v>
      </c>
      <c r="F26" s="245"/>
      <c r="G26" s="285">
        <v>200</v>
      </c>
      <c r="H26" s="279">
        <f>G26/G29*100</f>
        <v>1.0032605969400552</v>
      </c>
      <c r="I26" s="286"/>
      <c r="J26" s="287">
        <v>162</v>
      </c>
      <c r="K26" s="281">
        <f>J26/J29*100</f>
        <v>5.1658163265306127</v>
      </c>
      <c r="L26" s="245"/>
      <c r="M26" s="288">
        <v>3</v>
      </c>
      <c r="N26" s="271">
        <f>M26/M29*100</f>
        <v>0.40431266846361186</v>
      </c>
      <c r="O26" s="286"/>
      <c r="P26" s="283">
        <v>10</v>
      </c>
      <c r="Q26" s="225">
        <f>P26/P29*100</f>
        <v>0.24783147459727387</v>
      </c>
    </row>
    <row r="27" spans="1:17" ht="24" customHeight="1" x14ac:dyDescent="0.25">
      <c r="A27" s="255"/>
      <c r="B27" s="274" t="s">
        <v>45</v>
      </c>
      <c r="C27" s="275"/>
      <c r="D27" s="276">
        <v>1840</v>
      </c>
      <c r="E27" s="277">
        <f>D27/D29*100</f>
        <v>5.4897514694035863</v>
      </c>
      <c r="F27" s="245">
        <f>SUM(F15:F26)</f>
        <v>0</v>
      </c>
      <c r="G27" s="285">
        <v>4330</v>
      </c>
      <c r="H27" s="279">
        <f>G27/G29*100</f>
        <v>21.720591923752195</v>
      </c>
      <c r="I27" s="286"/>
      <c r="J27" s="287">
        <v>392</v>
      </c>
      <c r="K27" s="281">
        <f>J27/J29*100</f>
        <v>12.5</v>
      </c>
      <c r="L27" s="245"/>
      <c r="M27" s="288">
        <v>78</v>
      </c>
      <c r="N27" s="271">
        <f>M27/M29*100</f>
        <v>10.512129380053908</v>
      </c>
      <c r="O27" s="286"/>
      <c r="P27" s="283">
        <v>124</v>
      </c>
      <c r="Q27" s="225">
        <f>P27/P29*100</f>
        <v>3.0731102850061958</v>
      </c>
    </row>
    <row r="28" spans="1:17" ht="24" customHeight="1" x14ac:dyDescent="0.25">
      <c r="A28" s="255"/>
      <c r="B28" s="274" t="s">
        <v>49</v>
      </c>
      <c r="C28" s="275"/>
      <c r="D28" s="276">
        <v>230</v>
      </c>
      <c r="E28" s="277">
        <f>D28/D29*100</f>
        <v>0.68621893367544828</v>
      </c>
      <c r="F28" s="245"/>
      <c r="G28" s="285">
        <v>1043</v>
      </c>
      <c r="H28" s="279">
        <f>G28/G29*100</f>
        <v>5.2320040130423875</v>
      </c>
      <c r="I28" s="286"/>
      <c r="J28" s="287">
        <v>324</v>
      </c>
      <c r="K28" s="281">
        <f>J28/J29*100</f>
        <v>10.331632653061225</v>
      </c>
      <c r="L28" s="245"/>
      <c r="M28" s="288">
        <v>19</v>
      </c>
      <c r="N28" s="271">
        <f>M28/M29*100</f>
        <v>2.5606469002695418</v>
      </c>
      <c r="O28" s="286"/>
      <c r="P28" s="283">
        <v>31</v>
      </c>
      <c r="Q28" s="225">
        <f>P28/P29*100</f>
        <v>0.76827757125154894</v>
      </c>
    </row>
    <row r="29" spans="1:17" ht="24" customHeight="1" x14ac:dyDescent="0.25">
      <c r="A29" s="255"/>
      <c r="B29" s="289" t="s">
        <v>129</v>
      </c>
      <c r="C29" s="255"/>
      <c r="D29" s="290">
        <f>SUM(D17:D28)</f>
        <v>33517</v>
      </c>
      <c r="E29" s="291">
        <f>SUM(E17:E28)</f>
        <v>99.999999999999986</v>
      </c>
      <c r="F29" s="249"/>
      <c r="G29" s="292">
        <f>SUM(G17:G28)</f>
        <v>19935</v>
      </c>
      <c r="H29" s="293">
        <f>SUM(H17:H28)</f>
        <v>100</v>
      </c>
      <c r="I29" s="249"/>
      <c r="J29" s="294">
        <f>SUM(J17:J28)</f>
        <v>3136</v>
      </c>
      <c r="K29" s="295">
        <f>SUM(K17:K28)</f>
        <v>100</v>
      </c>
      <c r="L29" s="249"/>
      <c r="M29" s="296">
        <f>SUM(M17:M28)</f>
        <v>742</v>
      </c>
      <c r="N29" s="297">
        <f>SUM(N17:N28)</f>
        <v>100</v>
      </c>
      <c r="O29" s="249"/>
      <c r="P29" s="298">
        <f>SUM(P17:P28)</f>
        <v>4035</v>
      </c>
      <c r="Q29" s="299">
        <f>SUM(Q17:Q28)</f>
        <v>99.999999999999986</v>
      </c>
    </row>
    <row r="30" spans="1:17" ht="15" customHeight="1" x14ac:dyDescent="0.25">
      <c r="B30" s="300"/>
    </row>
    <row r="31" spans="1:17" ht="15" customHeight="1" x14ac:dyDescent="0.25">
      <c r="B31" s="117" t="s">
        <v>130</v>
      </c>
      <c r="D31" s="250"/>
      <c r="N31" s="250"/>
    </row>
    <row r="32" spans="1:17" x14ac:dyDescent="0.25">
      <c r="B32" s="117"/>
    </row>
    <row r="33" spans="2:2" x14ac:dyDescent="0.25">
      <c r="B33" s="117" t="s">
        <v>131</v>
      </c>
    </row>
    <row r="34" spans="2:2" x14ac:dyDescent="0.25">
      <c r="B34" s="117" t="s">
        <v>132</v>
      </c>
    </row>
    <row r="35" spans="2:2" x14ac:dyDescent="0.25">
      <c r="B35" s="117" t="s">
        <v>133</v>
      </c>
    </row>
    <row r="37" spans="2:2" x14ac:dyDescent="0.25">
      <c r="B37" s="117" t="s">
        <v>53</v>
      </c>
    </row>
    <row r="38" spans="2:2" x14ac:dyDescent="0.25">
      <c r="B38"/>
    </row>
    <row r="39" spans="2:2" x14ac:dyDescent="0.25">
      <c r="B39" s="118" t="s">
        <v>54</v>
      </c>
    </row>
  </sheetData>
  <mergeCells count="9">
    <mergeCell ref="N2:R3"/>
    <mergeCell ref="N4:R5"/>
    <mergeCell ref="A8:R8"/>
    <mergeCell ref="B15:B16"/>
    <mergeCell ref="D15:E15"/>
    <mergeCell ref="G15:H15"/>
    <mergeCell ref="J15:K15"/>
    <mergeCell ref="M15:N15"/>
    <mergeCell ref="P15:Q15"/>
  </mergeCells>
  <hyperlinks>
    <hyperlink ref="B39" location="Indice!A1" display="Volver al índice" xr:uid="{00000000-0004-0000-0900-000000000000}"/>
  </hyperlinks>
  <pageMargins left="0.74803149606299213" right="0.74803149606299213" top="1.3775590551181101" bottom="1.3775590551181101" header="0.98385826771653495" footer="0.98385826771653495"/>
  <pageSetup paperSize="0" scale="70" fitToWidth="0" fitToHeight="0" orientation="portrait" horizontalDpi="0" verticalDpi="0" copies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L41"/>
  <sheetViews>
    <sheetView showGridLines="0" zoomScale="80" zoomScaleNormal="80" workbookViewId="0">
      <selection activeCell="C40" sqref="C40"/>
    </sheetView>
  </sheetViews>
  <sheetFormatPr baseColWidth="10" defaultColWidth="11" defaultRowHeight="13.8" x14ac:dyDescent="0.25"/>
  <cols>
    <col min="1" max="2" width="2.5" style="5" customWidth="1"/>
    <col min="3" max="64" width="10.59765625" style="5" customWidth="1"/>
    <col min="65" max="65" width="11" customWidth="1"/>
  </cols>
  <sheetData>
    <row r="1" spans="1:23" customFormat="1" ht="15" customHeight="1" x14ac:dyDescent="0.25">
      <c r="E1" s="1"/>
    </row>
    <row r="2" spans="1:23" customFormat="1" ht="15" customHeight="1" x14ac:dyDescent="0.25">
      <c r="I2" s="363" t="s">
        <v>0</v>
      </c>
      <c r="J2" s="363"/>
      <c r="K2" s="363"/>
      <c r="L2" s="7"/>
      <c r="M2" s="7"/>
      <c r="N2" s="7"/>
    </row>
    <row r="3" spans="1:23" customFormat="1" ht="19.5" customHeight="1" x14ac:dyDescent="0.25">
      <c r="I3" s="363"/>
      <c r="J3" s="363"/>
      <c r="K3" s="363"/>
      <c r="L3" s="7"/>
      <c r="M3" s="7"/>
      <c r="N3" s="7"/>
    </row>
    <row r="4" spans="1:23" customFormat="1" ht="15" customHeight="1" x14ac:dyDescent="0.25">
      <c r="C4" s="3"/>
      <c r="I4" s="364" t="s">
        <v>1</v>
      </c>
      <c r="J4" s="364"/>
      <c r="K4" s="364"/>
      <c r="L4" s="7"/>
      <c r="M4" s="7"/>
      <c r="N4" s="7"/>
    </row>
    <row r="5" spans="1:23" customFormat="1" ht="32.25" customHeight="1" x14ac:dyDescent="0.25">
      <c r="I5" s="364"/>
      <c r="J5" s="364"/>
      <c r="K5" s="364"/>
      <c r="L5" s="7"/>
      <c r="M5" s="7"/>
      <c r="N5" s="7"/>
    </row>
    <row r="6" spans="1:23" customFormat="1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7" spans="1:23" ht="15" customHeight="1" x14ac:dyDescent="0.25"/>
    <row r="8" spans="1:23" ht="51" customHeight="1" x14ac:dyDescent="0.45">
      <c r="A8" s="389" t="s">
        <v>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210"/>
      <c r="M8" s="210"/>
      <c r="N8" s="210"/>
    </row>
    <row r="9" spans="1:23" ht="17.399999999999999" x14ac:dyDescent="0.3">
      <c r="B9" s="360"/>
    </row>
    <row r="12" spans="1:23" ht="17.399999999999999" x14ac:dyDescent="0.3">
      <c r="B12" s="252" t="s">
        <v>134</v>
      </c>
    </row>
    <row r="27" spans="6:6" x14ac:dyDescent="0.25">
      <c r="F27" s="5">
        <f>SUM(F15:F26)</f>
        <v>0</v>
      </c>
    </row>
    <row r="38" spans="2:3" x14ac:dyDescent="0.25">
      <c r="C38" s="117" t="s">
        <v>53</v>
      </c>
    </row>
    <row r="39" spans="2:3" x14ac:dyDescent="0.25">
      <c r="C39"/>
    </row>
    <row r="40" spans="2:3" x14ac:dyDescent="0.25">
      <c r="C40" s="118" t="s">
        <v>54</v>
      </c>
    </row>
    <row r="41" spans="2:3" x14ac:dyDescent="0.25">
      <c r="B41" s="117"/>
    </row>
  </sheetData>
  <mergeCells count="3">
    <mergeCell ref="I2:K3"/>
    <mergeCell ref="I4:K5"/>
    <mergeCell ref="A8:K8"/>
  </mergeCells>
  <hyperlinks>
    <hyperlink ref="C40" location="Indice!A1" display="Volver al índice" xr:uid="{00000000-0004-0000-0A00-000000000000}"/>
  </hyperlinks>
  <printOptions horizontalCentered="1"/>
  <pageMargins left="0.74803149606299213" right="0.74803149606299213" top="1.3775590551181101" bottom="1.3775590551181101" header="0.98385826771653495" footer="0.98385826771653495"/>
  <pageSetup paperSize="0" fitToWidth="0" fitToHeight="0" orientation="landscape" horizontalDpi="0" verticalDpi="0" copies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49"/>
  <sheetViews>
    <sheetView showGridLines="0" topLeftCell="A13" zoomScale="80" zoomScaleNormal="80" workbookViewId="0">
      <selection activeCell="B12" sqref="B12"/>
    </sheetView>
  </sheetViews>
  <sheetFormatPr baseColWidth="10" defaultColWidth="11" defaultRowHeight="13.8" x14ac:dyDescent="0.25"/>
  <cols>
    <col min="1" max="1" width="5.3984375" style="5" customWidth="1"/>
    <col min="2" max="2" width="50.19921875" style="5" customWidth="1"/>
    <col min="3" max="3" width="0.69921875" style="5" customWidth="1"/>
    <col min="4" max="5" width="9.8984375" style="5" customWidth="1"/>
    <col min="6" max="6" width="0.69921875" style="5" customWidth="1"/>
    <col min="7" max="8" width="9.8984375" style="5" customWidth="1"/>
    <col min="9" max="9" width="0.69921875" style="5" customWidth="1"/>
    <col min="10" max="11" width="9.8984375" style="5" customWidth="1"/>
    <col min="12" max="12" width="0.69921875" style="5" customWidth="1"/>
    <col min="13" max="14" width="9.8984375" style="5" customWidth="1"/>
    <col min="15" max="46" width="10.59765625" style="5" customWidth="1"/>
    <col min="47" max="47" width="11" customWidth="1"/>
  </cols>
  <sheetData>
    <row r="1" spans="1:23" customFormat="1" ht="15" customHeight="1" x14ac:dyDescent="0.25">
      <c r="E1" s="1"/>
    </row>
    <row r="2" spans="1:23" customFormat="1" ht="15" customHeight="1" x14ac:dyDescent="0.25">
      <c r="J2" s="363" t="s">
        <v>0</v>
      </c>
      <c r="K2" s="363"/>
      <c r="L2" s="363"/>
      <c r="M2" s="363"/>
      <c r="N2" s="2"/>
      <c r="O2" s="7"/>
    </row>
    <row r="3" spans="1:23" customFormat="1" ht="19.5" customHeight="1" x14ac:dyDescent="0.25">
      <c r="J3" s="363"/>
      <c r="K3" s="363"/>
      <c r="L3" s="363"/>
      <c r="M3" s="363"/>
      <c r="N3" s="7"/>
      <c r="O3" s="7"/>
    </row>
    <row r="4" spans="1:23" customFormat="1" ht="15" customHeight="1" x14ac:dyDescent="0.25">
      <c r="C4" s="3"/>
      <c r="J4" s="364" t="s">
        <v>1</v>
      </c>
      <c r="K4" s="364"/>
      <c r="L4" s="364"/>
      <c r="M4" s="364"/>
      <c r="N4" s="4"/>
      <c r="O4" s="7"/>
    </row>
    <row r="5" spans="1:23" customFormat="1" ht="32.25" customHeight="1" x14ac:dyDescent="0.25">
      <c r="J5" s="364"/>
      <c r="K5" s="364"/>
      <c r="L5" s="364"/>
      <c r="M5" s="364"/>
      <c r="N5" s="7"/>
      <c r="O5" s="7"/>
    </row>
    <row r="6" spans="1:23" customFormat="1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8" spans="1:23" ht="55.5" customHeight="1" x14ac:dyDescent="0.4">
      <c r="A8" s="389" t="s">
        <v>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</row>
    <row r="9" spans="1:23" ht="17.399999999999999" x14ac:dyDescent="0.3">
      <c r="B9" s="360"/>
    </row>
    <row r="12" spans="1:23" ht="17.399999999999999" x14ac:dyDescent="0.3">
      <c r="B12" s="252" t="s">
        <v>9</v>
      </c>
    </row>
    <row r="13" spans="1:23" x14ac:dyDescent="0.25">
      <c r="B13" s="253"/>
    </row>
    <row r="14" spans="1:23" ht="15" customHeight="1" x14ac:dyDescent="0.25"/>
    <row r="15" spans="1:23" ht="15" customHeight="1" x14ac:dyDescent="0.25">
      <c r="B15" s="401" t="s">
        <v>65</v>
      </c>
      <c r="D15" s="402" t="s">
        <v>135</v>
      </c>
      <c r="E15" s="402"/>
      <c r="F15" s="301"/>
      <c r="G15" s="403" t="s">
        <v>136</v>
      </c>
      <c r="H15" s="403"/>
      <c r="I15" s="301"/>
      <c r="J15" s="404" t="s">
        <v>137</v>
      </c>
      <c r="K15" s="404"/>
      <c r="L15" s="301"/>
      <c r="M15" s="405" t="s">
        <v>138</v>
      </c>
      <c r="N15" s="405"/>
    </row>
    <row r="16" spans="1:23" ht="18.899999999999999" customHeight="1" x14ac:dyDescent="0.25">
      <c r="B16" s="401"/>
      <c r="D16" s="406" t="s">
        <v>139</v>
      </c>
      <c r="E16" s="406"/>
      <c r="F16" s="302"/>
      <c r="G16" s="407" t="s">
        <v>140</v>
      </c>
      <c r="H16" s="407"/>
      <c r="I16" s="302"/>
      <c r="J16" s="399" t="s">
        <v>141</v>
      </c>
      <c r="K16" s="399"/>
      <c r="L16" s="302"/>
      <c r="M16" s="400" t="s">
        <v>142</v>
      </c>
      <c r="N16" s="400"/>
    </row>
    <row r="17" spans="1:14" ht="24" customHeight="1" x14ac:dyDescent="0.25">
      <c r="B17" s="401"/>
      <c r="D17" s="258" t="s">
        <v>66</v>
      </c>
      <c r="E17" s="258" t="s">
        <v>19</v>
      </c>
      <c r="F17" s="303"/>
      <c r="G17" s="259" t="s">
        <v>66</v>
      </c>
      <c r="H17" s="259" t="s">
        <v>19</v>
      </c>
      <c r="I17" s="303"/>
      <c r="J17" s="304" t="s">
        <v>66</v>
      </c>
      <c r="K17" s="304" t="s">
        <v>19</v>
      </c>
      <c r="L17" s="303"/>
      <c r="M17" s="262" t="s">
        <v>66</v>
      </c>
      <c r="N17" s="262" t="s">
        <v>19</v>
      </c>
    </row>
    <row r="18" spans="1:14" ht="24" customHeight="1" x14ac:dyDescent="0.25">
      <c r="A18" s="255"/>
      <c r="B18" s="263" t="s">
        <v>20</v>
      </c>
      <c r="D18" s="305">
        <v>4</v>
      </c>
      <c r="E18" s="265">
        <f>D18/D30*100</f>
        <v>7.4348038504528976E-3</v>
      </c>
      <c r="F18" s="306"/>
      <c r="G18" s="307">
        <v>1</v>
      </c>
      <c r="H18" s="267">
        <f>G18/G30*100</f>
        <v>1.6083981298764843E-2</v>
      </c>
      <c r="I18" s="306"/>
      <c r="J18" s="308">
        <v>0</v>
      </c>
      <c r="K18" s="241">
        <f>J18/J30*100</f>
        <v>0</v>
      </c>
      <c r="L18" s="306"/>
      <c r="M18" s="272">
        <v>0</v>
      </c>
      <c r="N18" s="273">
        <f>M18/M30*100</f>
        <v>0</v>
      </c>
    </row>
    <row r="19" spans="1:14" ht="24" customHeight="1" x14ac:dyDescent="0.25">
      <c r="A19" s="255"/>
      <c r="B19" s="274" t="s">
        <v>127</v>
      </c>
      <c r="C19" s="230"/>
      <c r="D19" s="309">
        <v>299.64953271028037</v>
      </c>
      <c r="E19" s="277">
        <f>D19/D30*100</f>
        <v>0.55695887489520102</v>
      </c>
      <c r="F19" s="310"/>
      <c r="G19" s="311">
        <v>89.369158878504678</v>
      </c>
      <c r="H19" s="279">
        <f>G19/G30*100</f>
        <v>1.4374118800882132</v>
      </c>
      <c r="I19" s="310"/>
      <c r="J19" s="312">
        <v>56.77570093457944</v>
      </c>
      <c r="K19" s="281">
        <f>J19/J30*100</f>
        <v>4.2840421950098673</v>
      </c>
      <c r="L19" s="310"/>
      <c r="M19" s="283">
        <v>4.2056074766355138</v>
      </c>
      <c r="N19" s="225">
        <f>M19/M30*100</f>
        <v>2.2570189887077574</v>
      </c>
    </row>
    <row r="20" spans="1:14" ht="24" customHeight="1" x14ac:dyDescent="0.25">
      <c r="A20" s="255"/>
      <c r="B20" s="263" t="s">
        <v>27</v>
      </c>
      <c r="D20" s="305">
        <v>4757.9381400208986</v>
      </c>
      <c r="E20" s="265">
        <f>D20/D30*100</f>
        <v>8.8435842009110193</v>
      </c>
      <c r="F20" s="306"/>
      <c r="G20" s="307">
        <v>1033.0881922675026</v>
      </c>
      <c r="H20" s="267">
        <f>G20/G30*100</f>
        <v>16.616171164405287</v>
      </c>
      <c r="I20" s="306"/>
      <c r="J20" s="308">
        <v>158.26562173458726</v>
      </c>
      <c r="K20" s="241">
        <f>J20/J30*100</f>
        <v>11.942020800618494</v>
      </c>
      <c r="L20" s="306"/>
      <c r="M20" s="272">
        <v>13.708045977011494</v>
      </c>
      <c r="N20" s="273">
        <f>M20/M30*100</f>
        <v>7.3566827717705561</v>
      </c>
    </row>
    <row r="21" spans="1:14" ht="24" customHeight="1" x14ac:dyDescent="0.25">
      <c r="A21" s="255"/>
      <c r="B21" s="274" t="s">
        <v>30</v>
      </c>
      <c r="C21" s="230"/>
      <c r="D21" s="309">
        <v>5334.854465958776</v>
      </c>
      <c r="E21" s="277">
        <f>D21/D30*100</f>
        <v>9.915899131279037</v>
      </c>
      <c r="F21" s="310"/>
      <c r="G21" s="311">
        <v>587.53903810118675</v>
      </c>
      <c r="H21" s="279">
        <f>G21/G30*100</f>
        <v>9.4499669011137719</v>
      </c>
      <c r="I21" s="310"/>
      <c r="J21" s="312">
        <v>309.43722673329171</v>
      </c>
      <c r="K21" s="281">
        <f>J21/J30*100</f>
        <v>23.348758609950863</v>
      </c>
      <c r="L21" s="310"/>
      <c r="M21" s="283">
        <v>39.169269206745781</v>
      </c>
      <c r="N21" s="225">
        <f>M21/M30*100</f>
        <v>21.020930951015881</v>
      </c>
    </row>
    <row r="22" spans="1:14" ht="24" customHeight="1" x14ac:dyDescent="0.25">
      <c r="A22" s="255"/>
      <c r="B22" s="263" t="s">
        <v>67</v>
      </c>
      <c r="D22" s="305">
        <v>16255.101311084625</v>
      </c>
      <c r="E22" s="265">
        <f>D22/D30*100</f>
        <v>30.213372454288486</v>
      </c>
      <c r="F22" s="306"/>
      <c r="G22" s="307">
        <v>1619.611442193087</v>
      </c>
      <c r="H22" s="267">
        <f>G22/G30*100</f>
        <v>26.049800147499163</v>
      </c>
      <c r="I22" s="306"/>
      <c r="J22" s="308">
        <v>431.44696066746127</v>
      </c>
      <c r="K22" s="241">
        <f>J22/J30*100</f>
        <v>32.555071165707623</v>
      </c>
      <c r="L22" s="306"/>
      <c r="M22" s="272">
        <v>75.840286054827175</v>
      </c>
      <c r="N22" s="273">
        <f>M22/M30*100</f>
        <v>40.701127408046048</v>
      </c>
    </row>
    <row r="23" spans="1:14" ht="24" customHeight="1" x14ac:dyDescent="0.25">
      <c r="A23" s="255"/>
      <c r="B23" s="274" t="s">
        <v>34</v>
      </c>
      <c r="C23" s="230"/>
      <c r="D23" s="309">
        <v>5819.1798941798934</v>
      </c>
      <c r="E23" s="277">
        <f>D23/D30*100</f>
        <v>10.816115270931691</v>
      </c>
      <c r="F23" s="310"/>
      <c r="G23" s="311">
        <v>589.74867724867727</v>
      </c>
      <c r="H23" s="279">
        <f>G23/G30*100</f>
        <v>9.4855066958390264</v>
      </c>
      <c r="I23" s="310"/>
      <c r="J23" s="312">
        <v>58.730158730158728</v>
      </c>
      <c r="K23" s="281">
        <f>J23/J30*100</f>
        <v>4.4315168985679181</v>
      </c>
      <c r="L23" s="310"/>
      <c r="M23" s="283">
        <v>7.3412698412698409</v>
      </c>
      <c r="N23" s="225">
        <f>M23/M30*100</f>
        <v>3.9398316473959492</v>
      </c>
    </row>
    <row r="24" spans="1:14" ht="24" customHeight="1" x14ac:dyDescent="0.25">
      <c r="A24" s="255"/>
      <c r="B24" s="263" t="s">
        <v>35</v>
      </c>
      <c r="D24" s="305">
        <v>13755.016755706654</v>
      </c>
      <c r="E24" s="265">
        <f>D24/D30*100</f>
        <v>25.566462884592994</v>
      </c>
      <c r="F24" s="306"/>
      <c r="G24" s="307">
        <v>475.50777076250608</v>
      </c>
      <c r="H24" s="267">
        <f>G24/G30*100</f>
        <v>7.6480580923615067</v>
      </c>
      <c r="I24" s="306"/>
      <c r="J24" s="308">
        <v>62.475473530840219</v>
      </c>
      <c r="K24" s="241">
        <f>J24/J30*100</f>
        <v>4.7141217167488962</v>
      </c>
      <c r="L24" s="306"/>
      <c r="M24" s="272">
        <v>0</v>
      </c>
      <c r="N24" s="273">
        <f>M24/M30*100</f>
        <v>0</v>
      </c>
    </row>
    <row r="25" spans="1:14" ht="24" customHeight="1" x14ac:dyDescent="0.25">
      <c r="A25" s="255"/>
      <c r="B25" s="274" t="s">
        <v>40</v>
      </c>
      <c r="C25" s="230"/>
      <c r="D25" s="309">
        <v>420.35502958579883</v>
      </c>
      <c r="E25" s="277">
        <f>D25/D30*100</f>
        <v>0.78131429813043474</v>
      </c>
      <c r="F25" s="310"/>
      <c r="G25" s="311">
        <v>131.94477317554239</v>
      </c>
      <c r="H25" s="279">
        <f>G25/G30*100</f>
        <v>2.1221972642251927</v>
      </c>
      <c r="I25" s="310"/>
      <c r="J25" s="312">
        <v>32.69428007889546</v>
      </c>
      <c r="K25" s="281">
        <f>J25/J30*100</f>
        <v>2.4669651468477491</v>
      </c>
      <c r="L25" s="310"/>
      <c r="M25" s="283">
        <v>7.0059171597633139</v>
      </c>
      <c r="N25" s="225">
        <f>M25/M30*100</f>
        <v>3.7598582727338381</v>
      </c>
    </row>
    <row r="26" spans="1:14" ht="24" customHeight="1" x14ac:dyDescent="0.25">
      <c r="A26" s="255"/>
      <c r="B26" s="274" t="s">
        <v>43</v>
      </c>
      <c r="C26" s="230"/>
      <c r="D26" s="309">
        <v>84.144578313253007</v>
      </c>
      <c r="E26" s="277">
        <f>D26/D30*100</f>
        <v>0.15639960870952721</v>
      </c>
      <c r="F26" s="310"/>
      <c r="G26" s="311">
        <v>82.975903614457835</v>
      </c>
      <c r="H26" s="279">
        <f>G26/G30*100</f>
        <v>1.3345828819830539</v>
      </c>
      <c r="I26" s="310"/>
      <c r="J26" s="312">
        <v>23.373493975903614</v>
      </c>
      <c r="K26" s="281">
        <f>J26/J30*100</f>
        <v>1.7636600304232202</v>
      </c>
      <c r="L26" s="310"/>
      <c r="M26" s="283">
        <v>3.5060240963855422</v>
      </c>
      <c r="N26" s="225">
        <f>M26/M30*100</f>
        <v>1.8815743039195036</v>
      </c>
    </row>
    <row r="27" spans="1:14" ht="24" customHeight="1" x14ac:dyDescent="0.25">
      <c r="A27" s="255"/>
      <c r="B27" s="274" t="s">
        <v>128</v>
      </c>
      <c r="D27" s="309">
        <v>163.73553719008265</v>
      </c>
      <c r="E27" s="277">
        <f>D27/D30*100</f>
        <v>0.30433540058920006</v>
      </c>
      <c r="F27" s="310">
        <f>SUM(F15:F26)</f>
        <v>0</v>
      </c>
      <c r="G27" s="311">
        <v>193.12396694214877</v>
      </c>
      <c r="H27" s="279">
        <f>G27/G30*100</f>
        <v>3.1062022726408003</v>
      </c>
      <c r="I27" s="310"/>
      <c r="J27" s="312">
        <v>18.892561983471076</v>
      </c>
      <c r="K27" s="281">
        <f>J27/J30*100</f>
        <v>1.4255488065623285</v>
      </c>
      <c r="L27" s="310"/>
      <c r="M27" s="283">
        <v>5.2479338842975203</v>
      </c>
      <c r="N27" s="225">
        <f>M27/M30*100</f>
        <v>2.8164032174058509</v>
      </c>
    </row>
    <row r="28" spans="1:14" ht="24" customHeight="1" x14ac:dyDescent="0.25">
      <c r="A28" s="255"/>
      <c r="B28" s="274" t="s">
        <v>45</v>
      </c>
      <c r="D28" s="309">
        <v>5636.9469407265769</v>
      </c>
      <c r="E28" s="277">
        <f>D28/D30*100</f>
        <v>10.477398704928161</v>
      </c>
      <c r="F28" s="310"/>
      <c r="G28" s="311">
        <v>1023.3260038240918</v>
      </c>
      <c r="H28" s="279">
        <f>G28/G30*100</f>
        <v>16.459156308046452</v>
      </c>
      <c r="I28" s="310"/>
      <c r="J28" s="312">
        <v>110.33747609942638</v>
      </c>
      <c r="K28" s="281">
        <f>J28/J30*100</f>
        <v>8.3255758276854941</v>
      </c>
      <c r="L28" s="310"/>
      <c r="M28" s="283">
        <v>18.389579349904398</v>
      </c>
      <c r="N28" s="225">
        <f>M28/M30*100</f>
        <v>9.8691164160395672</v>
      </c>
    </row>
    <row r="29" spans="1:14" ht="24" customHeight="1" x14ac:dyDescent="0.25">
      <c r="A29" s="255"/>
      <c r="B29" s="274" t="s">
        <v>49</v>
      </c>
      <c r="D29" s="309">
        <v>1270.0936914428482</v>
      </c>
      <c r="E29" s="277">
        <f>D29/D30*100</f>
        <v>2.3607243668938058</v>
      </c>
      <c r="F29" s="310"/>
      <c r="G29" s="311">
        <v>390.13116801998751</v>
      </c>
      <c r="H29" s="279">
        <f>G29/G30*100</f>
        <v>6.2748624104987636</v>
      </c>
      <c r="I29" s="310"/>
      <c r="J29" s="312">
        <v>62.854465958775762</v>
      </c>
      <c r="K29" s="281">
        <f>J29/J30*100</f>
        <v>4.7427188018775501</v>
      </c>
      <c r="L29" s="310"/>
      <c r="M29" s="283">
        <v>11.920674578388507</v>
      </c>
      <c r="N29" s="225">
        <f>M29/M30*100</f>
        <v>6.3974560229650468</v>
      </c>
    </row>
    <row r="30" spans="1:14" ht="15" customHeight="1" x14ac:dyDescent="0.25">
      <c r="A30" s="255"/>
      <c r="B30" s="313" t="s">
        <v>143</v>
      </c>
      <c r="D30" s="314">
        <f>SUM(D18:D29)</f>
        <v>53801.015876919686</v>
      </c>
      <c r="E30" s="291">
        <f>SUM(E18:E29)</f>
        <v>100</v>
      </c>
      <c r="F30" s="315"/>
      <c r="G30" s="316">
        <f>SUM(G18:G29)</f>
        <v>6217.3660950276926</v>
      </c>
      <c r="H30" s="293">
        <f>SUM(H18:H29)</f>
        <v>100</v>
      </c>
      <c r="I30" s="315"/>
      <c r="J30" s="317">
        <f>SUM(J18:J29)</f>
        <v>1325.2834204273909</v>
      </c>
      <c r="K30" s="318">
        <f>SUM(K18:K29)</f>
        <v>100.00000000000001</v>
      </c>
      <c r="L30" s="315"/>
      <c r="M30" s="298">
        <f>SUM(M18:M29)</f>
        <v>186.3346076252291</v>
      </c>
      <c r="N30" s="299">
        <f>SUM(N18:N29)</f>
        <v>99.999999999999986</v>
      </c>
    </row>
    <row r="31" spans="1:14" x14ac:dyDescent="0.25">
      <c r="B31" s="300"/>
    </row>
    <row r="32" spans="1:14" x14ac:dyDescent="0.25">
      <c r="G32" s="250"/>
    </row>
    <row r="33" spans="2:13" x14ac:dyDescent="0.25">
      <c r="B33" s="117"/>
    </row>
    <row r="34" spans="2:13" x14ac:dyDescent="0.25">
      <c r="B34" s="117" t="s">
        <v>53</v>
      </c>
    </row>
    <row r="35" spans="2:13" x14ac:dyDescent="0.25">
      <c r="B35"/>
    </row>
    <row r="36" spans="2:13" x14ac:dyDescent="0.25">
      <c r="B36" s="118" t="s">
        <v>54</v>
      </c>
    </row>
    <row r="37" spans="2:13" x14ac:dyDescent="0.25">
      <c r="F37"/>
      <c r="G37"/>
      <c r="H37"/>
      <c r="I37"/>
      <c r="J37"/>
      <c r="K37"/>
      <c r="L37"/>
      <c r="M37"/>
    </row>
    <row r="38" spans="2:13" x14ac:dyDescent="0.25">
      <c r="F38"/>
      <c r="G38"/>
      <c r="H38"/>
      <c r="I38"/>
      <c r="J38"/>
      <c r="K38"/>
      <c r="L38"/>
      <c r="M38"/>
    </row>
    <row r="39" spans="2:13" x14ac:dyDescent="0.25">
      <c r="F39"/>
      <c r="G39"/>
      <c r="H39"/>
      <c r="I39"/>
      <c r="J39"/>
      <c r="K39"/>
      <c r="L39"/>
      <c r="M39"/>
    </row>
    <row r="40" spans="2:13" x14ac:dyDescent="0.25">
      <c r="F40"/>
      <c r="G40"/>
      <c r="H40"/>
      <c r="I40"/>
      <c r="J40"/>
      <c r="K40"/>
      <c r="L40"/>
      <c r="M40"/>
    </row>
    <row r="41" spans="2:13" x14ac:dyDescent="0.25">
      <c r="F41"/>
      <c r="G41"/>
      <c r="H41"/>
      <c r="I41"/>
      <c r="J41"/>
      <c r="K41"/>
      <c r="L41"/>
      <c r="M41"/>
    </row>
    <row r="42" spans="2:13" x14ac:dyDescent="0.25">
      <c r="F42"/>
      <c r="G42"/>
      <c r="H42"/>
      <c r="I42"/>
      <c r="J42"/>
      <c r="K42"/>
      <c r="L42"/>
      <c r="M42"/>
    </row>
    <row r="43" spans="2:13" x14ac:dyDescent="0.25">
      <c r="F43"/>
      <c r="G43"/>
      <c r="H43"/>
      <c r="I43"/>
      <c r="J43"/>
      <c r="K43"/>
      <c r="L43"/>
      <c r="M43"/>
    </row>
    <row r="44" spans="2:13" x14ac:dyDescent="0.25">
      <c r="F44"/>
      <c r="G44"/>
      <c r="H44"/>
      <c r="I44"/>
      <c r="J44"/>
      <c r="K44"/>
      <c r="L44"/>
      <c r="M44"/>
    </row>
    <row r="45" spans="2:13" x14ac:dyDescent="0.25">
      <c r="F45"/>
      <c r="G45"/>
      <c r="H45"/>
      <c r="I45"/>
      <c r="J45"/>
      <c r="K45"/>
      <c r="L45"/>
      <c r="M45"/>
    </row>
    <row r="46" spans="2:13" x14ac:dyDescent="0.25">
      <c r="F46"/>
      <c r="G46"/>
      <c r="H46"/>
      <c r="I46"/>
      <c r="J46"/>
      <c r="K46"/>
      <c r="L46"/>
      <c r="M46"/>
    </row>
    <row r="47" spans="2:13" x14ac:dyDescent="0.25">
      <c r="F47"/>
      <c r="G47"/>
      <c r="H47"/>
      <c r="I47"/>
      <c r="J47"/>
      <c r="K47"/>
      <c r="L47"/>
      <c r="M47"/>
    </row>
    <row r="48" spans="2:13" x14ac:dyDescent="0.25">
      <c r="F48"/>
      <c r="G48"/>
      <c r="H48"/>
      <c r="I48"/>
      <c r="J48"/>
      <c r="K48"/>
      <c r="L48"/>
      <c r="M48"/>
    </row>
    <row r="49" spans="6:13" x14ac:dyDescent="0.25">
      <c r="F49"/>
      <c r="G49"/>
      <c r="H49"/>
      <c r="I49"/>
      <c r="J49"/>
      <c r="K49"/>
      <c r="L49"/>
      <c r="M49"/>
    </row>
  </sheetData>
  <mergeCells count="12">
    <mergeCell ref="J16:K16"/>
    <mergeCell ref="M16:N16"/>
    <mergeCell ref="J2:M3"/>
    <mergeCell ref="J4:M5"/>
    <mergeCell ref="A8:N8"/>
    <mergeCell ref="B15:B17"/>
    <mergeCell ref="D15:E15"/>
    <mergeCell ref="G15:H15"/>
    <mergeCell ref="J15:K15"/>
    <mergeCell ref="M15:N15"/>
    <mergeCell ref="D16:E16"/>
    <mergeCell ref="G16:H16"/>
  </mergeCells>
  <hyperlinks>
    <hyperlink ref="B36" location="Indice!A1" display="Volver al índice" xr:uid="{00000000-0004-0000-0B00-000000000000}"/>
  </hyperlinks>
  <printOptions horizontalCentered="1"/>
  <pageMargins left="0.74803149606299213" right="0.74803149606299213" top="1.3775590551181101" bottom="1.3775590551181101" header="0.98385826771653495" footer="0.98385826771653495"/>
  <pageSetup paperSize="0" scale="65" fitToWidth="0" fitToHeight="0" orientation="landscape" horizontalDpi="0" verticalDpi="0" copies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L38"/>
  <sheetViews>
    <sheetView showGridLines="0" tabSelected="1" zoomScale="80" zoomScaleNormal="80" workbookViewId="0">
      <selection activeCell="C35" sqref="C35"/>
    </sheetView>
  </sheetViews>
  <sheetFormatPr baseColWidth="10" defaultColWidth="11" defaultRowHeight="13.8" x14ac:dyDescent="0.25"/>
  <cols>
    <col min="1" max="2" width="2.5" style="5" customWidth="1"/>
    <col min="3" max="64" width="10.59765625" style="5" customWidth="1"/>
    <col min="65" max="65" width="11" customWidth="1"/>
  </cols>
  <sheetData>
    <row r="1" spans="1:23" customFormat="1" ht="15" customHeight="1" x14ac:dyDescent="0.25">
      <c r="E1" s="1"/>
    </row>
    <row r="2" spans="1:23" customFormat="1" ht="15" customHeight="1" x14ac:dyDescent="0.25">
      <c r="H2" s="363" t="s">
        <v>0</v>
      </c>
      <c r="I2" s="363"/>
      <c r="J2" s="363"/>
      <c r="K2" s="363"/>
      <c r="L2" s="7"/>
      <c r="M2" s="7"/>
      <c r="N2" s="2"/>
      <c r="O2" s="7"/>
    </row>
    <row r="3" spans="1:23" customFormat="1" ht="19.5" customHeight="1" x14ac:dyDescent="0.25">
      <c r="H3" s="363"/>
      <c r="I3" s="363"/>
      <c r="J3" s="363"/>
      <c r="K3" s="363"/>
      <c r="L3" s="7"/>
      <c r="M3" s="7"/>
      <c r="N3" s="7"/>
      <c r="O3" s="7"/>
    </row>
    <row r="4" spans="1:23" customFormat="1" ht="15" customHeight="1" x14ac:dyDescent="0.25">
      <c r="C4" s="3"/>
      <c r="H4" s="364" t="s">
        <v>1</v>
      </c>
      <c r="I4" s="364"/>
      <c r="J4" s="364"/>
      <c r="K4" s="364"/>
      <c r="L4" s="7"/>
      <c r="M4" s="7"/>
      <c r="N4" s="4"/>
      <c r="O4" s="7"/>
    </row>
    <row r="5" spans="1:23" customFormat="1" ht="32.25" customHeight="1" x14ac:dyDescent="0.25">
      <c r="H5" s="364"/>
      <c r="I5" s="364"/>
      <c r="J5" s="364"/>
      <c r="K5" s="364"/>
      <c r="L5" s="7"/>
      <c r="M5" s="7"/>
      <c r="N5" s="7"/>
      <c r="O5" s="7"/>
    </row>
    <row r="6" spans="1:23" customFormat="1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7" spans="1:23" ht="15" customHeight="1" x14ac:dyDescent="0.25"/>
    <row r="8" spans="1:23" ht="51" customHeight="1" x14ac:dyDescent="0.45">
      <c r="A8" s="389" t="s">
        <v>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210"/>
      <c r="M8" s="210"/>
      <c r="N8" s="210"/>
    </row>
    <row r="9" spans="1:23" ht="17.399999999999999" x14ac:dyDescent="0.3">
      <c r="B9" s="360"/>
    </row>
    <row r="12" spans="1:23" ht="17.399999999999999" x14ac:dyDescent="0.3">
      <c r="B12" s="18" t="s">
        <v>144</v>
      </c>
    </row>
    <row r="26" spans="3:14" x14ac:dyDescent="0.25">
      <c r="N26" s="5" t="s">
        <v>145</v>
      </c>
    </row>
    <row r="27" spans="3:14" x14ac:dyDescent="0.25">
      <c r="F27" s="5">
        <f>SUM(F15:F26)</f>
        <v>0</v>
      </c>
    </row>
    <row r="32" spans="3:14" x14ac:dyDescent="0.25">
      <c r="C32" s="117"/>
    </row>
    <row r="33" spans="2:3" x14ac:dyDescent="0.25">
      <c r="C33" s="117" t="s">
        <v>53</v>
      </c>
    </row>
    <row r="34" spans="2:3" x14ac:dyDescent="0.25">
      <c r="C34"/>
    </row>
    <row r="35" spans="2:3" x14ac:dyDescent="0.25">
      <c r="C35" s="118" t="s">
        <v>54</v>
      </c>
    </row>
    <row r="38" spans="2:3" x14ac:dyDescent="0.25">
      <c r="B38" s="117"/>
    </row>
  </sheetData>
  <mergeCells count="3">
    <mergeCell ref="H2:K3"/>
    <mergeCell ref="H4:K5"/>
    <mergeCell ref="A8:K8"/>
  </mergeCells>
  <hyperlinks>
    <hyperlink ref="C35" location="Indice!A1" display="Volver al índice" xr:uid="{00000000-0004-0000-0C00-000000000000}"/>
  </hyperlinks>
  <pageMargins left="0.74803149606299213" right="0.74803149606299213" top="1.3775590551181101" bottom="1.3775590551181101" header="0.98385826771653495" footer="0.98385826771653495"/>
  <pageSetup paperSize="0" fitToWidth="0" fitToHeight="0" orientation="landscape" horizontalDpi="0" verticalDpi="0" copies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534"/>
  <sheetViews>
    <sheetView topLeftCell="B55" workbookViewId="0">
      <selection activeCell="E61" sqref="E61"/>
    </sheetView>
  </sheetViews>
  <sheetFormatPr baseColWidth="10" defaultColWidth="11" defaultRowHeight="15" customHeight="1" x14ac:dyDescent="0.25"/>
  <cols>
    <col min="1" max="1" width="0.8984375" customWidth="1"/>
    <col min="2" max="2" width="2.5" customWidth="1"/>
    <col min="3" max="3" width="71.8984375" customWidth="1"/>
    <col min="4" max="4" width="14.3984375" style="1" customWidth="1"/>
    <col min="5" max="5" width="9.8984375" customWidth="1"/>
    <col min="6" max="6" width="15.19921875" customWidth="1"/>
    <col min="7" max="7" width="18.3984375" customWidth="1"/>
    <col min="8" max="8" width="24.19921875" customWidth="1"/>
    <col min="9" max="64" width="10.09765625" customWidth="1"/>
    <col min="65" max="65" width="11" customWidth="1"/>
  </cols>
  <sheetData>
    <row r="1" spans="1:8" ht="15" customHeight="1" x14ac:dyDescent="0.25">
      <c r="B1" s="121" t="s">
        <v>4</v>
      </c>
      <c r="D1" s="20"/>
    </row>
    <row r="2" spans="1:8" ht="3" customHeight="1" thickBot="1" x14ac:dyDescent="0.3"/>
    <row r="3" spans="1:8" ht="48" customHeight="1" thickTop="1" x14ac:dyDescent="0.3">
      <c r="C3" s="22" t="s">
        <v>17</v>
      </c>
      <c r="D3" s="24" t="s">
        <v>19</v>
      </c>
      <c r="F3" s="319" t="s">
        <v>146</v>
      </c>
      <c r="G3" s="319" t="s">
        <v>147</v>
      </c>
    </row>
    <row r="4" spans="1:8" ht="18" customHeight="1" x14ac:dyDescent="0.3">
      <c r="A4" s="25"/>
      <c r="C4" s="26" t="s">
        <v>20</v>
      </c>
      <c r="D4" s="320">
        <f>+H4</f>
        <v>8.1261173411344059E-3</v>
      </c>
      <c r="F4" s="321" t="s">
        <v>148</v>
      </c>
      <c r="G4" s="322">
        <v>5</v>
      </c>
      <c r="H4" s="323">
        <f>100*G4/$G$16</f>
        <v>8.1261173411344059E-3</v>
      </c>
    </row>
    <row r="5" spans="1:8" ht="18" customHeight="1" x14ac:dyDescent="0.3">
      <c r="A5" s="25"/>
      <c r="C5" s="34" t="s">
        <v>23</v>
      </c>
      <c r="D5" s="324">
        <f t="shared" ref="D4:D15" si="0">+H5</f>
        <v>0.73135056070209659</v>
      </c>
      <c r="F5" s="321" t="s">
        <v>149</v>
      </c>
      <c r="G5" s="322">
        <v>450</v>
      </c>
      <c r="H5" s="323">
        <f t="shared" ref="H4:H15" si="1">100*G5/$G$16</f>
        <v>0.73135056070209659</v>
      </c>
    </row>
    <row r="6" spans="1:8" ht="18" customHeight="1" x14ac:dyDescent="0.3">
      <c r="A6" s="25"/>
      <c r="C6" s="45" t="s">
        <v>27</v>
      </c>
      <c r="D6" s="325">
        <f t="shared" si="0"/>
        <v>9.6912075410368921</v>
      </c>
      <c r="F6" s="321" t="s">
        <v>150</v>
      </c>
      <c r="G6" s="322">
        <v>5963</v>
      </c>
      <c r="H6" s="323">
        <f t="shared" si="1"/>
        <v>9.6912075410368921</v>
      </c>
    </row>
    <row r="7" spans="1:8" ht="18" customHeight="1" x14ac:dyDescent="0.3">
      <c r="A7" s="25"/>
      <c r="C7" s="54" t="s">
        <v>30</v>
      </c>
      <c r="D7" s="326">
        <f t="shared" si="0"/>
        <v>10.191776369250771</v>
      </c>
      <c r="F7" s="321" t="s">
        <v>151</v>
      </c>
      <c r="G7" s="322">
        <v>6271</v>
      </c>
      <c r="H7" s="323">
        <f t="shared" si="1"/>
        <v>10.191776369250771</v>
      </c>
    </row>
    <row r="8" spans="1:8" ht="18" customHeight="1" x14ac:dyDescent="0.3">
      <c r="A8" s="25"/>
      <c r="C8" s="57" t="s">
        <v>67</v>
      </c>
      <c r="D8" s="327">
        <f t="shared" si="0"/>
        <v>29.874857792946528</v>
      </c>
      <c r="F8" s="321" t="s">
        <v>152</v>
      </c>
      <c r="G8" s="322">
        <v>18382</v>
      </c>
      <c r="H8" s="323">
        <f t="shared" si="1"/>
        <v>29.874857792946528</v>
      </c>
    </row>
    <row r="9" spans="1:8" ht="18" customHeight="1" x14ac:dyDescent="0.3">
      <c r="A9" s="25"/>
      <c r="C9" s="66" t="s">
        <v>34</v>
      </c>
      <c r="D9" s="328">
        <f t="shared" si="0"/>
        <v>10.523321956769056</v>
      </c>
      <c r="F9" s="321" t="s">
        <v>153</v>
      </c>
      <c r="G9" s="322">
        <v>6475</v>
      </c>
      <c r="H9" s="323">
        <f t="shared" si="1"/>
        <v>10.523321956769056</v>
      </c>
    </row>
    <row r="10" spans="1:8" ht="18" customHeight="1" x14ac:dyDescent="0.3">
      <c r="A10" s="25"/>
      <c r="C10" s="69" t="s">
        <v>35</v>
      </c>
      <c r="D10" s="329">
        <f t="shared" si="0"/>
        <v>23.229319031366813</v>
      </c>
      <c r="F10" s="321" t="s">
        <v>154</v>
      </c>
      <c r="G10" s="322">
        <v>14293</v>
      </c>
      <c r="H10" s="323">
        <f t="shared" si="1"/>
        <v>23.229319031366813</v>
      </c>
    </row>
    <row r="11" spans="1:8" ht="18" customHeight="1" x14ac:dyDescent="0.3">
      <c r="A11" s="25"/>
      <c r="C11" s="81" t="s">
        <v>40</v>
      </c>
      <c r="D11" s="330">
        <f t="shared" si="0"/>
        <v>0.96213229319031368</v>
      </c>
      <c r="F11" s="321" t="s">
        <v>155</v>
      </c>
      <c r="G11" s="322">
        <v>592</v>
      </c>
      <c r="H11" s="323">
        <f t="shared" si="1"/>
        <v>0.96213229319031368</v>
      </c>
    </row>
    <row r="12" spans="1:8" ht="18" customHeight="1" x14ac:dyDescent="0.3">
      <c r="A12" s="25"/>
      <c r="C12" s="90" t="s">
        <v>43</v>
      </c>
      <c r="D12" s="331">
        <f t="shared" si="0"/>
        <v>0.31529335283601495</v>
      </c>
      <c r="F12" s="321" t="s">
        <v>156</v>
      </c>
      <c r="G12" s="322">
        <v>194</v>
      </c>
      <c r="H12" s="323">
        <f t="shared" si="1"/>
        <v>0.31529335283601495</v>
      </c>
    </row>
    <row r="13" spans="1:8" ht="18" customHeight="1" x14ac:dyDescent="0.3">
      <c r="A13" s="25"/>
      <c r="C13" s="93" t="s">
        <v>44</v>
      </c>
      <c r="D13" s="332">
        <f t="shared" si="0"/>
        <v>0.61921014139444175</v>
      </c>
      <c r="F13" s="321" t="s">
        <v>157</v>
      </c>
      <c r="G13" s="322">
        <v>381</v>
      </c>
      <c r="H13" s="323">
        <f t="shared" si="1"/>
        <v>0.61921014139444175</v>
      </c>
    </row>
    <row r="14" spans="1:8" ht="18" customHeight="1" x14ac:dyDescent="0.3">
      <c r="A14" s="25"/>
      <c r="C14" s="96" t="s">
        <v>45</v>
      </c>
      <c r="D14" s="333">
        <f t="shared" si="0"/>
        <v>11.033642125792296</v>
      </c>
      <c r="F14" s="321" t="s">
        <v>158</v>
      </c>
      <c r="G14" s="322">
        <v>6789</v>
      </c>
      <c r="H14" s="323">
        <f t="shared" si="1"/>
        <v>11.033642125792296</v>
      </c>
    </row>
    <row r="15" spans="1:8" ht="18" customHeight="1" x14ac:dyDescent="0.3">
      <c r="A15" s="25"/>
      <c r="C15" s="105" t="s">
        <v>49</v>
      </c>
      <c r="D15" s="334">
        <f t="shared" si="0"/>
        <v>2.819762717373639</v>
      </c>
      <c r="F15" s="321" t="s">
        <v>159</v>
      </c>
      <c r="G15" s="322">
        <v>1735</v>
      </c>
      <c r="H15" s="323">
        <f t="shared" si="1"/>
        <v>2.819762717373639</v>
      </c>
    </row>
    <row r="16" spans="1:8" ht="15" customHeight="1" x14ac:dyDescent="0.25">
      <c r="A16" s="25"/>
      <c r="G16" s="121">
        <f>SUM(G4:G15)</f>
        <v>61530</v>
      </c>
    </row>
    <row r="17" spans="2:11" ht="12.75" customHeight="1" x14ac:dyDescent="0.25">
      <c r="D17" s="20"/>
    </row>
    <row r="18" spans="2:11" ht="12.75" customHeight="1" x14ac:dyDescent="0.25">
      <c r="D18" s="20"/>
    </row>
    <row r="19" spans="2:11" ht="12.75" customHeight="1" x14ac:dyDescent="0.25">
      <c r="B19" s="121" t="s">
        <v>5</v>
      </c>
      <c r="D19" s="20"/>
    </row>
    <row r="20" spans="2:11" ht="12.75" customHeight="1" x14ac:dyDescent="0.25">
      <c r="B20" s="16"/>
      <c r="D20" s="20" t="s">
        <v>160</v>
      </c>
      <c r="E20" t="s">
        <v>19</v>
      </c>
    </row>
    <row r="21" spans="2:11" ht="15" customHeight="1" x14ac:dyDescent="0.3">
      <c r="C21" s="335" t="s">
        <v>52</v>
      </c>
      <c r="D21" s="335">
        <f>+SUM(D22:D29)</f>
        <v>61530</v>
      </c>
      <c r="G21" s="336" t="s">
        <v>161</v>
      </c>
      <c r="H21" s="336" t="s">
        <v>162</v>
      </c>
      <c r="I21" s="336" t="s">
        <v>163</v>
      </c>
      <c r="J21" s="337"/>
    </row>
    <row r="22" spans="2:11" ht="15" customHeight="1" x14ac:dyDescent="0.3">
      <c r="C22" s="338" t="s">
        <v>57</v>
      </c>
      <c r="D22" s="338">
        <f t="shared" ref="D22:D29" si="2">+I22</f>
        <v>8108</v>
      </c>
      <c r="E22" s="339">
        <f>+D22/$D$21</f>
        <v>0.13177311880383552</v>
      </c>
      <c r="G22" s="340" t="s">
        <v>164</v>
      </c>
      <c r="H22" s="340" t="s">
        <v>151</v>
      </c>
      <c r="I22" s="322">
        <v>8108</v>
      </c>
      <c r="J22" s="341"/>
      <c r="K22" s="341">
        <f t="shared" ref="K22:K29" si="3">+E22*100</f>
        <v>13.177311880383552</v>
      </c>
    </row>
    <row r="23" spans="2:11" ht="15" customHeight="1" x14ac:dyDescent="0.3">
      <c r="C23" s="342" t="s">
        <v>58</v>
      </c>
      <c r="D23" s="342">
        <f t="shared" si="2"/>
        <v>8080</v>
      </c>
      <c r="E23" s="339">
        <f t="shared" ref="E22:E29" si="4">+D23/$D$21</f>
        <v>0.13131805623273199</v>
      </c>
      <c r="G23" s="340" t="s">
        <v>165</v>
      </c>
      <c r="H23" s="340" t="s">
        <v>158</v>
      </c>
      <c r="I23" s="322">
        <v>8080</v>
      </c>
      <c r="J23" s="341"/>
      <c r="K23" s="341">
        <f t="shared" si="3"/>
        <v>13.131805623273198</v>
      </c>
    </row>
    <row r="24" spans="2:11" ht="15" customHeight="1" x14ac:dyDescent="0.3">
      <c r="C24" s="343" t="s">
        <v>59</v>
      </c>
      <c r="D24" s="343">
        <f t="shared" si="2"/>
        <v>7139</v>
      </c>
      <c r="E24" s="339">
        <f t="shared" si="4"/>
        <v>0.11602470339671705</v>
      </c>
      <c r="G24" s="340" t="s">
        <v>166</v>
      </c>
      <c r="H24" s="340" t="s">
        <v>167</v>
      </c>
      <c r="I24" s="322">
        <v>7139</v>
      </c>
      <c r="J24" s="341"/>
      <c r="K24" s="341">
        <f t="shared" si="3"/>
        <v>11.602470339671706</v>
      </c>
    </row>
    <row r="25" spans="2:11" ht="15" customHeight="1" x14ac:dyDescent="0.3">
      <c r="C25" s="344" t="s">
        <v>60</v>
      </c>
      <c r="D25" s="344">
        <f t="shared" si="2"/>
        <v>9372</v>
      </c>
      <c r="E25" s="339">
        <f t="shared" si="4"/>
        <v>0.15231594344222329</v>
      </c>
      <c r="G25" s="340" t="s">
        <v>168</v>
      </c>
      <c r="H25" s="340" t="s">
        <v>169</v>
      </c>
      <c r="I25" s="322">
        <v>9372</v>
      </c>
      <c r="J25" s="341"/>
      <c r="K25" s="341">
        <f t="shared" si="3"/>
        <v>15.23159434422233</v>
      </c>
    </row>
    <row r="26" spans="2:11" ht="15" customHeight="1" x14ac:dyDescent="0.3">
      <c r="C26" s="345" t="s">
        <v>61</v>
      </c>
      <c r="D26" s="345">
        <f t="shared" si="2"/>
        <v>4564</v>
      </c>
      <c r="E26" s="339">
        <f t="shared" si="4"/>
        <v>7.4175199089874855E-2</v>
      </c>
      <c r="G26" s="340" t="s">
        <v>170</v>
      </c>
      <c r="H26" s="340" t="s">
        <v>171</v>
      </c>
      <c r="I26" s="322">
        <v>4564</v>
      </c>
      <c r="J26" s="341"/>
      <c r="K26" s="341">
        <f t="shared" si="3"/>
        <v>7.4175199089874857</v>
      </c>
    </row>
    <row r="27" spans="2:11" ht="15" customHeight="1" x14ac:dyDescent="0.3">
      <c r="C27" s="346" t="s">
        <v>109</v>
      </c>
      <c r="D27" s="346">
        <f t="shared" si="2"/>
        <v>5034</v>
      </c>
      <c r="E27" s="339">
        <f t="shared" si="4"/>
        <v>8.1813749390541202E-2</v>
      </c>
      <c r="G27" s="340" t="s">
        <v>172</v>
      </c>
      <c r="H27" s="340" t="s">
        <v>173</v>
      </c>
      <c r="I27" s="322">
        <v>5034</v>
      </c>
      <c r="J27" s="341"/>
      <c r="K27" s="341">
        <f t="shared" si="3"/>
        <v>8.1813749390541197</v>
      </c>
    </row>
    <row r="28" spans="2:11" ht="15" customHeight="1" x14ac:dyDescent="0.3">
      <c r="C28" s="347" t="s">
        <v>63</v>
      </c>
      <c r="D28" s="347">
        <f t="shared" si="2"/>
        <v>10209</v>
      </c>
      <c r="E28" s="339">
        <f t="shared" si="4"/>
        <v>0.1659190638712823</v>
      </c>
      <c r="G28" s="340" t="s">
        <v>174</v>
      </c>
      <c r="H28" s="340" t="s">
        <v>175</v>
      </c>
      <c r="I28" s="322">
        <v>10209</v>
      </c>
      <c r="J28" s="341"/>
      <c r="K28" s="341">
        <f t="shared" si="3"/>
        <v>16.59190638712823</v>
      </c>
    </row>
    <row r="29" spans="2:11" ht="15" customHeight="1" x14ac:dyDescent="0.3">
      <c r="C29" s="348" t="s">
        <v>64</v>
      </c>
      <c r="D29" s="348">
        <f t="shared" si="2"/>
        <v>9024</v>
      </c>
      <c r="E29" s="339">
        <f t="shared" si="4"/>
        <v>0.14666016577279375</v>
      </c>
      <c r="G29" s="340" t="s">
        <v>176</v>
      </c>
      <c r="H29" s="340" t="s">
        <v>177</v>
      </c>
      <c r="I29" s="322">
        <v>9024</v>
      </c>
      <c r="J29" s="341"/>
      <c r="K29" s="341">
        <f t="shared" si="3"/>
        <v>14.666016577279375</v>
      </c>
    </row>
    <row r="30" spans="2:11" ht="15" customHeight="1" x14ac:dyDescent="0.3">
      <c r="D30" s="121"/>
      <c r="G30" s="349"/>
      <c r="H30" s="349"/>
      <c r="I30" s="350"/>
      <c r="J30" s="341"/>
    </row>
    <row r="31" spans="2:11" ht="15" customHeight="1" x14ac:dyDescent="0.25">
      <c r="I31" s="121">
        <f>SUM(I22:I30)</f>
        <v>61530</v>
      </c>
      <c r="J31" s="323">
        <v>100</v>
      </c>
    </row>
    <row r="32" spans="2:11" ht="15" customHeight="1" x14ac:dyDescent="0.25">
      <c r="C32" s="121" t="s">
        <v>6</v>
      </c>
    </row>
    <row r="33" spans="1:10" ht="15" customHeight="1" x14ac:dyDescent="0.3">
      <c r="E33" t="s">
        <v>19</v>
      </c>
      <c r="G33" s="319" t="s">
        <v>178</v>
      </c>
      <c r="H33" s="319" t="s">
        <v>147</v>
      </c>
      <c r="I33" s="337"/>
    </row>
    <row r="34" spans="1:10" ht="15" customHeight="1" x14ac:dyDescent="0.3">
      <c r="C34" s="338" t="s">
        <v>72</v>
      </c>
      <c r="D34" s="338">
        <f>+H34</f>
        <v>3843</v>
      </c>
      <c r="E34" s="339">
        <f>+D34/$D$39</f>
        <v>6.2457337883959047E-2</v>
      </c>
      <c r="G34" s="322">
        <v>1</v>
      </c>
      <c r="H34" s="322">
        <v>3843</v>
      </c>
      <c r="I34" s="341">
        <f>+E34*100</f>
        <v>6.2457337883959045</v>
      </c>
      <c r="J34" s="337" t="s">
        <v>179</v>
      </c>
    </row>
    <row r="35" spans="1:10" ht="15" customHeight="1" x14ac:dyDescent="0.3">
      <c r="C35" s="342" t="s">
        <v>73</v>
      </c>
      <c r="D35" s="342">
        <f>+H35</f>
        <v>15813</v>
      </c>
      <c r="E35" s="339">
        <f>+D35/$D$39</f>
        <v>0.25699658703071671</v>
      </c>
      <c r="G35" s="322">
        <v>2</v>
      </c>
      <c r="H35" s="322">
        <v>15813</v>
      </c>
      <c r="I35" s="341">
        <f>+E35*100</f>
        <v>25.69965870307167</v>
      </c>
      <c r="J35" s="337" t="s">
        <v>180</v>
      </c>
    </row>
    <row r="36" spans="1:10" ht="15" customHeight="1" x14ac:dyDescent="0.3">
      <c r="C36" s="343" t="s">
        <v>74</v>
      </c>
      <c r="D36" s="343">
        <f>+H36</f>
        <v>15764</v>
      </c>
      <c r="E36" s="339">
        <f>+D36/$D$39</f>
        <v>0.25620022753128557</v>
      </c>
      <c r="G36" s="322">
        <v>3</v>
      </c>
      <c r="H36" s="322">
        <v>15764</v>
      </c>
      <c r="I36" s="341">
        <f>+E36*100</f>
        <v>25.620022753128559</v>
      </c>
      <c r="J36" s="337" t="s">
        <v>181</v>
      </c>
    </row>
    <row r="37" spans="1:10" ht="15" customHeight="1" x14ac:dyDescent="0.3">
      <c r="C37" s="344" t="s">
        <v>182</v>
      </c>
      <c r="D37" s="344">
        <f>+H37</f>
        <v>11365</v>
      </c>
      <c r="E37" s="339">
        <f>+D37/$D$39</f>
        <v>0.18470664716398505</v>
      </c>
      <c r="G37" s="322">
        <v>4</v>
      </c>
      <c r="H37" s="322">
        <v>11365</v>
      </c>
      <c r="I37" s="341">
        <f>+E37*100</f>
        <v>18.470664716398506</v>
      </c>
      <c r="J37" s="337" t="s">
        <v>183</v>
      </c>
    </row>
    <row r="38" spans="1:10" ht="15" customHeight="1" x14ac:dyDescent="0.3">
      <c r="C38" s="345" t="s">
        <v>76</v>
      </c>
      <c r="D38" s="345">
        <f>+H38</f>
        <v>14745</v>
      </c>
      <c r="E38" s="339">
        <f>+D38/$D$39</f>
        <v>0.23963920039005362</v>
      </c>
      <c r="G38" s="322">
        <v>5</v>
      </c>
      <c r="H38" s="322">
        <v>14745</v>
      </c>
      <c r="I38" s="341">
        <f>+E38*100</f>
        <v>23.963920039005362</v>
      </c>
      <c r="J38" s="337" t="s">
        <v>184</v>
      </c>
    </row>
    <row r="39" spans="1:10" ht="15" customHeight="1" x14ac:dyDescent="0.25">
      <c r="C39" s="346" t="s">
        <v>52</v>
      </c>
      <c r="D39" s="346">
        <f>+SUM(D34:D38)</f>
        <v>61530</v>
      </c>
      <c r="G39" s="351"/>
      <c r="H39" s="351"/>
      <c r="I39" s="341"/>
    </row>
    <row r="40" spans="1:10" ht="15" customHeight="1" x14ac:dyDescent="0.25">
      <c r="H40" s="121">
        <f>SUM(H34:H39)</f>
        <v>61530</v>
      </c>
      <c r="I40" s="337"/>
    </row>
    <row r="43" spans="1:10" ht="14.7" customHeight="1" x14ac:dyDescent="0.25">
      <c r="A43" s="337"/>
      <c r="D43" s="337"/>
    </row>
    <row r="44" spans="1:10" ht="14.7" customHeight="1" x14ac:dyDescent="0.25">
      <c r="A44" s="337"/>
      <c r="E44" s="337" t="s">
        <v>185</v>
      </c>
      <c r="F44" s="337" t="s">
        <v>186</v>
      </c>
    </row>
    <row r="45" spans="1:10" ht="14.7" customHeight="1" x14ac:dyDescent="0.25">
      <c r="C45" s="352" t="s">
        <v>82</v>
      </c>
      <c r="E45" s="323">
        <v>84.909800097513411</v>
      </c>
      <c r="F45" s="323">
        <v>15.090199902486589</v>
      </c>
    </row>
    <row r="46" spans="1:10" ht="14.7" customHeight="1" x14ac:dyDescent="0.25">
      <c r="C46" s="26" t="s">
        <v>20</v>
      </c>
      <c r="D46" s="1" t="s">
        <v>148</v>
      </c>
      <c r="E46" s="323">
        <v>100</v>
      </c>
      <c r="F46" s="323">
        <v>0</v>
      </c>
    </row>
    <row r="47" spans="1:10" ht="14.7" customHeight="1" x14ac:dyDescent="0.25">
      <c r="C47" s="34" t="s">
        <v>23</v>
      </c>
      <c r="D47" s="1" t="s">
        <v>149</v>
      </c>
      <c r="E47" s="323">
        <v>83.333333333333329</v>
      </c>
      <c r="F47" s="323">
        <v>16.666666666666671</v>
      </c>
    </row>
    <row r="48" spans="1:10" ht="14.7" customHeight="1" x14ac:dyDescent="0.25">
      <c r="C48" s="45" t="s">
        <v>27</v>
      </c>
      <c r="D48" s="1" t="s">
        <v>150</v>
      </c>
      <c r="E48" s="323">
        <v>81.452289116216676</v>
      </c>
      <c r="F48" s="323">
        <v>18.547710883783324</v>
      </c>
    </row>
    <row r="49" spans="1:9" ht="14.7" customHeight="1" x14ac:dyDescent="0.25">
      <c r="C49" s="54" t="s">
        <v>30</v>
      </c>
      <c r="D49" s="1" t="s">
        <v>151</v>
      </c>
      <c r="E49" s="323">
        <v>80.003189284005742</v>
      </c>
      <c r="F49" s="323">
        <v>19.996810715994258</v>
      </c>
    </row>
    <row r="50" spans="1:9" ht="14.7" customHeight="1" x14ac:dyDescent="0.25">
      <c r="C50" s="57" t="s">
        <v>67</v>
      </c>
      <c r="D50" s="1" t="s">
        <v>152</v>
      </c>
      <c r="E50" s="323">
        <v>78.881514525078885</v>
      </c>
      <c r="F50" s="323">
        <v>21.118485474921115</v>
      </c>
    </row>
    <row r="51" spans="1:9" ht="14.7" customHeight="1" x14ac:dyDescent="0.25">
      <c r="C51" s="66" t="s">
        <v>34</v>
      </c>
      <c r="D51" s="1" t="s">
        <v>153</v>
      </c>
      <c r="E51" s="323">
        <v>81.884169884169879</v>
      </c>
      <c r="F51" s="323">
        <v>18.115830115830121</v>
      </c>
    </row>
    <row r="52" spans="1:9" ht="14.7" customHeight="1" x14ac:dyDescent="0.25">
      <c r="C52" s="69" t="s">
        <v>35</v>
      </c>
      <c r="D52" s="1" t="s">
        <v>154</v>
      </c>
      <c r="E52" s="323">
        <v>99.111453158888963</v>
      </c>
      <c r="F52" s="323">
        <v>0.88854684111103666</v>
      </c>
    </row>
    <row r="53" spans="1:9" ht="14.7" customHeight="1" x14ac:dyDescent="0.25">
      <c r="C53" s="81" t="s">
        <v>40</v>
      </c>
      <c r="D53" s="1" t="s">
        <v>155</v>
      </c>
      <c r="E53" s="323">
        <v>90.03378378378379</v>
      </c>
      <c r="F53" s="323">
        <v>9.9662162162162105</v>
      </c>
    </row>
    <row r="54" spans="1:9" ht="14.7" customHeight="1" x14ac:dyDescent="0.25">
      <c r="C54" s="90" t="s">
        <v>43</v>
      </c>
      <c r="D54" s="1" t="s">
        <v>156</v>
      </c>
      <c r="E54" s="323">
        <v>84.536082474226802</v>
      </c>
      <c r="F54" s="323">
        <v>15.463917525773198</v>
      </c>
    </row>
    <row r="55" spans="1:9" ht="14.7" customHeight="1" x14ac:dyDescent="0.25">
      <c r="C55" s="93" t="s">
        <v>44</v>
      </c>
      <c r="D55" s="1" t="s">
        <v>157</v>
      </c>
      <c r="E55" s="323">
        <v>87.4015748031496</v>
      </c>
      <c r="F55" s="323">
        <v>12.5984251968504</v>
      </c>
    </row>
    <row r="56" spans="1:9" ht="14.7" customHeight="1" x14ac:dyDescent="0.25">
      <c r="C56" s="96" t="s">
        <v>45</v>
      </c>
      <c r="D56" s="1" t="s">
        <v>158</v>
      </c>
      <c r="E56" s="323">
        <v>81.337457652084254</v>
      </c>
      <c r="F56" s="323">
        <v>18.662542347915746</v>
      </c>
    </row>
    <row r="57" spans="1:9" ht="14.7" customHeight="1" x14ac:dyDescent="0.25">
      <c r="C57" s="105" t="s">
        <v>49</v>
      </c>
      <c r="D57" s="1" t="s">
        <v>159</v>
      </c>
      <c r="E57" s="323">
        <v>84.783861671469737</v>
      </c>
      <c r="F57" s="323">
        <v>15.216138328530263</v>
      </c>
    </row>
    <row r="58" spans="1:9" ht="14.7" customHeight="1" x14ac:dyDescent="0.25">
      <c r="A58" s="337"/>
      <c r="D58" s="337"/>
    </row>
    <row r="59" spans="1:9" ht="15" customHeight="1" x14ac:dyDescent="0.25">
      <c r="D59" s="1" t="s">
        <v>160</v>
      </c>
      <c r="E59" t="s">
        <v>19</v>
      </c>
      <c r="H59" t="s">
        <v>122</v>
      </c>
      <c r="I59">
        <v>33517</v>
      </c>
    </row>
    <row r="60" spans="1:9" ht="15" customHeight="1" x14ac:dyDescent="0.25">
      <c r="C60" s="26" t="s">
        <v>122</v>
      </c>
      <c r="D60">
        <f>+I59</f>
        <v>33517</v>
      </c>
      <c r="E60" s="339">
        <f>+D60/$D$65</f>
        <v>0.54619082538906538</v>
      </c>
      <c r="F60" s="353">
        <f>100*E60</f>
        <v>54.61908253890654</v>
      </c>
      <c r="H60" t="s">
        <v>187</v>
      </c>
      <c r="I60">
        <v>19935</v>
      </c>
    </row>
    <row r="61" spans="1:9" ht="15" customHeight="1" x14ac:dyDescent="0.25">
      <c r="C61" s="34" t="s">
        <v>188</v>
      </c>
      <c r="D61">
        <f>+I60</f>
        <v>19935</v>
      </c>
      <c r="E61" s="339">
        <f>+D61/$D$65</f>
        <v>0.3248594475678318</v>
      </c>
      <c r="F61" s="353">
        <f>100*E61</f>
        <v>32.485944756783184</v>
      </c>
      <c r="H61" t="s">
        <v>189</v>
      </c>
      <c r="I61">
        <v>3136</v>
      </c>
    </row>
    <row r="62" spans="1:9" ht="15" customHeight="1" x14ac:dyDescent="0.25">
      <c r="C62" s="45" t="s">
        <v>189</v>
      </c>
      <c r="D62">
        <f>+I61</f>
        <v>3136</v>
      </c>
      <c r="E62" s="339">
        <f>+D62/$D$65</f>
        <v>5.1104049539639859E-2</v>
      </c>
      <c r="F62" s="353">
        <f>100*E62</f>
        <v>5.110404953963986</v>
      </c>
      <c r="H62" t="s">
        <v>190</v>
      </c>
      <c r="I62">
        <v>742</v>
      </c>
    </row>
    <row r="63" spans="1:9" ht="15" customHeight="1" x14ac:dyDescent="0.25">
      <c r="C63" s="54" t="s">
        <v>125</v>
      </c>
      <c r="D63">
        <f>+I62</f>
        <v>742</v>
      </c>
      <c r="E63" s="339">
        <f>+D63/$D$65</f>
        <v>1.2091583150004075E-2</v>
      </c>
      <c r="F63" s="323">
        <f>100*E63</f>
        <v>1.2091583150004075</v>
      </c>
      <c r="H63" t="s">
        <v>191</v>
      </c>
      <c r="I63">
        <v>4035</v>
      </c>
    </row>
    <row r="64" spans="1:9" ht="15" customHeight="1" x14ac:dyDescent="0.25">
      <c r="C64" s="57" t="s">
        <v>192</v>
      </c>
      <c r="D64">
        <f>+I63</f>
        <v>4035</v>
      </c>
      <c r="E64" s="339">
        <f>+D64/$D$65</f>
        <v>6.5754094353458817E-2</v>
      </c>
      <c r="F64" s="323">
        <f>100*E64</f>
        <v>6.5754094353458816</v>
      </c>
      <c r="H64" t="s">
        <v>52</v>
      </c>
      <c r="I64">
        <v>61365</v>
      </c>
    </row>
    <row r="65" spans="3:8" ht="15" customHeight="1" x14ac:dyDescent="0.25">
      <c r="C65" s="66"/>
      <c r="D65" s="1">
        <f>SUM(D60:D64)</f>
        <v>61365</v>
      </c>
    </row>
    <row r="66" spans="3:8" ht="15" customHeight="1" x14ac:dyDescent="0.25">
      <c r="D66" s="1">
        <f>+D39-D65</f>
        <v>165</v>
      </c>
    </row>
    <row r="68" spans="3:8" ht="15" customHeight="1" x14ac:dyDescent="0.25">
      <c r="D68" s="1" t="s">
        <v>160</v>
      </c>
      <c r="E68" t="s">
        <v>19</v>
      </c>
    </row>
    <row r="69" spans="3:8" ht="15" customHeight="1" x14ac:dyDescent="0.25">
      <c r="C69" s="26" t="s">
        <v>193</v>
      </c>
      <c r="D69" s="354">
        <f>+H69</f>
        <v>53801.015876919686</v>
      </c>
      <c r="E69" s="323">
        <f>+D69/$D$73</f>
        <v>0.87438673617616924</v>
      </c>
      <c r="G69" t="s">
        <v>194</v>
      </c>
      <c r="H69">
        <v>53801.015876919686</v>
      </c>
    </row>
    <row r="70" spans="3:8" ht="15" customHeight="1" x14ac:dyDescent="0.25">
      <c r="C70" s="26" t="s">
        <v>195</v>
      </c>
      <c r="D70" s="354">
        <f>+H70</f>
        <v>6217.3660950276926</v>
      </c>
      <c r="E70" s="323">
        <f>+D70/$D$73</f>
        <v>0.10104609288197129</v>
      </c>
      <c r="G70" t="s">
        <v>196</v>
      </c>
      <c r="H70" s="341">
        <v>6217.3660950276926</v>
      </c>
    </row>
    <row r="71" spans="3:8" ht="15" customHeight="1" x14ac:dyDescent="0.25">
      <c r="C71" s="26" t="s">
        <v>197</v>
      </c>
      <c r="D71" s="354">
        <f>+H71</f>
        <v>1325.2834204273909</v>
      </c>
      <c r="E71" s="323">
        <f>+D71/$D$73</f>
        <v>2.1538817169305884E-2</v>
      </c>
      <c r="G71" t="s">
        <v>198</v>
      </c>
      <c r="H71" s="341">
        <v>1325.2834204273909</v>
      </c>
    </row>
    <row r="72" spans="3:8" ht="15" customHeight="1" x14ac:dyDescent="0.25">
      <c r="C72" s="26" t="s">
        <v>199</v>
      </c>
      <c r="D72" s="354">
        <f>+H72</f>
        <v>186.3346076252291</v>
      </c>
      <c r="E72" s="323">
        <f>+D72/$D$73</f>
        <v>3.0283537725536995E-3</v>
      </c>
      <c r="G72" t="s">
        <v>200</v>
      </c>
      <c r="H72" s="341">
        <v>186.3346076252291</v>
      </c>
    </row>
    <row r="73" spans="3:8" ht="15" customHeight="1" x14ac:dyDescent="0.25">
      <c r="D73" s="1">
        <f>SUM(D69:D72)</f>
        <v>61529.999999999993</v>
      </c>
    </row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</sheetData>
  <pageMargins left="0.78740157480314998" right="0.78740157480314998" top="1.1511811023622052" bottom="1.1511811023622052" header="0.78740157480314998" footer="0.78740157480314998"/>
  <pageSetup paperSize="0" fitToWidth="0" fitToHeight="0" orientation="landscape" horizontalDpi="0" verticalDpi="0" copies="0"/>
  <headerFooter alignWithMargins="0">
    <oddHeader>&amp;C&amp;"Times New Roman,Regular"&amp;12&amp;A</oddHeader>
    <oddFooter>&amp;C&amp;"Times New Roman,Regular"&amp;12Página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5537"/>
  <sheetViews>
    <sheetView showGridLines="0" zoomScale="80" zoomScaleNormal="80" workbookViewId="0">
      <selection activeCell="K15" sqref="K15"/>
    </sheetView>
  </sheetViews>
  <sheetFormatPr baseColWidth="10" defaultColWidth="11" defaultRowHeight="15" customHeight="1" x14ac:dyDescent="0.25"/>
  <cols>
    <col min="1" max="1" width="1" customWidth="1"/>
    <col min="2" max="2" width="7" customWidth="1"/>
    <col min="3" max="3" width="71.8984375" customWidth="1"/>
    <col min="4" max="4" width="17.09765625" customWidth="1"/>
    <col min="5" max="5" width="13.59765625" style="1" customWidth="1"/>
    <col min="6" max="6" width="9.8984375" customWidth="1"/>
    <col min="7" max="60" width="10.09765625" customWidth="1"/>
    <col min="61" max="61" width="11" customWidth="1"/>
  </cols>
  <sheetData>
    <row r="2" spans="1:23" ht="15" customHeight="1" x14ac:dyDescent="0.25">
      <c r="D2" s="363" t="s">
        <v>0</v>
      </c>
      <c r="E2" s="363"/>
    </row>
    <row r="3" spans="1:23" ht="19.5" customHeight="1" x14ac:dyDescent="0.25">
      <c r="D3" s="363"/>
      <c r="E3" s="363"/>
    </row>
    <row r="4" spans="1:23" ht="15" customHeight="1" x14ac:dyDescent="0.25">
      <c r="C4" s="3"/>
      <c r="D4" s="364" t="s">
        <v>1</v>
      </c>
      <c r="E4" s="364"/>
    </row>
    <row r="5" spans="1:23" ht="32.25" customHeight="1" x14ac:dyDescent="0.25">
      <c r="D5" s="364"/>
      <c r="E5" s="364"/>
    </row>
    <row r="6" spans="1:23" ht="15" customHeight="1" x14ac:dyDescent="0.4">
      <c r="B6" s="357"/>
      <c r="C6" s="357"/>
      <c r="D6" s="357"/>
      <c r="E6" s="358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8" spans="1:23" ht="51" customHeight="1" x14ac:dyDescent="0.45">
      <c r="A8" s="365" t="s">
        <v>2</v>
      </c>
      <c r="B8" s="365"/>
      <c r="C8" s="365"/>
      <c r="D8" s="365"/>
      <c r="E8" s="365"/>
      <c r="F8" s="17"/>
    </row>
    <row r="9" spans="1:23" ht="15" customHeight="1" x14ac:dyDescent="0.3">
      <c r="B9" s="122"/>
    </row>
    <row r="12" spans="1:23" ht="15" customHeight="1" x14ac:dyDescent="0.3">
      <c r="B12" s="18" t="s">
        <v>4</v>
      </c>
      <c r="D12" s="19"/>
      <c r="E12" s="20"/>
    </row>
    <row r="13" spans="1:23" ht="15" customHeight="1" x14ac:dyDescent="0.3">
      <c r="B13" s="21"/>
      <c r="D13" s="19"/>
      <c r="E13" s="20"/>
    </row>
    <row r="14" spans="1:23" ht="15" customHeight="1" thickBot="1" x14ac:dyDescent="0.3"/>
    <row r="15" spans="1:23" ht="18" customHeight="1" thickTop="1" x14ac:dyDescent="0.25">
      <c r="C15" s="22" t="s">
        <v>17</v>
      </c>
      <c r="D15" s="23" t="s">
        <v>18</v>
      </c>
      <c r="E15" s="24" t="s">
        <v>19</v>
      </c>
    </row>
    <row r="16" spans="1:23" ht="18" customHeight="1" x14ac:dyDescent="0.25">
      <c r="A16" s="25"/>
      <c r="C16" s="26" t="s">
        <v>20</v>
      </c>
      <c r="D16" s="27">
        <f>SUM(D17:D18)</f>
        <v>5</v>
      </c>
      <c r="E16" s="28">
        <f>(D16/D48)*100</f>
        <v>8.1261173411344059E-3</v>
      </c>
    </row>
    <row r="17" spans="1:6" ht="18" customHeight="1" x14ac:dyDescent="0.25">
      <c r="A17" s="25"/>
      <c r="C17" s="29" t="s">
        <v>21</v>
      </c>
      <c r="D17" s="30">
        <v>3</v>
      </c>
      <c r="E17" s="31"/>
    </row>
    <row r="18" spans="1:6" ht="18" customHeight="1" x14ac:dyDescent="0.25">
      <c r="A18" s="25"/>
      <c r="C18" s="32" t="s">
        <v>22</v>
      </c>
      <c r="D18" s="30">
        <v>2</v>
      </c>
      <c r="E18" s="33"/>
    </row>
    <row r="19" spans="1:6" ht="18" customHeight="1" x14ac:dyDescent="0.25">
      <c r="A19" s="25"/>
      <c r="C19" s="34" t="s">
        <v>23</v>
      </c>
      <c r="D19" s="35">
        <f>SUM(D20:D22)</f>
        <v>450</v>
      </c>
      <c r="E19" s="36">
        <f>(D19/D48)*100</f>
        <v>0.73135056070209647</v>
      </c>
    </row>
    <row r="20" spans="1:6" ht="18" customHeight="1" x14ac:dyDescent="0.25">
      <c r="A20" s="25"/>
      <c r="C20" s="37" t="s">
        <v>24</v>
      </c>
      <c r="D20" s="38">
        <v>84</v>
      </c>
      <c r="E20" s="39"/>
    </row>
    <row r="21" spans="1:6" ht="18" customHeight="1" x14ac:dyDescent="0.25">
      <c r="A21" s="25"/>
      <c r="C21" s="40" t="s">
        <v>25</v>
      </c>
      <c r="D21" s="41">
        <v>245</v>
      </c>
      <c r="E21" s="42"/>
    </row>
    <row r="22" spans="1:6" ht="18" customHeight="1" x14ac:dyDescent="0.25">
      <c r="A22" s="25"/>
      <c r="C22" s="40" t="s">
        <v>26</v>
      </c>
      <c r="D22" s="43">
        <v>121</v>
      </c>
      <c r="E22" s="44"/>
    </row>
    <row r="23" spans="1:6" ht="18" customHeight="1" x14ac:dyDescent="0.25">
      <c r="A23" s="25"/>
      <c r="C23" s="45" t="s">
        <v>27</v>
      </c>
      <c r="D23" s="46">
        <f>SUM(D24:D25)</f>
        <v>5963</v>
      </c>
      <c r="E23" s="47">
        <f>(D23/D48)*100</f>
        <v>9.6912075410368921</v>
      </c>
    </row>
    <row r="24" spans="1:6" ht="18" customHeight="1" x14ac:dyDescent="0.25">
      <c r="A24" s="25"/>
      <c r="C24" s="48" t="s">
        <v>28</v>
      </c>
      <c r="D24" s="49">
        <v>4945</v>
      </c>
      <c r="E24" s="50"/>
    </row>
    <row r="25" spans="1:6" ht="18" customHeight="1" x14ac:dyDescent="0.25">
      <c r="A25" s="25"/>
      <c r="C25" s="51" t="s">
        <v>29</v>
      </c>
      <c r="D25" s="52">
        <v>1018</v>
      </c>
      <c r="E25" s="53"/>
    </row>
    <row r="26" spans="1:6" ht="18" customHeight="1" x14ac:dyDescent="0.25">
      <c r="A26" s="25"/>
      <c r="C26" s="54" t="s">
        <v>30</v>
      </c>
      <c r="D26" s="55">
        <v>6271</v>
      </c>
      <c r="E26" s="56">
        <f>(D26/D48)*100</f>
        <v>10.191776369250773</v>
      </c>
    </row>
    <row r="27" spans="1:6" ht="18" customHeight="1" x14ac:dyDescent="0.25">
      <c r="A27" s="25"/>
      <c r="C27" s="57" t="s">
        <v>31</v>
      </c>
      <c r="D27" s="58">
        <f>SUM(D28:D29)</f>
        <v>18382</v>
      </c>
      <c r="E27" s="59">
        <f>(D27/D48)*100</f>
        <v>29.874857792946528</v>
      </c>
      <c r="F27">
        <f>SUM(F15:F26)</f>
        <v>0</v>
      </c>
    </row>
    <row r="28" spans="1:6" ht="18" customHeight="1" x14ac:dyDescent="0.25">
      <c r="A28" s="25"/>
      <c r="C28" s="60" t="s">
        <v>32</v>
      </c>
      <c r="D28" s="61">
        <v>17239</v>
      </c>
      <c r="E28" s="62"/>
    </row>
    <row r="29" spans="1:6" ht="23.25" customHeight="1" x14ac:dyDescent="0.25">
      <c r="A29" s="25"/>
      <c r="C29" s="63" t="s">
        <v>33</v>
      </c>
      <c r="D29" s="64">
        <v>1143</v>
      </c>
      <c r="E29" s="65"/>
    </row>
    <row r="30" spans="1:6" ht="18" customHeight="1" x14ac:dyDescent="0.25">
      <c r="A30" s="25"/>
      <c r="C30" s="66" t="s">
        <v>34</v>
      </c>
      <c r="D30" s="67">
        <v>6475</v>
      </c>
      <c r="E30" s="68">
        <f>(D30/D48)*100</f>
        <v>10.523321956769056</v>
      </c>
    </row>
    <row r="31" spans="1:6" ht="18" customHeight="1" x14ac:dyDescent="0.25">
      <c r="A31" s="25"/>
      <c r="C31" s="69" t="s">
        <v>35</v>
      </c>
      <c r="D31" s="70">
        <f>SUM(D32:D35)</f>
        <v>14293</v>
      </c>
      <c r="E31" s="71">
        <f>(D31/D48)*100</f>
        <v>23.229319031366813</v>
      </c>
    </row>
    <row r="32" spans="1:6" ht="18" customHeight="1" x14ac:dyDescent="0.25">
      <c r="A32" s="25"/>
      <c r="C32" s="72" t="s">
        <v>36</v>
      </c>
      <c r="D32" s="73">
        <v>13229</v>
      </c>
      <c r="E32" s="74"/>
    </row>
    <row r="33" spans="1:5" ht="18" customHeight="1" x14ac:dyDescent="0.25">
      <c r="A33" s="25"/>
      <c r="C33" s="75" t="s">
        <v>37</v>
      </c>
      <c r="D33" s="76">
        <v>30</v>
      </c>
      <c r="E33" s="77"/>
    </row>
    <row r="34" spans="1:5" ht="18" customHeight="1" x14ac:dyDescent="0.25">
      <c r="A34" s="25"/>
      <c r="C34" s="75" t="s">
        <v>38</v>
      </c>
      <c r="D34" s="76">
        <v>1002</v>
      </c>
      <c r="E34" s="77"/>
    </row>
    <row r="35" spans="1:5" ht="18" customHeight="1" x14ac:dyDescent="0.25">
      <c r="A35" s="25"/>
      <c r="C35" s="78" t="s">
        <v>39</v>
      </c>
      <c r="D35" s="79">
        <v>32</v>
      </c>
      <c r="E35" s="80"/>
    </row>
    <row r="36" spans="1:5" ht="18" customHeight="1" x14ac:dyDescent="0.25">
      <c r="A36" s="25"/>
      <c r="C36" s="81" t="s">
        <v>40</v>
      </c>
      <c r="D36" s="82">
        <f>SUM(D37:D38)</f>
        <v>592</v>
      </c>
      <c r="E36" s="83">
        <f>(D36/D48)*100</f>
        <v>0.96213229319031357</v>
      </c>
    </row>
    <row r="37" spans="1:5" ht="18" customHeight="1" x14ac:dyDescent="0.25">
      <c r="A37" s="25"/>
      <c r="C37" s="84" t="s">
        <v>41</v>
      </c>
      <c r="D37" s="85">
        <v>464</v>
      </c>
      <c r="E37" s="86"/>
    </row>
    <row r="38" spans="1:5" ht="18" customHeight="1" x14ac:dyDescent="0.25">
      <c r="A38" s="25"/>
      <c r="C38" s="87" t="s">
        <v>42</v>
      </c>
      <c r="D38" s="88">
        <v>128</v>
      </c>
      <c r="E38" s="89"/>
    </row>
    <row r="39" spans="1:5" ht="18" customHeight="1" x14ac:dyDescent="0.25">
      <c r="A39" s="25"/>
      <c r="C39" s="90" t="s">
        <v>43</v>
      </c>
      <c r="D39" s="91">
        <v>194</v>
      </c>
      <c r="E39" s="92">
        <f>(D39/D48)*100</f>
        <v>0.31529335283601495</v>
      </c>
    </row>
    <row r="40" spans="1:5" ht="18" customHeight="1" x14ac:dyDescent="0.25">
      <c r="A40" s="25"/>
      <c r="C40" s="93" t="s">
        <v>44</v>
      </c>
      <c r="D40" s="94">
        <v>381</v>
      </c>
      <c r="E40" s="95">
        <f>(D40/D48)*100</f>
        <v>0.61921014139444175</v>
      </c>
    </row>
    <row r="41" spans="1:5" ht="18" customHeight="1" x14ac:dyDescent="0.25">
      <c r="A41" s="25"/>
      <c r="C41" s="96" t="s">
        <v>45</v>
      </c>
      <c r="D41" s="97">
        <f>SUM(D42:D44)</f>
        <v>6789</v>
      </c>
      <c r="E41" s="98">
        <f>(D41/D48)*100</f>
        <v>11.033642125792296</v>
      </c>
    </row>
    <row r="42" spans="1:5" ht="18" customHeight="1" x14ac:dyDescent="0.25">
      <c r="A42" s="25"/>
      <c r="C42" s="99" t="s">
        <v>46</v>
      </c>
      <c r="D42" s="100">
        <v>1895</v>
      </c>
      <c r="E42" s="101"/>
    </row>
    <row r="43" spans="1:5" ht="18" customHeight="1" x14ac:dyDescent="0.25">
      <c r="A43" s="25"/>
      <c r="C43" s="99" t="s">
        <v>47</v>
      </c>
      <c r="D43" s="100">
        <v>3829</v>
      </c>
      <c r="E43" s="101"/>
    </row>
    <row r="44" spans="1:5" ht="18" customHeight="1" x14ac:dyDescent="0.25">
      <c r="A44" s="25"/>
      <c r="C44" s="102" t="s">
        <v>48</v>
      </c>
      <c r="D44" s="103">
        <v>1065</v>
      </c>
      <c r="E44" s="104"/>
    </row>
    <row r="45" spans="1:5" ht="18" customHeight="1" x14ac:dyDescent="0.25">
      <c r="A45" s="25"/>
      <c r="C45" s="105" t="s">
        <v>49</v>
      </c>
      <c r="D45" s="106">
        <f>SUM(D46:D47)</f>
        <v>1735</v>
      </c>
      <c r="E45" s="107">
        <f>(D45/D48)*100</f>
        <v>2.819762717373639</v>
      </c>
    </row>
    <row r="46" spans="1:5" ht="18" customHeight="1" x14ac:dyDescent="0.25">
      <c r="A46" s="25"/>
      <c r="C46" s="108" t="s">
        <v>50</v>
      </c>
      <c r="D46" s="109">
        <v>1198</v>
      </c>
      <c r="E46" s="110"/>
    </row>
    <row r="47" spans="1:5" ht="18" customHeight="1" x14ac:dyDescent="0.25">
      <c r="A47" s="25"/>
      <c r="C47" s="111" t="s">
        <v>51</v>
      </c>
      <c r="D47" s="112">
        <v>537</v>
      </c>
      <c r="E47" s="113"/>
    </row>
    <row r="48" spans="1:5" ht="18" customHeight="1" x14ac:dyDescent="0.25">
      <c r="A48" s="25"/>
      <c r="C48" s="114" t="s">
        <v>52</v>
      </c>
      <c r="D48" s="115">
        <f>D16+D19+D23+D26+D27+D30+D31+D36+D39+D40+D41+D45</f>
        <v>61530</v>
      </c>
      <c r="E48" s="116">
        <f>(D48/D48)*100</f>
        <v>100</v>
      </c>
    </row>
    <row r="49" spans="1:5" ht="15" customHeight="1" x14ac:dyDescent="0.25">
      <c r="A49" s="25"/>
    </row>
    <row r="50" spans="1:5" ht="12.75" customHeight="1" x14ac:dyDescent="0.25">
      <c r="D50" s="19"/>
      <c r="E50" s="20"/>
    </row>
    <row r="51" spans="1:5" ht="12.75" customHeight="1" x14ac:dyDescent="0.25">
      <c r="B51" s="117"/>
      <c r="C51" s="117" t="s">
        <v>53</v>
      </c>
      <c r="D51" s="19"/>
      <c r="E51" s="20"/>
    </row>
    <row r="52" spans="1:5" ht="12.75" customHeight="1" x14ac:dyDescent="0.25">
      <c r="D52" s="19"/>
      <c r="E52" s="20"/>
    </row>
    <row r="53" spans="1:5" ht="12.75" customHeight="1" x14ac:dyDescent="0.25">
      <c r="B53" s="16"/>
      <c r="C53" s="118" t="s">
        <v>54</v>
      </c>
      <c r="D53" s="19"/>
      <c r="E53" s="20"/>
    </row>
    <row r="65537" ht="12.75" customHeight="1" x14ac:dyDescent="0.25"/>
  </sheetData>
  <mergeCells count="3">
    <mergeCell ref="D2:E3"/>
    <mergeCell ref="D4:E5"/>
    <mergeCell ref="A8:E8"/>
  </mergeCells>
  <hyperlinks>
    <hyperlink ref="C53" location="Indice!A1" display="Volver al índice" xr:uid="{00000000-0004-0000-0100-000000000000}"/>
  </hyperlinks>
  <pageMargins left="0.74803149606299213" right="0.74803149606299213" top="1.3775590551181101" bottom="1.3775590551181101" header="0.98385826771653495" footer="0.98385826771653495"/>
  <pageSetup paperSize="0" scale="75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3"/>
  <sheetViews>
    <sheetView showGridLines="0" topLeftCell="A8" zoomScale="80" zoomScaleNormal="80" workbookViewId="0">
      <selection activeCell="O28" sqref="O28"/>
    </sheetView>
  </sheetViews>
  <sheetFormatPr baseColWidth="10" defaultColWidth="11" defaultRowHeight="13.8" x14ac:dyDescent="0.25"/>
  <cols>
    <col min="1" max="1" width="1" customWidth="1"/>
    <col min="2" max="2" width="7" customWidth="1"/>
    <col min="3" max="9" width="10.09765625" customWidth="1"/>
    <col min="10" max="10" width="10.8984375" customWidth="1"/>
    <col min="11" max="11" width="9" customWidth="1"/>
    <col min="12" max="12" width="15" customWidth="1"/>
    <col min="13" max="13" width="18.8984375" customWidth="1"/>
    <col min="14" max="14" width="6.59765625" customWidth="1"/>
    <col min="15" max="64" width="10.09765625" customWidth="1"/>
    <col min="65" max="65" width="11" customWidth="1"/>
  </cols>
  <sheetData>
    <row r="1" spans="1:23" ht="15" customHeight="1" x14ac:dyDescent="0.25">
      <c r="E1" s="1"/>
    </row>
    <row r="2" spans="1:23" ht="15" customHeight="1" x14ac:dyDescent="0.25">
      <c r="L2" s="363" t="s">
        <v>0</v>
      </c>
      <c r="M2" s="363"/>
    </row>
    <row r="3" spans="1:23" ht="19.5" customHeight="1" x14ac:dyDescent="0.25">
      <c r="L3" s="363"/>
      <c r="M3" s="363"/>
    </row>
    <row r="4" spans="1:23" ht="15" customHeight="1" x14ac:dyDescent="0.25">
      <c r="C4" s="3"/>
      <c r="L4" s="364" t="s">
        <v>1</v>
      </c>
      <c r="M4" s="364"/>
    </row>
    <row r="5" spans="1:23" ht="32.25" customHeight="1" x14ac:dyDescent="0.25">
      <c r="L5" s="364"/>
      <c r="M5" s="364"/>
    </row>
    <row r="6" spans="1:23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7" spans="1:23" ht="15" customHeight="1" x14ac:dyDescent="0.25"/>
    <row r="8" spans="1:23" ht="51" customHeight="1" x14ac:dyDescent="0.4">
      <c r="A8" s="365" t="s">
        <v>55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</row>
    <row r="9" spans="1:23" ht="17.399999999999999" x14ac:dyDescent="0.3">
      <c r="B9" s="122"/>
    </row>
    <row r="12" spans="1:23" ht="17.399999999999999" x14ac:dyDescent="0.3">
      <c r="B12" s="18" t="s">
        <v>56</v>
      </c>
    </row>
    <row r="27" spans="6:6" x14ac:dyDescent="0.25">
      <c r="F27">
        <f>SUM(F15:F26)</f>
        <v>0</v>
      </c>
    </row>
    <row r="41" spans="3:3" x14ac:dyDescent="0.25">
      <c r="C41" s="117" t="s">
        <v>53</v>
      </c>
    </row>
    <row r="43" spans="3:3" x14ac:dyDescent="0.25">
      <c r="C43" s="118" t="s">
        <v>54</v>
      </c>
    </row>
  </sheetData>
  <mergeCells count="3">
    <mergeCell ref="L2:M3"/>
    <mergeCell ref="L4:M5"/>
    <mergeCell ref="A8:N8"/>
  </mergeCells>
  <hyperlinks>
    <hyperlink ref="C43" location="Indice!A1" display="Volver al índice" xr:uid="{00000000-0004-0000-0200-000000000000}"/>
  </hyperlinks>
  <printOptions horizontalCentered="1"/>
  <pageMargins left="0.74803149606299213" right="0.74803149606299213" top="1.3775590551181101" bottom="1.3775590551181101" header="0.98385826771653495" footer="0.98385826771653495"/>
  <pageSetup paperSize="0" fitToWidth="0" fitToHeight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2"/>
  <sheetViews>
    <sheetView showGridLines="0" zoomScale="80" zoomScaleNormal="80" workbookViewId="0">
      <selection activeCell="B7" sqref="B7"/>
    </sheetView>
  </sheetViews>
  <sheetFormatPr baseColWidth="10" defaultColWidth="11" defaultRowHeight="13.8" x14ac:dyDescent="0.25"/>
  <cols>
    <col min="1" max="1" width="2.69921875" customWidth="1"/>
    <col min="2" max="2" width="2.19921875" customWidth="1"/>
    <col min="3" max="3" width="13.19921875" customWidth="1"/>
    <col min="4" max="4" width="45.59765625" customWidth="1"/>
    <col min="5" max="5" width="1.5" customWidth="1"/>
    <col min="6" max="6" width="8.5" customWidth="1"/>
    <col min="7" max="7" width="7.69921875" customWidth="1"/>
    <col min="8" max="8" width="9.5" customWidth="1"/>
    <col min="9" max="9" width="8.09765625" customWidth="1"/>
    <col min="10" max="10" width="9" customWidth="1"/>
    <col min="11" max="11" width="9.3984375" customWidth="1"/>
    <col min="12" max="12" width="9" customWidth="1"/>
    <col min="13" max="13" width="8.09765625" customWidth="1"/>
    <col min="14" max="14" width="9" customWidth="1"/>
    <col min="15" max="15" width="8.09765625" customWidth="1"/>
    <col min="16" max="16" width="9" customWidth="1"/>
    <col min="17" max="17" width="7.69921875" customWidth="1"/>
    <col min="18" max="18" width="9" customWidth="1"/>
    <col min="19" max="19" width="7.59765625" customWidth="1"/>
    <col min="20" max="20" width="9.5" customWidth="1"/>
    <col min="21" max="21" width="7.69921875" customWidth="1"/>
    <col min="22" max="22" width="9" customWidth="1"/>
    <col min="23" max="23" width="7.69921875" customWidth="1"/>
    <col min="24" max="64" width="10.09765625" customWidth="1"/>
    <col min="65" max="65" width="11" customWidth="1"/>
  </cols>
  <sheetData>
    <row r="1" spans="2:23" ht="15" customHeight="1" x14ac:dyDescent="0.25">
      <c r="E1" s="1"/>
    </row>
    <row r="2" spans="2:23" ht="15" customHeight="1" x14ac:dyDescent="0.25">
      <c r="T2" s="363" t="s">
        <v>0</v>
      </c>
      <c r="U2" s="363"/>
      <c r="V2" s="363"/>
      <c r="W2" s="363"/>
    </row>
    <row r="3" spans="2:23" ht="19.5" customHeight="1" x14ac:dyDescent="0.25">
      <c r="T3" s="363"/>
      <c r="U3" s="363"/>
      <c r="V3" s="363"/>
      <c r="W3" s="363"/>
    </row>
    <row r="4" spans="2:23" ht="15" customHeight="1" x14ac:dyDescent="0.25">
      <c r="C4" s="3"/>
      <c r="T4" s="364" t="s">
        <v>1</v>
      </c>
      <c r="U4" s="364"/>
      <c r="V4" s="364"/>
      <c r="W4" s="364"/>
    </row>
    <row r="5" spans="2:23" ht="32.25" customHeight="1" x14ac:dyDescent="0.25">
      <c r="T5" s="364"/>
      <c r="U5" s="364"/>
      <c r="V5" s="364"/>
      <c r="W5" s="364"/>
    </row>
    <row r="6" spans="2:23" ht="84" customHeight="1" x14ac:dyDescent="0.25">
      <c r="B6" s="367" t="s">
        <v>2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</row>
    <row r="7" spans="2:23" ht="12" customHeight="1" x14ac:dyDescent="0.25"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</row>
    <row r="8" spans="2:23" ht="12" customHeight="1" x14ac:dyDescent="0.25">
      <c r="B8" s="120"/>
      <c r="C8" s="120"/>
      <c r="D8" s="120"/>
      <c r="E8" s="120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spans="2:23" ht="17.399999999999999" x14ac:dyDescent="0.3">
      <c r="B9" s="18" t="s">
        <v>5</v>
      </c>
    </row>
    <row r="10" spans="2:23" x14ac:dyDescent="0.25">
      <c r="B10" s="121"/>
    </row>
    <row r="12" spans="2:23" ht="17.399999999999999" x14ac:dyDescent="0.3">
      <c r="B12" s="122"/>
      <c r="F12" s="19"/>
      <c r="G12" s="19"/>
      <c r="H12" s="19"/>
      <c r="I12" s="19"/>
      <c r="J12" s="123"/>
      <c r="K12" s="19"/>
    </row>
    <row r="13" spans="2:23" ht="12.75" customHeight="1" x14ac:dyDescent="0.25">
      <c r="B13" s="368"/>
      <c r="C13" s="368"/>
      <c r="D13" s="124"/>
      <c r="E13" s="125"/>
      <c r="F13" s="369" t="s">
        <v>52</v>
      </c>
      <c r="G13" s="369" t="s">
        <v>19</v>
      </c>
      <c r="H13" s="370" t="s">
        <v>57</v>
      </c>
      <c r="I13" s="370"/>
      <c r="J13" s="371" t="s">
        <v>58</v>
      </c>
      <c r="K13" s="371"/>
      <c r="L13" s="372" t="s">
        <v>59</v>
      </c>
      <c r="M13" s="372"/>
      <c r="N13" s="373" t="s">
        <v>60</v>
      </c>
      <c r="O13" s="373"/>
      <c r="P13" s="374" t="s">
        <v>61</v>
      </c>
      <c r="Q13" s="374"/>
      <c r="R13" s="375" t="s">
        <v>62</v>
      </c>
      <c r="S13" s="375"/>
      <c r="T13" s="376" t="s">
        <v>63</v>
      </c>
      <c r="U13" s="376"/>
      <c r="V13" s="377" t="s">
        <v>64</v>
      </c>
      <c r="W13" s="377"/>
    </row>
    <row r="14" spans="2:23" ht="15.6" x14ac:dyDescent="0.25">
      <c r="B14" s="378" t="s">
        <v>65</v>
      </c>
      <c r="C14" s="378"/>
      <c r="D14" s="378"/>
      <c r="E14" s="125"/>
      <c r="F14" s="369"/>
      <c r="G14" s="369"/>
      <c r="H14" s="126" t="s">
        <v>66</v>
      </c>
      <c r="I14" s="126" t="s">
        <v>19</v>
      </c>
      <c r="J14" s="127" t="s">
        <v>66</v>
      </c>
      <c r="K14" s="127" t="s">
        <v>19</v>
      </c>
      <c r="L14" s="128" t="s">
        <v>66</v>
      </c>
      <c r="M14" s="128" t="s">
        <v>19</v>
      </c>
      <c r="N14" s="129" t="s">
        <v>66</v>
      </c>
      <c r="O14" s="129" t="s">
        <v>19</v>
      </c>
      <c r="P14" s="130" t="s">
        <v>66</v>
      </c>
      <c r="Q14" s="130" t="s">
        <v>19</v>
      </c>
      <c r="R14" s="131" t="s">
        <v>66</v>
      </c>
      <c r="S14" s="131" t="s">
        <v>19</v>
      </c>
      <c r="T14" s="132" t="s">
        <v>66</v>
      </c>
      <c r="U14" s="132" t="s">
        <v>19</v>
      </c>
      <c r="V14" s="133" t="s">
        <v>66</v>
      </c>
      <c r="W14" s="133" t="s">
        <v>19</v>
      </c>
    </row>
    <row r="15" spans="2:23" ht="21" customHeight="1" x14ac:dyDescent="0.25">
      <c r="B15" s="366" t="s">
        <v>20</v>
      </c>
      <c r="C15" s="366"/>
      <c r="D15" s="366"/>
      <c r="E15" s="125"/>
      <c r="F15" s="134">
        <f t="shared" ref="F15:F26" si="0">H15+J15+L15+N15+P15+R15+T15+V15</f>
        <v>5</v>
      </c>
      <c r="G15" s="135">
        <f t="shared" ref="G15:G26" si="1">(F15/$F$27)*100</f>
        <v>8.1261173411344059E-3</v>
      </c>
      <c r="H15" s="136">
        <v>0</v>
      </c>
      <c r="I15" s="137">
        <f t="shared" ref="I15:I26" si="2">(H15/$H$27)*100</f>
        <v>0</v>
      </c>
      <c r="J15" s="138">
        <v>1</v>
      </c>
      <c r="K15" s="139">
        <f t="shared" ref="K15:K26" si="3">(J15/$J$27)*100</f>
        <v>1.2376237623762377E-2</v>
      </c>
      <c r="L15" s="140"/>
      <c r="M15" s="141">
        <f t="shared" ref="M15:M26" si="4">(L15/$L$27)*100</f>
        <v>0</v>
      </c>
      <c r="N15" s="142"/>
      <c r="O15" s="143">
        <f t="shared" ref="O15:O26" si="5">(N15/$N$27)*100</f>
        <v>0</v>
      </c>
      <c r="P15" s="144">
        <v>1</v>
      </c>
      <c r="Q15" s="145">
        <f t="shared" ref="Q15:Q26" si="6">(P15/$P$27)*100</f>
        <v>2.1910604732690624E-2</v>
      </c>
      <c r="R15" s="146"/>
      <c r="S15" s="147">
        <f t="shared" ref="S15:S26" si="7">(R15/$R$27)*100</f>
        <v>0</v>
      </c>
      <c r="T15" s="148"/>
      <c r="U15" s="149">
        <f t="shared" ref="U15:U26" si="8">(T15/$T$27)*100</f>
        <v>0</v>
      </c>
      <c r="V15" s="150">
        <v>3</v>
      </c>
      <c r="W15" s="151">
        <f t="shared" ref="W15:W26" si="9">(V15/$V$27)*100</f>
        <v>3.3244680851063829E-2</v>
      </c>
    </row>
    <row r="16" spans="2:23" ht="25.5" customHeight="1" x14ac:dyDescent="0.25">
      <c r="B16" s="380" t="s">
        <v>23</v>
      </c>
      <c r="C16" s="380"/>
      <c r="D16" s="380"/>
      <c r="E16" s="125"/>
      <c r="F16" s="134">
        <f t="shared" si="0"/>
        <v>450</v>
      </c>
      <c r="G16" s="135">
        <f t="shared" si="1"/>
        <v>0.73135056070209647</v>
      </c>
      <c r="H16" s="136">
        <v>60</v>
      </c>
      <c r="I16" s="137">
        <f t="shared" si="2"/>
        <v>0.740009866798224</v>
      </c>
      <c r="J16" s="138">
        <v>59</v>
      </c>
      <c r="K16" s="139">
        <f t="shared" si="3"/>
        <v>0.73019801980198029</v>
      </c>
      <c r="L16" s="140">
        <v>40</v>
      </c>
      <c r="M16" s="141">
        <f t="shared" si="4"/>
        <v>0.56030256338422746</v>
      </c>
      <c r="N16" s="142">
        <v>39</v>
      </c>
      <c r="O16" s="143">
        <f t="shared" si="5"/>
        <v>0.41613316261203587</v>
      </c>
      <c r="P16" s="144">
        <v>19</v>
      </c>
      <c r="Q16" s="145">
        <f t="shared" si="6"/>
        <v>0.41630148992112181</v>
      </c>
      <c r="R16" s="146">
        <v>28</v>
      </c>
      <c r="S16" s="147">
        <f t="shared" si="7"/>
        <v>0.55621771950735011</v>
      </c>
      <c r="T16" s="148">
        <v>103</v>
      </c>
      <c r="U16" s="149">
        <f t="shared" si="8"/>
        <v>1.0089137035948672</v>
      </c>
      <c r="V16" s="150">
        <v>102</v>
      </c>
      <c r="W16" s="151">
        <f t="shared" si="9"/>
        <v>1.1303191489361704</v>
      </c>
    </row>
    <row r="17" spans="1:23" ht="21" customHeight="1" x14ac:dyDescent="0.25">
      <c r="B17" s="380" t="s">
        <v>27</v>
      </c>
      <c r="C17" s="380"/>
      <c r="D17" s="380"/>
      <c r="E17" s="125"/>
      <c r="F17" s="134">
        <f t="shared" si="0"/>
        <v>5963</v>
      </c>
      <c r="G17" s="135">
        <f t="shared" si="1"/>
        <v>9.6912075410368921</v>
      </c>
      <c r="H17" s="136">
        <v>412</v>
      </c>
      <c r="I17" s="137">
        <f t="shared" si="2"/>
        <v>5.0814010853478049</v>
      </c>
      <c r="J17" s="138">
        <v>703</v>
      </c>
      <c r="K17" s="139">
        <f t="shared" si="3"/>
        <v>8.7004950495049496</v>
      </c>
      <c r="L17" s="140">
        <v>638</v>
      </c>
      <c r="M17" s="141">
        <f t="shared" si="4"/>
        <v>8.9368258859784273</v>
      </c>
      <c r="N17" s="142">
        <v>862</v>
      </c>
      <c r="O17" s="143">
        <f t="shared" si="5"/>
        <v>9.1976099018352535</v>
      </c>
      <c r="P17" s="144">
        <v>358</v>
      </c>
      <c r="Q17" s="145">
        <f t="shared" si="6"/>
        <v>7.8439964943032434</v>
      </c>
      <c r="R17" s="146">
        <v>677</v>
      </c>
      <c r="S17" s="147">
        <f t="shared" si="7"/>
        <v>13.448549860945569</v>
      </c>
      <c r="T17" s="148">
        <v>865</v>
      </c>
      <c r="U17" s="149">
        <f t="shared" si="8"/>
        <v>8.4729160544617486</v>
      </c>
      <c r="V17" s="150">
        <v>1448</v>
      </c>
      <c r="W17" s="151">
        <f t="shared" si="9"/>
        <v>16.046099290780141</v>
      </c>
    </row>
    <row r="18" spans="1:23" ht="21" customHeight="1" x14ac:dyDescent="0.25">
      <c r="B18" s="380" t="s">
        <v>30</v>
      </c>
      <c r="C18" s="380"/>
      <c r="D18" s="380"/>
      <c r="E18" s="125"/>
      <c r="F18" s="134">
        <f t="shared" si="0"/>
        <v>6271</v>
      </c>
      <c r="G18" s="135">
        <f t="shared" si="1"/>
        <v>10.191776369250773</v>
      </c>
      <c r="H18" s="136">
        <v>449</v>
      </c>
      <c r="I18" s="137">
        <f t="shared" si="2"/>
        <v>5.5377405032067095</v>
      </c>
      <c r="J18" s="138">
        <v>763</v>
      </c>
      <c r="K18" s="139">
        <f t="shared" si="3"/>
        <v>9.4430693069306937</v>
      </c>
      <c r="L18" s="140">
        <v>929</v>
      </c>
      <c r="M18" s="141">
        <f t="shared" si="4"/>
        <v>13.013027034598684</v>
      </c>
      <c r="N18" s="142">
        <v>1188</v>
      </c>
      <c r="O18" s="143">
        <f t="shared" si="5"/>
        <v>12.676056338028168</v>
      </c>
      <c r="P18" s="144">
        <v>750</v>
      </c>
      <c r="Q18" s="145">
        <f t="shared" si="6"/>
        <v>16.432953549517968</v>
      </c>
      <c r="R18" s="146">
        <v>528</v>
      </c>
      <c r="S18" s="147">
        <f t="shared" si="7"/>
        <v>10.488676996424315</v>
      </c>
      <c r="T18" s="148">
        <v>442</v>
      </c>
      <c r="U18" s="149">
        <f t="shared" si="8"/>
        <v>4.3295131746498194</v>
      </c>
      <c r="V18" s="150">
        <v>1222</v>
      </c>
      <c r="W18" s="151">
        <f t="shared" si="9"/>
        <v>13.541666666666666</v>
      </c>
    </row>
    <row r="19" spans="1:23" ht="21" customHeight="1" x14ac:dyDescent="0.25">
      <c r="B19" s="380" t="s">
        <v>67</v>
      </c>
      <c r="C19" s="380"/>
      <c r="D19" s="380"/>
      <c r="E19" s="125"/>
      <c r="F19" s="134">
        <f t="shared" si="0"/>
        <v>18382</v>
      </c>
      <c r="G19" s="135">
        <f t="shared" si="1"/>
        <v>29.874857792946528</v>
      </c>
      <c r="H19" s="136">
        <v>4612</v>
      </c>
      <c r="I19" s="137">
        <f t="shared" si="2"/>
        <v>56.882091761223485</v>
      </c>
      <c r="J19" s="138">
        <v>1151</v>
      </c>
      <c r="K19" s="139">
        <f t="shared" si="3"/>
        <v>14.245049504950494</v>
      </c>
      <c r="L19" s="140">
        <v>2506</v>
      </c>
      <c r="M19" s="141">
        <f t="shared" si="4"/>
        <v>35.10295559602185</v>
      </c>
      <c r="N19" s="142">
        <v>3513</v>
      </c>
      <c r="O19" s="143">
        <f t="shared" si="5"/>
        <v>37.483994878361074</v>
      </c>
      <c r="P19" s="144">
        <v>1270</v>
      </c>
      <c r="Q19" s="145">
        <f t="shared" si="6"/>
        <v>27.82646801051709</v>
      </c>
      <c r="R19" s="146">
        <v>1004</v>
      </c>
      <c r="S19" s="147">
        <f t="shared" si="7"/>
        <v>19.944378228049263</v>
      </c>
      <c r="T19" s="148">
        <v>2210</v>
      </c>
      <c r="U19" s="149">
        <f t="shared" si="8"/>
        <v>21.647565873249093</v>
      </c>
      <c r="V19" s="150">
        <v>2116</v>
      </c>
      <c r="W19" s="151">
        <f t="shared" si="9"/>
        <v>23.448581560283689</v>
      </c>
    </row>
    <row r="20" spans="1:23" ht="24.75" customHeight="1" x14ac:dyDescent="0.25">
      <c r="B20" s="380" t="s">
        <v>34</v>
      </c>
      <c r="C20" s="380"/>
      <c r="D20" s="380"/>
      <c r="E20" s="125"/>
      <c r="F20" s="134">
        <f t="shared" si="0"/>
        <v>6475</v>
      </c>
      <c r="G20" s="135">
        <f t="shared" si="1"/>
        <v>10.523321956769056</v>
      </c>
      <c r="H20" s="136">
        <v>667</v>
      </c>
      <c r="I20" s="137">
        <f t="shared" si="2"/>
        <v>8.2264430192402571</v>
      </c>
      <c r="J20" s="138">
        <v>669</v>
      </c>
      <c r="K20" s="139">
        <f t="shared" si="3"/>
        <v>8.2797029702970306</v>
      </c>
      <c r="L20" s="140">
        <v>1210</v>
      </c>
      <c r="M20" s="141">
        <f t="shared" si="4"/>
        <v>16.949152542372879</v>
      </c>
      <c r="N20" s="142">
        <v>857</v>
      </c>
      <c r="O20" s="143">
        <f t="shared" si="5"/>
        <v>9.1442594963721735</v>
      </c>
      <c r="P20" s="144">
        <v>772</v>
      </c>
      <c r="Q20" s="145">
        <f t="shared" si="6"/>
        <v>16.91498685363716</v>
      </c>
      <c r="R20" s="146">
        <v>718</v>
      </c>
      <c r="S20" s="147">
        <f t="shared" si="7"/>
        <v>14.263011521652761</v>
      </c>
      <c r="T20" s="148">
        <v>439</v>
      </c>
      <c r="U20" s="149">
        <f t="shared" si="8"/>
        <v>4.3001273386227838</v>
      </c>
      <c r="V20" s="150">
        <v>1143</v>
      </c>
      <c r="W20" s="151">
        <f t="shared" si="9"/>
        <v>12.666223404255319</v>
      </c>
    </row>
    <row r="21" spans="1:23" ht="21" customHeight="1" x14ac:dyDescent="0.25">
      <c r="B21" s="380" t="s">
        <v>35</v>
      </c>
      <c r="C21" s="380"/>
      <c r="D21" s="380"/>
      <c r="E21" s="125"/>
      <c r="F21" s="134">
        <f t="shared" si="0"/>
        <v>14293</v>
      </c>
      <c r="G21" s="135">
        <f t="shared" si="1"/>
        <v>23.229319031366813</v>
      </c>
      <c r="H21" s="136">
        <v>999</v>
      </c>
      <c r="I21" s="137">
        <f t="shared" si="2"/>
        <v>12.321164282190429</v>
      </c>
      <c r="J21" s="138">
        <v>3723</v>
      </c>
      <c r="K21" s="139">
        <f t="shared" si="3"/>
        <v>46.07673267326733</v>
      </c>
      <c r="L21" s="140">
        <v>722</v>
      </c>
      <c r="M21" s="141">
        <f t="shared" si="4"/>
        <v>10.113461269085306</v>
      </c>
      <c r="N21" s="142">
        <v>1654</v>
      </c>
      <c r="O21" s="143">
        <f t="shared" si="5"/>
        <v>17.648314127187366</v>
      </c>
      <c r="P21" s="144">
        <v>849</v>
      </c>
      <c r="Q21" s="145">
        <f t="shared" si="6"/>
        <v>18.602103418054337</v>
      </c>
      <c r="R21" s="146">
        <v>1181</v>
      </c>
      <c r="S21" s="147">
        <f t="shared" si="7"/>
        <v>23.46046881207787</v>
      </c>
      <c r="T21" s="148">
        <v>4412</v>
      </c>
      <c r="U21" s="149">
        <f t="shared" si="8"/>
        <v>43.216769517092764</v>
      </c>
      <c r="V21" s="150">
        <v>753</v>
      </c>
      <c r="W21" s="151">
        <f t="shared" si="9"/>
        <v>8.3444148936170208</v>
      </c>
    </row>
    <row r="22" spans="1:23" ht="21" customHeight="1" x14ac:dyDescent="0.25">
      <c r="B22" s="380" t="s">
        <v>40</v>
      </c>
      <c r="C22" s="380"/>
      <c r="D22" s="380"/>
      <c r="E22" s="125"/>
      <c r="F22" s="134">
        <f t="shared" si="0"/>
        <v>592</v>
      </c>
      <c r="G22" s="135">
        <f t="shared" si="1"/>
        <v>0.96213229319031357</v>
      </c>
      <c r="H22" s="136">
        <v>64</v>
      </c>
      <c r="I22" s="137">
        <f t="shared" si="2"/>
        <v>0.78934385791810568</v>
      </c>
      <c r="J22" s="138">
        <v>57</v>
      </c>
      <c r="K22" s="139">
        <f t="shared" si="3"/>
        <v>0.70544554455445552</v>
      </c>
      <c r="L22" s="140">
        <v>76</v>
      </c>
      <c r="M22" s="141">
        <f t="shared" si="4"/>
        <v>1.0645748704300324</v>
      </c>
      <c r="N22" s="142">
        <v>46</v>
      </c>
      <c r="O22" s="143">
        <f t="shared" si="5"/>
        <v>0.49082373026034998</v>
      </c>
      <c r="P22" s="144">
        <v>24</v>
      </c>
      <c r="Q22" s="145">
        <f t="shared" si="6"/>
        <v>0.52585451358457491</v>
      </c>
      <c r="R22" s="146">
        <v>70</v>
      </c>
      <c r="S22" s="147">
        <f t="shared" si="7"/>
        <v>1.3905442987683752</v>
      </c>
      <c r="T22" s="148">
        <v>103</v>
      </c>
      <c r="U22" s="149">
        <f t="shared" si="8"/>
        <v>1.0089137035948672</v>
      </c>
      <c r="V22" s="150">
        <v>152</v>
      </c>
      <c r="W22" s="151">
        <f t="shared" si="9"/>
        <v>1.6843971631205674</v>
      </c>
    </row>
    <row r="23" spans="1:23" ht="24" customHeight="1" x14ac:dyDescent="0.25">
      <c r="B23" s="380" t="s">
        <v>68</v>
      </c>
      <c r="C23" s="380"/>
      <c r="D23" s="380"/>
      <c r="E23" s="125"/>
      <c r="F23" s="134">
        <f t="shared" si="0"/>
        <v>194</v>
      </c>
      <c r="G23" s="135">
        <f t="shared" si="1"/>
        <v>0.31529335283601495</v>
      </c>
      <c r="H23" s="136">
        <v>28</v>
      </c>
      <c r="I23" s="137">
        <f t="shared" si="2"/>
        <v>0.34533793783917122</v>
      </c>
      <c r="J23" s="138">
        <v>16</v>
      </c>
      <c r="K23" s="139">
        <f t="shared" si="3"/>
        <v>0.19801980198019803</v>
      </c>
      <c r="L23" s="140">
        <v>26</v>
      </c>
      <c r="M23" s="141">
        <f t="shared" si="4"/>
        <v>0.36419666619974783</v>
      </c>
      <c r="N23" s="142">
        <v>24</v>
      </c>
      <c r="O23" s="143">
        <f t="shared" si="5"/>
        <v>0.25608194622279129</v>
      </c>
      <c r="P23" s="144">
        <v>11</v>
      </c>
      <c r="Q23" s="145">
        <f t="shared" si="6"/>
        <v>0.24101665205959683</v>
      </c>
      <c r="R23" s="146">
        <v>10</v>
      </c>
      <c r="S23" s="147">
        <f t="shared" si="7"/>
        <v>0.1986491855383393</v>
      </c>
      <c r="T23" s="148">
        <v>26</v>
      </c>
      <c r="U23" s="149">
        <f t="shared" si="8"/>
        <v>0.25467724556763638</v>
      </c>
      <c r="V23" s="150">
        <v>53</v>
      </c>
      <c r="W23" s="151">
        <f t="shared" si="9"/>
        <v>0.58732269503546097</v>
      </c>
    </row>
    <row r="24" spans="1:23" ht="25.5" customHeight="1" x14ac:dyDescent="0.25">
      <c r="B24" s="380" t="s">
        <v>69</v>
      </c>
      <c r="C24" s="380"/>
      <c r="D24" s="380"/>
      <c r="E24" s="125"/>
      <c r="F24" s="134">
        <f t="shared" si="0"/>
        <v>381</v>
      </c>
      <c r="G24" s="135">
        <f t="shared" si="1"/>
        <v>0.61921014139444175</v>
      </c>
      <c r="H24" s="136">
        <v>37</v>
      </c>
      <c r="I24" s="137">
        <f t="shared" si="2"/>
        <v>0.45633941785890481</v>
      </c>
      <c r="J24" s="138">
        <v>51</v>
      </c>
      <c r="K24" s="139">
        <f t="shared" si="3"/>
        <v>0.63118811881188119</v>
      </c>
      <c r="L24" s="140">
        <v>36</v>
      </c>
      <c r="M24" s="141">
        <f t="shared" si="4"/>
        <v>0.50427230704580472</v>
      </c>
      <c r="N24" s="142">
        <v>35</v>
      </c>
      <c r="O24" s="143">
        <f t="shared" si="5"/>
        <v>0.37345283824157061</v>
      </c>
      <c r="P24" s="144">
        <v>29</v>
      </c>
      <c r="Q24" s="145">
        <f t="shared" si="6"/>
        <v>0.63540753724802812</v>
      </c>
      <c r="R24" s="146">
        <v>19</v>
      </c>
      <c r="S24" s="147">
        <f t="shared" si="7"/>
        <v>0.37743345252284466</v>
      </c>
      <c r="T24" s="148">
        <v>52</v>
      </c>
      <c r="U24" s="149">
        <f t="shared" si="8"/>
        <v>0.50935449113527276</v>
      </c>
      <c r="V24" s="150">
        <v>122</v>
      </c>
      <c r="W24" s="151">
        <f t="shared" si="9"/>
        <v>1.3519503546099292</v>
      </c>
    </row>
    <row r="25" spans="1:23" ht="25.5" customHeight="1" x14ac:dyDescent="0.25">
      <c r="B25" s="380" t="s">
        <v>45</v>
      </c>
      <c r="C25" s="380"/>
      <c r="D25" s="380"/>
      <c r="E25" s="125"/>
      <c r="F25" s="134">
        <f t="shared" si="0"/>
        <v>6789</v>
      </c>
      <c r="G25" s="135">
        <f t="shared" si="1"/>
        <v>11.033642125792296</v>
      </c>
      <c r="H25" s="136">
        <v>624</v>
      </c>
      <c r="I25" s="137">
        <f t="shared" si="2"/>
        <v>7.6961026147015295</v>
      </c>
      <c r="J25" s="138">
        <v>689</v>
      </c>
      <c r="K25" s="139">
        <f t="shared" si="3"/>
        <v>8.5272277227722775</v>
      </c>
      <c r="L25" s="140">
        <v>807</v>
      </c>
      <c r="M25" s="141">
        <f t="shared" si="4"/>
        <v>11.304104216276789</v>
      </c>
      <c r="N25" s="142">
        <v>938</v>
      </c>
      <c r="O25" s="143">
        <f t="shared" si="5"/>
        <v>10.008536064874093</v>
      </c>
      <c r="P25" s="144">
        <v>395</v>
      </c>
      <c r="Q25" s="145">
        <f t="shared" si="6"/>
        <v>8.6546888694127944</v>
      </c>
      <c r="R25" s="146">
        <v>695</v>
      </c>
      <c r="S25" s="147">
        <f t="shared" si="7"/>
        <v>13.806118394914582</v>
      </c>
      <c r="T25" s="148">
        <v>1082</v>
      </c>
      <c r="U25" s="149">
        <f t="shared" si="8"/>
        <v>10.598491527083945</v>
      </c>
      <c r="V25" s="150">
        <v>1559</v>
      </c>
      <c r="W25" s="151">
        <f t="shared" si="9"/>
        <v>17.276152482269502</v>
      </c>
    </row>
    <row r="26" spans="1:23" ht="21" customHeight="1" x14ac:dyDescent="0.25">
      <c r="B26" s="380" t="s">
        <v>49</v>
      </c>
      <c r="C26" s="380"/>
      <c r="D26" s="380"/>
      <c r="E26" s="125"/>
      <c r="F26" s="134">
        <f t="shared" si="0"/>
        <v>1735</v>
      </c>
      <c r="G26" s="135">
        <f t="shared" si="1"/>
        <v>2.819762717373639</v>
      </c>
      <c r="H26" s="136">
        <v>156</v>
      </c>
      <c r="I26" s="137">
        <f t="shared" si="2"/>
        <v>1.9240256536753824</v>
      </c>
      <c r="J26" s="138">
        <v>198</v>
      </c>
      <c r="K26" s="139">
        <f t="shared" si="3"/>
        <v>2.4504950495049505</v>
      </c>
      <c r="L26" s="140">
        <v>149</v>
      </c>
      <c r="M26" s="141">
        <f t="shared" si="4"/>
        <v>2.0871270486062472</v>
      </c>
      <c r="N26" s="142">
        <v>216</v>
      </c>
      <c r="O26" s="143">
        <f t="shared" si="5"/>
        <v>2.3047375160051216</v>
      </c>
      <c r="P26" s="144">
        <v>86</v>
      </c>
      <c r="Q26" s="145">
        <f t="shared" si="6"/>
        <v>1.8843120070113932</v>
      </c>
      <c r="R26" s="146">
        <v>104</v>
      </c>
      <c r="S26" s="147">
        <f t="shared" si="7"/>
        <v>2.0659515295987285</v>
      </c>
      <c r="T26" s="148">
        <v>475</v>
      </c>
      <c r="U26" s="149">
        <f t="shared" si="8"/>
        <v>4.652757370947203</v>
      </c>
      <c r="V26" s="150">
        <v>351</v>
      </c>
      <c r="W26" s="151">
        <f t="shared" si="9"/>
        <v>3.8896276595744683</v>
      </c>
    </row>
    <row r="27" spans="1:23" ht="20.100000000000001" customHeight="1" x14ac:dyDescent="0.25">
      <c r="B27" s="152"/>
      <c r="C27" s="379" t="s">
        <v>70</v>
      </c>
      <c r="D27" s="379"/>
      <c r="E27" s="125"/>
      <c r="F27" s="153">
        <f>SUM(F15:F26)</f>
        <v>61530</v>
      </c>
      <c r="G27" s="154">
        <f t="shared" ref="G27:W27" si="10">SUM(G15:G26)</f>
        <v>99.999999999999986</v>
      </c>
      <c r="H27" s="155">
        <f t="shared" si="10"/>
        <v>8108</v>
      </c>
      <c r="I27" s="156">
        <f t="shared" si="10"/>
        <v>100</v>
      </c>
      <c r="J27" s="157">
        <f t="shared" si="10"/>
        <v>8080</v>
      </c>
      <c r="K27" s="158">
        <f t="shared" si="10"/>
        <v>100</v>
      </c>
      <c r="L27" s="159">
        <f t="shared" si="10"/>
        <v>7139</v>
      </c>
      <c r="M27" s="160">
        <f t="shared" si="10"/>
        <v>100</v>
      </c>
      <c r="N27" s="161">
        <f t="shared" si="10"/>
        <v>9372</v>
      </c>
      <c r="O27" s="162">
        <f t="shared" si="10"/>
        <v>100</v>
      </c>
      <c r="P27" s="163">
        <f t="shared" si="10"/>
        <v>4564</v>
      </c>
      <c r="Q27" s="164">
        <f t="shared" si="10"/>
        <v>100</v>
      </c>
      <c r="R27" s="165">
        <f t="shared" si="10"/>
        <v>5034</v>
      </c>
      <c r="S27" s="166">
        <f t="shared" si="10"/>
        <v>100.00000000000001</v>
      </c>
      <c r="T27" s="167">
        <f t="shared" si="10"/>
        <v>10209</v>
      </c>
      <c r="U27" s="168">
        <f t="shared" si="10"/>
        <v>100</v>
      </c>
      <c r="V27" s="169">
        <f t="shared" si="10"/>
        <v>9024</v>
      </c>
      <c r="W27" s="170">
        <f t="shared" si="10"/>
        <v>100</v>
      </c>
    </row>
    <row r="30" spans="1:23" x14ac:dyDescent="0.25">
      <c r="A30" s="117"/>
      <c r="B30" s="117" t="s">
        <v>53</v>
      </c>
    </row>
    <row r="32" spans="1:23" x14ac:dyDescent="0.25">
      <c r="B32" s="118" t="s">
        <v>54</v>
      </c>
    </row>
  </sheetData>
  <mergeCells count="28">
    <mergeCell ref="C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T2:W3"/>
    <mergeCell ref="T4:W5"/>
    <mergeCell ref="B6:W6"/>
    <mergeCell ref="B13:C13"/>
    <mergeCell ref="F13:F14"/>
    <mergeCell ref="G13:G14"/>
    <mergeCell ref="H13:I13"/>
    <mergeCell ref="J13:K13"/>
    <mergeCell ref="L13:M13"/>
    <mergeCell ref="N13:O13"/>
    <mergeCell ref="P13:Q13"/>
    <mergeCell ref="R13:S13"/>
    <mergeCell ref="T13:U13"/>
    <mergeCell ref="V13:W13"/>
    <mergeCell ref="B14:D14"/>
  </mergeCells>
  <hyperlinks>
    <hyperlink ref="B32" location="Indice!A1" display="Volver al índice" xr:uid="{00000000-0004-0000-0300-000000000000}"/>
  </hyperlinks>
  <printOptions horizontalCentered="1"/>
  <pageMargins left="0.74803149606299213" right="0.74803149606299213" top="1.3775590551181101" bottom="1.3775590551181101" header="0.98385826771653495" footer="0.98385826771653495"/>
  <pageSetup paperSize="9" scale="55" fitToWidth="0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8"/>
  <sheetViews>
    <sheetView showGridLines="0" zoomScale="80" zoomScaleNormal="80" workbookViewId="0">
      <selection activeCell="B36" sqref="B36"/>
    </sheetView>
  </sheetViews>
  <sheetFormatPr baseColWidth="10" defaultColWidth="11" defaultRowHeight="13.8" x14ac:dyDescent="0.25"/>
  <cols>
    <col min="1" max="2" width="2.5" customWidth="1"/>
    <col min="3" max="64" width="10.09765625" customWidth="1"/>
    <col min="65" max="65" width="11" customWidth="1"/>
  </cols>
  <sheetData>
    <row r="1" spans="1:23" ht="15" customHeight="1" x14ac:dyDescent="0.25">
      <c r="E1" s="1"/>
    </row>
    <row r="2" spans="1:23" ht="15" customHeight="1" x14ac:dyDescent="0.25">
      <c r="K2" s="363" t="s">
        <v>0</v>
      </c>
      <c r="L2" s="363"/>
      <c r="M2" s="363"/>
    </row>
    <row r="3" spans="1:23" ht="19.5" customHeight="1" x14ac:dyDescent="0.25">
      <c r="K3" s="363"/>
      <c r="L3" s="363"/>
      <c r="M3" s="363"/>
    </row>
    <row r="4" spans="1:23" ht="15" customHeight="1" x14ac:dyDescent="0.25">
      <c r="C4" s="3"/>
      <c r="K4" s="364" t="s">
        <v>1</v>
      </c>
      <c r="L4" s="364"/>
      <c r="M4" s="364"/>
    </row>
    <row r="5" spans="1:23" ht="32.25" customHeight="1" x14ac:dyDescent="0.25">
      <c r="K5" s="364"/>
      <c r="L5" s="364"/>
      <c r="M5" s="364"/>
    </row>
    <row r="6" spans="1:23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7" spans="1:23" ht="15" customHeight="1" x14ac:dyDescent="0.25"/>
    <row r="8" spans="1:23" ht="51" customHeight="1" x14ac:dyDescent="0.45">
      <c r="A8" s="365" t="s">
        <v>2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171"/>
      <c r="M8" s="171"/>
      <c r="N8" s="171"/>
    </row>
    <row r="9" spans="1:23" ht="17.399999999999999" x14ac:dyDescent="0.3">
      <c r="B9" s="122"/>
    </row>
    <row r="12" spans="1:23" ht="17.399999999999999" x14ac:dyDescent="0.3">
      <c r="B12" s="18" t="s">
        <v>71</v>
      </c>
    </row>
    <row r="27" spans="6:6" x14ac:dyDescent="0.25">
      <c r="F27">
        <f>SUM(F15:F26)</f>
        <v>0</v>
      </c>
    </row>
    <row r="34" spans="2:3" x14ac:dyDescent="0.25">
      <c r="B34" s="117" t="s">
        <v>53</v>
      </c>
      <c r="C34" s="117"/>
    </row>
    <row r="36" spans="2:3" x14ac:dyDescent="0.25">
      <c r="B36" s="118" t="s">
        <v>54</v>
      </c>
    </row>
    <row r="38" spans="2:3" x14ac:dyDescent="0.25">
      <c r="B38" s="172"/>
    </row>
  </sheetData>
  <mergeCells count="3">
    <mergeCell ref="K2:M3"/>
    <mergeCell ref="K4:M5"/>
    <mergeCell ref="A8:K8"/>
  </mergeCells>
  <hyperlinks>
    <hyperlink ref="B36" location="Indice!A1" display="Volver al índice" xr:uid="{00000000-0004-0000-0400-000000000000}"/>
  </hyperlinks>
  <pageMargins left="0.74803149606299213" right="0.74803149606299213" top="1.3775590551181101" bottom="1.3775590551181101" header="0.98385826771653495" footer="0.98385826771653495"/>
  <pageSetup paperSize="0" fitToWidth="0" fitToHeight="0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33"/>
  <sheetViews>
    <sheetView showGridLines="0" zoomScale="80" zoomScaleNormal="80" workbookViewId="0">
      <selection activeCell="B12" sqref="B12"/>
    </sheetView>
  </sheetViews>
  <sheetFormatPr baseColWidth="10" defaultColWidth="11" defaultRowHeight="13.8" x14ac:dyDescent="0.25"/>
  <cols>
    <col min="1" max="2" width="2.69921875" customWidth="1"/>
    <col min="3" max="3" width="41.19921875" customWidth="1"/>
    <col min="4" max="4" width="0.69921875" customWidth="1"/>
    <col min="5" max="6" width="6.19921875" customWidth="1"/>
    <col min="7" max="7" width="0.69921875" customWidth="1"/>
    <col min="8" max="9" width="6.19921875" customWidth="1"/>
    <col min="10" max="10" width="0.69921875" customWidth="1"/>
    <col min="11" max="12" width="6.19921875" customWidth="1"/>
    <col min="13" max="13" width="0.69921875" customWidth="1"/>
    <col min="14" max="15" width="6.19921875" customWidth="1"/>
    <col min="16" max="16" width="0.69921875" customWidth="1"/>
    <col min="17" max="18" width="6.19921875" customWidth="1"/>
    <col min="19" max="19" width="1.19921875" customWidth="1"/>
    <col min="20" max="21" width="6.19921875" customWidth="1"/>
    <col min="22" max="57" width="10.09765625" customWidth="1"/>
    <col min="58" max="58" width="11" customWidth="1"/>
  </cols>
  <sheetData>
    <row r="1" spans="2:23" ht="15" customHeight="1" x14ac:dyDescent="0.25">
      <c r="E1" s="1"/>
    </row>
    <row r="2" spans="2:23" ht="15" customHeight="1" x14ac:dyDescent="0.25">
      <c r="N2" s="363" t="s">
        <v>0</v>
      </c>
      <c r="O2" s="363"/>
      <c r="P2" s="363"/>
      <c r="Q2" s="363"/>
      <c r="R2" s="363"/>
      <c r="S2" s="363"/>
      <c r="T2" s="363"/>
    </row>
    <row r="3" spans="2:23" ht="19.5" customHeight="1" x14ac:dyDescent="0.25">
      <c r="N3" s="363"/>
      <c r="O3" s="363"/>
      <c r="P3" s="363"/>
      <c r="Q3" s="363"/>
      <c r="R3" s="363"/>
      <c r="S3" s="363"/>
      <c r="T3" s="363"/>
    </row>
    <row r="4" spans="2:23" ht="15" customHeight="1" x14ac:dyDescent="0.25">
      <c r="C4" s="3"/>
      <c r="N4" s="364" t="s">
        <v>1</v>
      </c>
      <c r="O4" s="364"/>
      <c r="P4" s="364"/>
      <c r="Q4" s="364"/>
      <c r="R4" s="364"/>
      <c r="S4" s="364"/>
      <c r="T4" s="364"/>
    </row>
    <row r="5" spans="2:23" ht="32.25" customHeight="1" x14ac:dyDescent="0.25">
      <c r="N5" s="364"/>
      <c r="O5" s="364"/>
      <c r="P5" s="364"/>
      <c r="Q5" s="364"/>
      <c r="R5" s="364"/>
      <c r="S5" s="364"/>
      <c r="T5" s="364"/>
    </row>
    <row r="6" spans="2:23" ht="24.6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8" spans="2:23" ht="51" customHeight="1" x14ac:dyDescent="0.45">
      <c r="B8" s="365" t="s">
        <v>55</v>
      </c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17"/>
    </row>
    <row r="9" spans="2:23" ht="17.399999999999999" x14ac:dyDescent="0.3">
      <c r="B9" s="122"/>
    </row>
    <row r="12" spans="2:23" ht="17.399999999999999" x14ac:dyDescent="0.3">
      <c r="B12" s="18" t="s">
        <v>6</v>
      </c>
      <c r="C12" s="21"/>
    </row>
    <row r="14" spans="2:23" ht="15" customHeight="1" x14ac:dyDescent="0.25">
      <c r="B14" s="381" t="s">
        <v>65</v>
      </c>
      <c r="C14" s="381"/>
      <c r="D14" s="125"/>
      <c r="E14" s="382" t="s">
        <v>72</v>
      </c>
      <c r="F14" s="382"/>
      <c r="G14" s="173"/>
      <c r="H14" s="383" t="s">
        <v>73</v>
      </c>
      <c r="I14" s="383"/>
      <c r="J14" s="173"/>
      <c r="K14" s="384" t="s">
        <v>74</v>
      </c>
      <c r="L14" s="384"/>
      <c r="M14" s="173"/>
      <c r="N14" s="385" t="s">
        <v>75</v>
      </c>
      <c r="O14" s="385"/>
      <c r="P14" s="174"/>
      <c r="Q14" s="386" t="s">
        <v>76</v>
      </c>
      <c r="R14" s="386"/>
      <c r="T14" s="387" t="s">
        <v>52</v>
      </c>
      <c r="U14" s="387"/>
    </row>
    <row r="15" spans="2:23" ht="18.600000000000001" customHeight="1" x14ac:dyDescent="0.25">
      <c r="B15" s="381"/>
      <c r="C15" s="381"/>
      <c r="D15" s="125"/>
      <c r="E15" s="382"/>
      <c r="F15" s="382"/>
      <c r="G15" s="173"/>
      <c r="H15" s="383"/>
      <c r="I15" s="383"/>
      <c r="J15" s="173"/>
      <c r="K15" s="384"/>
      <c r="L15" s="384"/>
      <c r="M15" s="173"/>
      <c r="N15" s="385"/>
      <c r="O15" s="385"/>
      <c r="P15" s="174"/>
      <c r="Q15" s="386"/>
      <c r="R15" s="386"/>
      <c r="T15" s="387"/>
      <c r="U15" s="387"/>
    </row>
    <row r="16" spans="2:23" ht="15" customHeight="1" x14ac:dyDescent="0.25">
      <c r="B16" s="381"/>
      <c r="C16" s="381"/>
      <c r="D16" s="125"/>
      <c r="E16" s="175" t="s">
        <v>66</v>
      </c>
      <c r="F16" s="175" t="s">
        <v>19</v>
      </c>
      <c r="G16" s="19"/>
      <c r="H16" s="176" t="s">
        <v>66</v>
      </c>
      <c r="I16" s="176" t="s">
        <v>19</v>
      </c>
      <c r="K16" s="177" t="s">
        <v>66</v>
      </c>
      <c r="L16" s="177" t="s">
        <v>19</v>
      </c>
      <c r="N16" s="178" t="s">
        <v>66</v>
      </c>
      <c r="O16" s="178" t="s">
        <v>19</v>
      </c>
      <c r="Q16" s="179" t="s">
        <v>66</v>
      </c>
      <c r="R16" s="179" t="s">
        <v>19</v>
      </c>
      <c r="T16" s="180" t="s">
        <v>66</v>
      </c>
      <c r="U16" s="180" t="s">
        <v>19</v>
      </c>
    </row>
    <row r="17" spans="2:21" ht="21" customHeight="1" x14ac:dyDescent="0.25">
      <c r="B17" s="380" t="s">
        <v>20</v>
      </c>
      <c r="C17" s="380"/>
      <c r="D17" s="181"/>
      <c r="E17" s="182"/>
      <c r="F17" s="183">
        <f>E17/$E$29*100</f>
        <v>0</v>
      </c>
      <c r="G17" s="184"/>
      <c r="H17" s="185"/>
      <c r="I17" s="186">
        <f>H17/H29*100</f>
        <v>0</v>
      </c>
      <c r="J17" s="184"/>
      <c r="K17" s="187"/>
      <c r="L17" s="188">
        <f>K17/K29*100</f>
        <v>0</v>
      </c>
      <c r="M17" s="184"/>
      <c r="N17" s="189">
        <v>1</v>
      </c>
      <c r="O17" s="190">
        <f>N17/N29*100</f>
        <v>8.7989441267047955E-3</v>
      </c>
      <c r="P17" s="184"/>
      <c r="Q17" s="191">
        <v>4</v>
      </c>
      <c r="R17" s="192">
        <f>Q17/Q29*100</f>
        <v>2.712783994574432E-2</v>
      </c>
      <c r="T17" s="193">
        <f t="shared" ref="T17:T28" si="0">E17+H17+K17+N17+Q17</f>
        <v>5</v>
      </c>
      <c r="U17" s="194">
        <f>T17/T29*100</f>
        <v>8.1261173411344059E-3</v>
      </c>
    </row>
    <row r="18" spans="2:21" ht="21" customHeight="1" x14ac:dyDescent="0.25">
      <c r="B18" s="380" t="s">
        <v>23</v>
      </c>
      <c r="C18" s="380"/>
      <c r="D18" s="181"/>
      <c r="E18" s="182">
        <v>8</v>
      </c>
      <c r="F18" s="183">
        <f t="shared" ref="F18:F28" si="1">E18/$E$29*100</f>
        <v>0.20817069997397866</v>
      </c>
      <c r="G18" s="184"/>
      <c r="H18" s="185">
        <v>37</v>
      </c>
      <c r="I18" s="186">
        <f>H18/H29*100</f>
        <v>0.23398469613609055</v>
      </c>
      <c r="J18" s="184"/>
      <c r="K18" s="187">
        <v>102</v>
      </c>
      <c r="L18" s="188">
        <f>K18/K29*100</f>
        <v>0.64704389748794722</v>
      </c>
      <c r="M18" s="184"/>
      <c r="N18" s="189">
        <v>91</v>
      </c>
      <c r="O18" s="190">
        <f>N18/N29*100</f>
        <v>0.80070391553013642</v>
      </c>
      <c r="P18" s="184"/>
      <c r="Q18" s="191">
        <v>212</v>
      </c>
      <c r="R18" s="192">
        <f>Q18/Q29*100</f>
        <v>1.4377755171244491</v>
      </c>
      <c r="T18" s="193">
        <f t="shared" si="0"/>
        <v>450</v>
      </c>
      <c r="U18" s="194">
        <f>T18/T29*100</f>
        <v>0.73135056070209647</v>
      </c>
    </row>
    <row r="19" spans="2:21" ht="21" customHeight="1" x14ac:dyDescent="0.25">
      <c r="B19" s="380" t="s">
        <v>27</v>
      </c>
      <c r="C19" s="380"/>
      <c r="D19" s="181"/>
      <c r="E19" s="182">
        <v>81</v>
      </c>
      <c r="F19" s="183">
        <f t="shared" si="1"/>
        <v>2.1077283372365341</v>
      </c>
      <c r="G19" s="184"/>
      <c r="H19" s="185">
        <v>648</v>
      </c>
      <c r="I19" s="186">
        <f>H19/H29*100</f>
        <v>4.0978941377347757</v>
      </c>
      <c r="J19" s="184"/>
      <c r="K19" s="187">
        <v>1669</v>
      </c>
      <c r="L19" s="188">
        <f>K19/K29*100</f>
        <v>10.587414361837096</v>
      </c>
      <c r="M19" s="184"/>
      <c r="N19" s="189">
        <v>1207</v>
      </c>
      <c r="O19" s="190">
        <f>N19/N29*100</f>
        <v>10.620325560932688</v>
      </c>
      <c r="P19" s="184"/>
      <c r="Q19" s="191">
        <v>2358</v>
      </c>
      <c r="R19" s="192">
        <f>Q19/Q29*100</f>
        <v>15.991861648016275</v>
      </c>
      <c r="T19" s="193">
        <f t="shared" si="0"/>
        <v>5963</v>
      </c>
      <c r="U19" s="194">
        <f>T19/T29*100</f>
        <v>9.6912075410368921</v>
      </c>
    </row>
    <row r="20" spans="2:21" ht="21" customHeight="1" x14ac:dyDescent="0.25">
      <c r="B20" s="380" t="s">
        <v>30</v>
      </c>
      <c r="C20" s="380"/>
      <c r="D20" s="181"/>
      <c r="E20" s="182">
        <v>159</v>
      </c>
      <c r="F20" s="183">
        <f t="shared" si="1"/>
        <v>4.1373926619828261</v>
      </c>
      <c r="G20" s="184"/>
      <c r="H20" s="185">
        <v>1483</v>
      </c>
      <c r="I20" s="186">
        <f>H20/H29*100</f>
        <v>9.3783595775627635</v>
      </c>
      <c r="J20" s="184"/>
      <c r="K20" s="187">
        <v>1998</v>
      </c>
      <c r="L20" s="188">
        <f>K20/K29*100</f>
        <v>12.674448109616849</v>
      </c>
      <c r="M20" s="184"/>
      <c r="N20" s="189">
        <v>1416</v>
      </c>
      <c r="O20" s="190">
        <f>N20/N29*100</f>
        <v>12.45930488341399</v>
      </c>
      <c r="P20" s="184"/>
      <c r="Q20" s="191">
        <v>1215</v>
      </c>
      <c r="R20" s="192">
        <f>Q20/Q29*100</f>
        <v>8.2400813835198363</v>
      </c>
      <c r="T20" s="193">
        <f t="shared" si="0"/>
        <v>6271</v>
      </c>
      <c r="U20" s="194">
        <f>T20/T29*100</f>
        <v>10.191776369250773</v>
      </c>
    </row>
    <row r="21" spans="2:21" ht="21" customHeight="1" x14ac:dyDescent="0.25">
      <c r="B21" s="380" t="s">
        <v>67</v>
      </c>
      <c r="C21" s="380"/>
      <c r="D21" s="181"/>
      <c r="E21" s="182">
        <v>1351</v>
      </c>
      <c r="F21" s="183">
        <f>E21/$E$29*100</f>
        <v>35.154826958105645</v>
      </c>
      <c r="G21" s="184"/>
      <c r="H21" s="185">
        <v>5257</v>
      </c>
      <c r="I21" s="186">
        <f>H21/H29*100</f>
        <v>33.244798583444002</v>
      </c>
      <c r="J21" s="184"/>
      <c r="K21" s="187">
        <v>4730</v>
      </c>
      <c r="L21" s="188">
        <f>K21/K29*100</f>
        <v>30.005074854097945</v>
      </c>
      <c r="M21" s="184"/>
      <c r="N21" s="189">
        <v>2984</v>
      </c>
      <c r="O21" s="190">
        <f>N21/N29*100</f>
        <v>26.256049274087111</v>
      </c>
      <c r="P21" s="184"/>
      <c r="Q21" s="191">
        <v>4060</v>
      </c>
      <c r="R21" s="192">
        <f>Q21/Q29*100</f>
        <v>27.534757544930482</v>
      </c>
      <c r="T21" s="193">
        <f t="shared" si="0"/>
        <v>18382</v>
      </c>
      <c r="U21" s="194">
        <f>T21/T29*100</f>
        <v>29.874857792946528</v>
      </c>
    </row>
    <row r="22" spans="2:21" ht="21" customHeight="1" x14ac:dyDescent="0.25">
      <c r="B22" s="380" t="s">
        <v>34</v>
      </c>
      <c r="C22" s="380"/>
      <c r="D22" s="181"/>
      <c r="E22" s="182">
        <v>674</v>
      </c>
      <c r="F22" s="183">
        <f t="shared" si="1"/>
        <v>17.5383814728077</v>
      </c>
      <c r="G22" s="184"/>
      <c r="H22" s="185">
        <v>2484</v>
      </c>
      <c r="I22" s="186">
        <f>H22/H29*100</f>
        <v>15.708594194649972</v>
      </c>
      <c r="J22" s="184"/>
      <c r="K22" s="187">
        <v>1661</v>
      </c>
      <c r="L22" s="188">
        <f>K22/K29*100</f>
        <v>10.536665820857651</v>
      </c>
      <c r="M22" s="184"/>
      <c r="N22" s="189">
        <v>931</v>
      </c>
      <c r="O22" s="190">
        <f>N22/N29*100</f>
        <v>8.1918169819621642</v>
      </c>
      <c r="P22" s="184"/>
      <c r="Q22" s="191">
        <v>725</v>
      </c>
      <c r="R22" s="192">
        <f>Q22/Q29*100</f>
        <v>4.9169209901661581</v>
      </c>
      <c r="T22" s="193">
        <f t="shared" si="0"/>
        <v>6475</v>
      </c>
      <c r="U22" s="194">
        <f>T22/T29*100</f>
        <v>10.523321956769056</v>
      </c>
    </row>
    <row r="23" spans="2:21" ht="21" customHeight="1" x14ac:dyDescent="0.25">
      <c r="B23" s="380" t="s">
        <v>35</v>
      </c>
      <c r="C23" s="380"/>
      <c r="D23" s="181"/>
      <c r="E23" s="182">
        <v>1474</v>
      </c>
      <c r="F23" s="183">
        <f t="shared" si="1"/>
        <v>38.355451470205573</v>
      </c>
      <c r="G23" s="184"/>
      <c r="H23" s="185">
        <v>4980</v>
      </c>
      <c r="I23" s="186">
        <f>H23/H29*100</f>
        <v>31.493075317776515</v>
      </c>
      <c r="J23" s="184"/>
      <c r="K23" s="187">
        <v>3427</v>
      </c>
      <c r="L23" s="188">
        <f>K23/K29*100</f>
        <v>21.73940624207054</v>
      </c>
      <c r="M23" s="184"/>
      <c r="N23" s="189">
        <v>2934</v>
      </c>
      <c r="O23" s="190">
        <f>N23/N29*100</f>
        <v>25.816102067751867</v>
      </c>
      <c r="P23" s="184"/>
      <c r="Q23" s="191">
        <v>1478</v>
      </c>
      <c r="R23" s="192">
        <f>Q23/Q29*100</f>
        <v>10.023736859952525</v>
      </c>
      <c r="T23" s="193">
        <f t="shared" si="0"/>
        <v>14293</v>
      </c>
      <c r="U23" s="194">
        <f>T23/T29*100</f>
        <v>23.229319031366813</v>
      </c>
    </row>
    <row r="24" spans="2:21" ht="21" customHeight="1" x14ac:dyDescent="0.25">
      <c r="B24" s="380" t="s">
        <v>40</v>
      </c>
      <c r="C24" s="380"/>
      <c r="D24" s="181"/>
      <c r="E24" s="182">
        <v>5</v>
      </c>
      <c r="F24" s="183">
        <f t="shared" si="1"/>
        <v>0.13010668748373666</v>
      </c>
      <c r="G24" s="184"/>
      <c r="H24" s="185">
        <v>39</v>
      </c>
      <c r="I24" s="186">
        <f>H24/H29*100</f>
        <v>0.24663251754885224</v>
      </c>
      <c r="J24" s="184"/>
      <c r="K24" s="187">
        <v>87</v>
      </c>
      <c r="L24" s="188">
        <f>K24/K29*100</f>
        <v>0.55189038315148442</v>
      </c>
      <c r="M24" s="184"/>
      <c r="N24" s="189">
        <v>105</v>
      </c>
      <c r="O24" s="190">
        <f>N24/N29*100</f>
        <v>0.92388913330400357</v>
      </c>
      <c r="P24" s="184"/>
      <c r="Q24" s="191">
        <v>356</v>
      </c>
      <c r="R24" s="192">
        <f>Q24/Q29*100</f>
        <v>2.4143777551712446</v>
      </c>
      <c r="T24" s="193">
        <f t="shared" si="0"/>
        <v>592</v>
      </c>
      <c r="U24" s="194">
        <f>T24/T29*100</f>
        <v>0.96213229319031357</v>
      </c>
    </row>
    <row r="25" spans="2:21" ht="21" customHeight="1" x14ac:dyDescent="0.25">
      <c r="B25" s="380" t="s">
        <v>68</v>
      </c>
      <c r="C25" s="380"/>
      <c r="D25" s="181"/>
      <c r="E25" s="182">
        <v>2</v>
      </c>
      <c r="F25" s="183">
        <f t="shared" si="1"/>
        <v>5.2042674993494666E-2</v>
      </c>
      <c r="G25" s="184"/>
      <c r="H25" s="185">
        <v>9</v>
      </c>
      <c r="I25" s="186">
        <f>H25/H29*100</f>
        <v>5.6915196357427436E-2</v>
      </c>
      <c r="J25" s="184"/>
      <c r="K25" s="187">
        <v>32</v>
      </c>
      <c r="L25" s="188">
        <f>K25/K29*100</f>
        <v>0.20299416391778738</v>
      </c>
      <c r="M25" s="184"/>
      <c r="N25" s="189">
        <v>33</v>
      </c>
      <c r="O25" s="190">
        <f>N25/N29*100</f>
        <v>0.29036515618125824</v>
      </c>
      <c r="P25" s="184"/>
      <c r="Q25" s="191">
        <v>118</v>
      </c>
      <c r="R25" s="192">
        <f>Q25/Q29*100</f>
        <v>0.80027127839945744</v>
      </c>
      <c r="T25" s="193">
        <f t="shared" si="0"/>
        <v>194</v>
      </c>
      <c r="U25" s="194">
        <f>T25/T29*100</f>
        <v>0.31529335283601495</v>
      </c>
    </row>
    <row r="26" spans="2:21" ht="21" customHeight="1" x14ac:dyDescent="0.25">
      <c r="B26" s="380" t="s">
        <v>69</v>
      </c>
      <c r="C26" s="380"/>
      <c r="D26" s="181"/>
      <c r="E26" s="182"/>
      <c r="F26" s="183">
        <f t="shared" si="1"/>
        <v>0</v>
      </c>
      <c r="G26" s="184"/>
      <c r="H26" s="185">
        <v>7</v>
      </c>
      <c r="I26" s="186">
        <f>H26/H29*100</f>
        <v>4.4267374944665781E-2</v>
      </c>
      <c r="J26" s="184"/>
      <c r="K26" s="187">
        <v>68</v>
      </c>
      <c r="L26" s="188">
        <f>K26/K29*100</f>
        <v>0.43136259832529816</v>
      </c>
      <c r="M26" s="184"/>
      <c r="N26" s="189">
        <v>70</v>
      </c>
      <c r="O26" s="190">
        <f>N26/N29*100</f>
        <v>0.61592608886933564</v>
      </c>
      <c r="P26" s="184"/>
      <c r="Q26" s="191">
        <v>236</v>
      </c>
      <c r="R26" s="192">
        <f>Q26/Q29*100</f>
        <v>1.6005425567989149</v>
      </c>
      <c r="T26" s="193">
        <f t="shared" si="0"/>
        <v>381</v>
      </c>
      <c r="U26" s="194">
        <f>T26/T29*100</f>
        <v>0.61921014139444175</v>
      </c>
    </row>
    <row r="27" spans="2:21" ht="21" customHeight="1" x14ac:dyDescent="0.25">
      <c r="B27" s="380" t="s">
        <v>45</v>
      </c>
      <c r="C27" s="380"/>
      <c r="D27" s="181"/>
      <c r="E27" s="182">
        <v>60</v>
      </c>
      <c r="F27" s="183">
        <f t="shared" si="1"/>
        <v>1.5612802498048399</v>
      </c>
      <c r="G27" s="184"/>
      <c r="H27" s="185">
        <v>739</v>
      </c>
      <c r="I27" s="186">
        <f>H27/H29*100</f>
        <v>4.6733700120154307</v>
      </c>
      <c r="J27" s="184"/>
      <c r="K27" s="187">
        <v>1714</v>
      </c>
      <c r="L27" s="188">
        <f>K27/K29*100</f>
        <v>10.872874904846485</v>
      </c>
      <c r="M27" s="184"/>
      <c r="N27" s="189">
        <v>1347</v>
      </c>
      <c r="O27" s="190">
        <f>N27/N29*100</f>
        <v>11.85217773867136</v>
      </c>
      <c r="P27" s="184"/>
      <c r="Q27" s="191">
        <v>2929</v>
      </c>
      <c r="R27" s="192">
        <f>Q27/Q29*100</f>
        <v>19.864360800271278</v>
      </c>
      <c r="T27" s="193">
        <f t="shared" si="0"/>
        <v>6789</v>
      </c>
      <c r="U27" s="194">
        <f>T27/T29*100</f>
        <v>11.033642125792296</v>
      </c>
    </row>
    <row r="28" spans="2:21" ht="21" customHeight="1" x14ac:dyDescent="0.25">
      <c r="B28" s="380" t="s">
        <v>49</v>
      </c>
      <c r="C28" s="380"/>
      <c r="D28" s="181"/>
      <c r="E28" s="182">
        <v>29</v>
      </c>
      <c r="F28" s="183">
        <f t="shared" si="1"/>
        <v>0.75461878740567268</v>
      </c>
      <c r="G28" s="184"/>
      <c r="H28" s="185">
        <v>130</v>
      </c>
      <c r="I28" s="186">
        <f>H28/H29*100</f>
        <v>0.82210839182950746</v>
      </c>
      <c r="J28" s="184"/>
      <c r="K28" s="187">
        <v>276</v>
      </c>
      <c r="L28" s="188">
        <f>K28/K29*100</f>
        <v>1.7508246637909162</v>
      </c>
      <c r="M28" s="184"/>
      <c r="N28" s="189">
        <v>246</v>
      </c>
      <c r="O28" s="190">
        <f>N28/N29*100</f>
        <v>2.1645402551693795</v>
      </c>
      <c r="P28" s="184"/>
      <c r="Q28" s="191">
        <v>1054</v>
      </c>
      <c r="R28" s="192">
        <f>Q28/Q29*100</f>
        <v>7.1481858257036288</v>
      </c>
      <c r="T28" s="193">
        <f t="shared" si="0"/>
        <v>1735</v>
      </c>
      <c r="U28" s="194">
        <f>T28/T29*100</f>
        <v>2.819762717373639</v>
      </c>
    </row>
    <row r="29" spans="2:21" ht="21" customHeight="1" x14ac:dyDescent="0.25">
      <c r="B29" s="388" t="s">
        <v>77</v>
      </c>
      <c r="C29" s="388"/>
      <c r="D29" s="195"/>
      <c r="E29" s="196">
        <f>SUM(E17:E28)</f>
        <v>3843</v>
      </c>
      <c r="F29" s="197">
        <f>(E29/E29)*100</f>
        <v>100</v>
      </c>
      <c r="G29" s="198"/>
      <c r="H29" s="199">
        <f>SUM(H17:H28)</f>
        <v>15813</v>
      </c>
      <c r="I29" s="200">
        <f>(H29/H29)*100</f>
        <v>100</v>
      </c>
      <c r="J29" s="184"/>
      <c r="K29" s="201">
        <f>SUM(K17:K28)</f>
        <v>15764</v>
      </c>
      <c r="L29" s="202">
        <f>(K29/K29)*100</f>
        <v>100</v>
      </c>
      <c r="M29" s="184"/>
      <c r="N29" s="203">
        <f>SUM(N17:N28)</f>
        <v>11365</v>
      </c>
      <c r="O29" s="204">
        <f>(N29/N29)*100</f>
        <v>100</v>
      </c>
      <c r="P29" s="184"/>
      <c r="Q29" s="205">
        <f>SUM(Q17:Q28)</f>
        <v>14745</v>
      </c>
      <c r="R29" s="206">
        <f>(Q29/Q29)*100</f>
        <v>100</v>
      </c>
      <c r="T29" s="207">
        <f>SUM(T17:T28)</f>
        <v>61530</v>
      </c>
      <c r="U29" s="208">
        <f>(T29/T29)*100</f>
        <v>100</v>
      </c>
    </row>
    <row r="30" spans="2:21" ht="21" customHeight="1" x14ac:dyDescent="0.25">
      <c r="C30" s="16"/>
      <c r="T30" s="209"/>
    </row>
    <row r="31" spans="2:21" x14ac:dyDescent="0.25">
      <c r="B31" s="117" t="s">
        <v>53</v>
      </c>
      <c r="C31" s="16"/>
    </row>
    <row r="33" spans="2:2" x14ac:dyDescent="0.25">
      <c r="B33" s="118" t="s">
        <v>54</v>
      </c>
    </row>
  </sheetData>
  <mergeCells count="23">
    <mergeCell ref="B29:C29"/>
    <mergeCell ref="B23:C23"/>
    <mergeCell ref="B24:C24"/>
    <mergeCell ref="B25:C25"/>
    <mergeCell ref="B26:C26"/>
    <mergeCell ref="B27:C27"/>
    <mergeCell ref="B28:C28"/>
    <mergeCell ref="B22:C22"/>
    <mergeCell ref="N2:T3"/>
    <mergeCell ref="N4:T5"/>
    <mergeCell ref="B8:U8"/>
    <mergeCell ref="B14:C16"/>
    <mergeCell ref="E14:F15"/>
    <mergeCell ref="H14:I15"/>
    <mergeCell ref="K14:L15"/>
    <mergeCell ref="N14:O15"/>
    <mergeCell ref="Q14:R15"/>
    <mergeCell ref="T14:U15"/>
    <mergeCell ref="B17:C17"/>
    <mergeCell ref="B18:C18"/>
    <mergeCell ref="B19:C19"/>
    <mergeCell ref="B20:C20"/>
    <mergeCell ref="B21:C21"/>
  </mergeCells>
  <hyperlinks>
    <hyperlink ref="B33" location="Indice!A1" display="Volver al índice" xr:uid="{00000000-0004-0000-0500-000000000000}"/>
  </hyperlinks>
  <printOptions horizontalCentered="1"/>
  <pageMargins left="0.19645669291338602" right="0.74803149606299213" top="1.3775590551181101" bottom="1.3775590551181101" header="0.98385826771653495" footer="0.98385826771653495"/>
  <pageSetup paperSize="0" scale="75" fitToWidth="0" fitToHeight="0" orientation="landscape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6"/>
  <sheetViews>
    <sheetView showGridLines="0" zoomScale="80" zoomScaleNormal="80" workbookViewId="0">
      <selection activeCell="C36" sqref="C36"/>
    </sheetView>
  </sheetViews>
  <sheetFormatPr baseColWidth="10" defaultColWidth="11" defaultRowHeight="13.8" x14ac:dyDescent="0.25"/>
  <cols>
    <col min="1" max="2" width="2.5" customWidth="1"/>
    <col min="3" max="64" width="10.09765625" customWidth="1"/>
    <col min="65" max="65" width="11" customWidth="1"/>
  </cols>
  <sheetData>
    <row r="1" spans="1:23" ht="15" customHeight="1" x14ac:dyDescent="0.25">
      <c r="E1" s="1"/>
    </row>
    <row r="2" spans="1:23" ht="15" customHeight="1" x14ac:dyDescent="0.25">
      <c r="K2" s="363" t="s">
        <v>0</v>
      </c>
      <c r="L2" s="363"/>
      <c r="M2" s="363"/>
    </row>
    <row r="3" spans="1:23" ht="19.5" customHeight="1" x14ac:dyDescent="0.25">
      <c r="K3" s="363"/>
      <c r="L3" s="363"/>
      <c r="M3" s="363"/>
    </row>
    <row r="4" spans="1:23" ht="15" customHeight="1" x14ac:dyDescent="0.25">
      <c r="C4" s="3"/>
      <c r="K4" s="364" t="s">
        <v>1</v>
      </c>
      <c r="L4" s="364"/>
      <c r="M4" s="364"/>
    </row>
    <row r="5" spans="1:23" ht="32.25" customHeight="1" x14ac:dyDescent="0.25">
      <c r="K5" s="364"/>
      <c r="L5" s="364"/>
      <c r="M5" s="364"/>
    </row>
    <row r="6" spans="1:23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7" spans="1:23" ht="15" customHeight="1" x14ac:dyDescent="0.25"/>
    <row r="8" spans="1:23" ht="51" customHeight="1" x14ac:dyDescent="0.45">
      <c r="A8" s="365" t="s">
        <v>2</v>
      </c>
      <c r="B8" s="365"/>
      <c r="C8" s="365"/>
      <c r="D8" s="365"/>
      <c r="E8" s="365"/>
      <c r="F8" s="365"/>
      <c r="G8" s="365"/>
      <c r="H8" s="365"/>
      <c r="I8" s="365"/>
      <c r="J8" s="365"/>
      <c r="K8" s="171"/>
      <c r="L8" s="171"/>
      <c r="M8" s="171"/>
      <c r="N8" s="171"/>
    </row>
    <row r="9" spans="1:23" ht="17.399999999999999" x14ac:dyDescent="0.3">
      <c r="B9" s="122"/>
    </row>
    <row r="12" spans="1:23" ht="17.399999999999999" x14ac:dyDescent="0.3">
      <c r="B12" s="18" t="s">
        <v>78</v>
      </c>
    </row>
    <row r="27" spans="6:6" x14ac:dyDescent="0.25">
      <c r="F27">
        <f>SUM(F15:F26)</f>
        <v>0</v>
      </c>
    </row>
    <row r="34" spans="3:3" x14ac:dyDescent="0.25">
      <c r="C34" s="117" t="s">
        <v>53</v>
      </c>
    </row>
    <row r="36" spans="3:3" x14ac:dyDescent="0.25">
      <c r="C36" s="118" t="s">
        <v>54</v>
      </c>
    </row>
  </sheetData>
  <mergeCells count="3">
    <mergeCell ref="K2:M3"/>
    <mergeCell ref="K4:M5"/>
    <mergeCell ref="A8:J8"/>
  </mergeCells>
  <hyperlinks>
    <hyperlink ref="C36" location="Indice!A1" display="Volver al índice" xr:uid="{00000000-0004-0000-0600-000000000000}"/>
  </hyperlinks>
  <pageMargins left="0.74803149606299213" right="0.74803149606299213" top="1.3775590551181101" bottom="1.3775590551181101" header="0.98385826771653495" footer="0.98385826771653495"/>
  <pageSetup paperSize="0" fitToWidth="0" fitToHeight="0" orientation="landscape" horizontalDpi="0" verticalDpi="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56"/>
  <sheetViews>
    <sheetView showGridLines="0" zoomScale="80" zoomScaleNormal="80" workbookViewId="0">
      <selection activeCell="J2" sqref="J2:L5"/>
    </sheetView>
  </sheetViews>
  <sheetFormatPr baseColWidth="10" defaultColWidth="11" defaultRowHeight="13.8" x14ac:dyDescent="0.25"/>
  <cols>
    <col min="1" max="1" width="2.5" style="5" customWidth="1"/>
    <col min="2" max="2" width="9.09765625" style="5" customWidth="1"/>
    <col min="3" max="3" width="54.59765625" style="5" customWidth="1"/>
    <col min="4" max="4" width="0.69921875" style="5" customWidth="1"/>
    <col min="5" max="5" width="22" style="5" customWidth="1"/>
    <col min="6" max="6" width="0.69921875" style="5" customWidth="1"/>
    <col min="7" max="7" width="17.19921875" style="5" customWidth="1"/>
    <col min="8" max="8" width="8.59765625" style="5" customWidth="1"/>
    <col min="9" max="9" width="0.69921875" style="5" customWidth="1"/>
    <col min="10" max="10" width="17.19921875" style="5" customWidth="1"/>
    <col min="11" max="11" width="11.69921875" style="5" customWidth="1"/>
    <col min="12" max="12" width="3.19921875" style="5" customWidth="1"/>
    <col min="13" max="52" width="10.59765625" style="5" customWidth="1"/>
    <col min="53" max="53" width="11" customWidth="1"/>
  </cols>
  <sheetData>
    <row r="1" spans="1:23" customFormat="1" ht="15" customHeight="1" x14ac:dyDescent="0.25">
      <c r="E1" s="1"/>
    </row>
    <row r="2" spans="1:23" customFormat="1" ht="15" customHeight="1" x14ac:dyDescent="0.25">
      <c r="I2" s="7"/>
      <c r="J2" s="363" t="s">
        <v>0</v>
      </c>
      <c r="K2" s="363"/>
      <c r="L2" s="363"/>
      <c r="M2" s="7"/>
    </row>
    <row r="3" spans="1:23" customFormat="1" ht="19.5" customHeight="1" x14ac:dyDescent="0.25">
      <c r="I3" s="7"/>
      <c r="J3" s="363"/>
      <c r="K3" s="363"/>
      <c r="L3" s="363"/>
      <c r="M3" s="7"/>
    </row>
    <row r="4" spans="1:23" customFormat="1" ht="15" customHeight="1" x14ac:dyDescent="0.25">
      <c r="C4" s="3"/>
      <c r="I4" s="7"/>
      <c r="J4" s="364" t="s">
        <v>1</v>
      </c>
      <c r="K4" s="364"/>
      <c r="L4" s="364"/>
      <c r="M4" s="7"/>
    </row>
    <row r="5" spans="1:23" customFormat="1" ht="32.25" customHeight="1" x14ac:dyDescent="0.25">
      <c r="I5" s="7"/>
      <c r="J5" s="364"/>
      <c r="K5" s="364"/>
      <c r="L5" s="364"/>
      <c r="M5" s="7"/>
    </row>
    <row r="6" spans="1:23" customFormat="1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8" spans="1:23" ht="45" customHeight="1" x14ac:dyDescent="0.45">
      <c r="A8" s="389" t="s">
        <v>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210"/>
    </row>
    <row r="9" spans="1:23" ht="13.5" customHeight="1" x14ac:dyDescent="0.45">
      <c r="A9" s="210"/>
      <c r="B9" s="361"/>
      <c r="C9" s="210"/>
      <c r="D9" s="210"/>
      <c r="E9" s="210"/>
      <c r="F9" s="210"/>
      <c r="G9" s="210"/>
      <c r="H9" s="210"/>
      <c r="I9" s="210"/>
      <c r="J9" s="210"/>
      <c r="K9" s="210"/>
    </row>
    <row r="10" spans="1:23" ht="12.75" customHeight="1" x14ac:dyDescent="0.25">
      <c r="L10" s="211"/>
    </row>
    <row r="11" spans="1:23" ht="32.25" customHeight="1" x14ac:dyDescent="0.3">
      <c r="B11" s="408" t="s">
        <v>79</v>
      </c>
      <c r="C11" s="408"/>
      <c r="D11" s="408"/>
      <c r="E11" s="408"/>
      <c r="F11" s="408"/>
      <c r="G11" s="408"/>
      <c r="H11" s="408"/>
      <c r="I11" s="408"/>
      <c r="J11" s="408"/>
      <c r="K11" s="408"/>
      <c r="L11" s="211"/>
    </row>
    <row r="12" spans="1:23" ht="15" customHeight="1" x14ac:dyDescent="0.3">
      <c r="B12" s="212"/>
      <c r="C12" s="211"/>
      <c r="D12" s="211"/>
      <c r="E12" s="211"/>
      <c r="F12" s="211"/>
      <c r="G12" s="211"/>
      <c r="H12" s="211"/>
      <c r="I12" s="211"/>
      <c r="J12" s="211"/>
      <c r="K12" s="211"/>
    </row>
    <row r="13" spans="1:23" ht="15" customHeight="1" x14ac:dyDescent="0.25">
      <c r="C13" s="390" t="s">
        <v>80</v>
      </c>
      <c r="D13" s="213"/>
      <c r="E13" s="213"/>
      <c r="F13" s="214"/>
      <c r="G13" s="391" t="s">
        <v>81</v>
      </c>
      <c r="H13" s="391"/>
      <c r="I13" s="215"/>
      <c r="J13" s="392" t="s">
        <v>82</v>
      </c>
      <c r="K13" s="392"/>
    </row>
    <row r="14" spans="1:23" ht="12" customHeight="1" x14ac:dyDescent="0.25">
      <c r="C14" s="390"/>
      <c r="D14" s="216"/>
      <c r="E14" s="217" t="s">
        <v>83</v>
      </c>
      <c r="F14" s="218"/>
      <c r="G14" s="219" t="s">
        <v>18</v>
      </c>
      <c r="H14" s="219" t="s">
        <v>19</v>
      </c>
      <c r="I14" s="220"/>
      <c r="J14" s="219" t="s">
        <v>18</v>
      </c>
      <c r="K14" s="219" t="s">
        <v>19</v>
      </c>
    </row>
    <row r="15" spans="1:23" ht="14.1" customHeight="1" x14ac:dyDescent="0.25">
      <c r="C15" s="221" t="s">
        <v>84</v>
      </c>
      <c r="E15" s="222" t="s">
        <v>57</v>
      </c>
      <c r="F15" s="223"/>
      <c r="G15" s="224">
        <v>368</v>
      </c>
      <c r="H15" s="225">
        <v>2.5746869096760654</v>
      </c>
      <c r="I15" s="226"/>
      <c r="J15" s="227">
        <v>2029</v>
      </c>
      <c r="K15" s="228">
        <v>3.2975784170323417</v>
      </c>
      <c r="L15"/>
    </row>
    <row r="16" spans="1:23" ht="14.1" customHeight="1" x14ac:dyDescent="0.25">
      <c r="C16" s="229" t="s">
        <v>85</v>
      </c>
      <c r="D16" s="230"/>
      <c r="E16" s="231" t="s">
        <v>57</v>
      </c>
      <c r="F16" s="232"/>
      <c r="G16" s="233">
        <v>94</v>
      </c>
      <c r="H16" s="225">
        <v>0.65766459105856012</v>
      </c>
      <c r="I16" s="234"/>
      <c r="J16" s="235">
        <v>925</v>
      </c>
      <c r="K16" s="228">
        <v>1.5033317081098652</v>
      </c>
    </row>
    <row r="17" spans="3:11" ht="14.1" customHeight="1" x14ac:dyDescent="0.25">
      <c r="C17" s="221" t="s">
        <v>86</v>
      </c>
      <c r="E17" s="222" t="s">
        <v>87</v>
      </c>
      <c r="F17" s="223"/>
      <c r="G17" s="224">
        <v>1067</v>
      </c>
      <c r="H17" s="225">
        <v>7.4651927516966348</v>
      </c>
      <c r="I17" s="226"/>
      <c r="J17" s="227">
        <v>1993</v>
      </c>
      <c r="K17" s="228">
        <v>3.2390703721761742</v>
      </c>
    </row>
    <row r="18" spans="3:11" ht="14.1" customHeight="1" x14ac:dyDescent="0.25">
      <c r="C18" s="229" t="s">
        <v>88</v>
      </c>
      <c r="D18" s="230"/>
      <c r="E18" s="231" t="s">
        <v>58</v>
      </c>
      <c r="F18" s="232"/>
      <c r="G18" s="233">
        <v>671</v>
      </c>
      <c r="H18" s="225">
        <v>4.6946057510669563</v>
      </c>
      <c r="I18" s="234"/>
      <c r="J18" s="235">
        <v>1467</v>
      </c>
      <c r="K18" s="228">
        <v>2.384202827888835</v>
      </c>
    </row>
    <row r="19" spans="3:11" ht="14.1" customHeight="1" x14ac:dyDescent="0.25">
      <c r="C19" s="221" t="s">
        <v>89</v>
      </c>
      <c r="E19" s="222" t="s">
        <v>58</v>
      </c>
      <c r="F19" s="223"/>
      <c r="G19" s="224">
        <v>202</v>
      </c>
      <c r="H19" s="225">
        <v>1.4132792275939272</v>
      </c>
      <c r="I19" s="226"/>
      <c r="J19" s="227">
        <v>599</v>
      </c>
      <c r="K19" s="228">
        <v>0.97350885746790194</v>
      </c>
    </row>
    <row r="20" spans="3:11" ht="14.1" customHeight="1" x14ac:dyDescent="0.25">
      <c r="C20" s="229" t="s">
        <v>90</v>
      </c>
      <c r="D20" s="230"/>
      <c r="E20" s="231" t="s">
        <v>58</v>
      </c>
      <c r="F20" s="232"/>
      <c r="G20" s="233">
        <v>712</v>
      </c>
      <c r="H20" s="225">
        <v>4.9814594556776042</v>
      </c>
      <c r="I20" s="234"/>
      <c r="J20" s="235">
        <v>1018</v>
      </c>
      <c r="K20" s="228">
        <v>1.6544774906549649</v>
      </c>
    </row>
    <row r="21" spans="3:11" ht="14.1" customHeight="1" x14ac:dyDescent="0.25">
      <c r="C21" s="221" t="s">
        <v>91</v>
      </c>
      <c r="E21" s="222" t="s">
        <v>92</v>
      </c>
      <c r="F21" s="223"/>
      <c r="G21" s="224">
        <v>153</v>
      </c>
      <c r="H21" s="225">
        <v>1.0704540684251034</v>
      </c>
      <c r="I21" s="226"/>
      <c r="J21" s="227">
        <v>1291</v>
      </c>
      <c r="K21" s="228">
        <v>2.0981634974809036</v>
      </c>
    </row>
    <row r="22" spans="3:11" ht="14.1" customHeight="1" x14ac:dyDescent="0.25">
      <c r="C22" s="229" t="s">
        <v>93</v>
      </c>
      <c r="D22" s="230"/>
      <c r="E22" s="231" t="s">
        <v>94</v>
      </c>
      <c r="F22" s="232"/>
      <c r="G22" s="233">
        <v>1078</v>
      </c>
      <c r="H22" s="225">
        <v>7.5421535017141261</v>
      </c>
      <c r="I22" s="234"/>
      <c r="J22" s="235">
        <v>3468</v>
      </c>
      <c r="K22" s="228">
        <v>5.6362749878108245</v>
      </c>
    </row>
    <row r="23" spans="3:11" ht="14.1" customHeight="1" x14ac:dyDescent="0.25">
      <c r="C23" s="221" t="s">
        <v>95</v>
      </c>
      <c r="E23" s="222" t="s">
        <v>94</v>
      </c>
      <c r="F23" s="223"/>
      <c r="G23" s="224">
        <v>1163</v>
      </c>
      <c r="H23" s="225">
        <v>8.1368502063947385</v>
      </c>
      <c r="I23" s="226"/>
      <c r="J23" s="227">
        <v>1643</v>
      </c>
      <c r="K23" s="228">
        <v>2.6702421582967659</v>
      </c>
    </row>
    <row r="24" spans="3:11" ht="14.1" customHeight="1" x14ac:dyDescent="0.25">
      <c r="C24" s="229" t="s">
        <v>96</v>
      </c>
      <c r="D24" s="230"/>
      <c r="E24" s="231" t="s">
        <v>97</v>
      </c>
      <c r="F24" s="232"/>
      <c r="G24" s="233">
        <v>31</v>
      </c>
      <c r="H24" s="225">
        <v>0.2168893864129294</v>
      </c>
      <c r="I24" s="234"/>
      <c r="J24" s="235">
        <v>213</v>
      </c>
      <c r="K24" s="228">
        <v>0.3461725987323257</v>
      </c>
    </row>
    <row r="25" spans="3:11" ht="14.1" customHeight="1" x14ac:dyDescent="0.25">
      <c r="C25" s="221" t="s">
        <v>98</v>
      </c>
      <c r="E25" s="222" t="s">
        <v>59</v>
      </c>
      <c r="F25" s="223"/>
      <c r="G25" s="224">
        <v>194</v>
      </c>
      <c r="H25" s="225">
        <v>1.3573077730357517</v>
      </c>
      <c r="I25" s="226"/>
      <c r="J25" s="227">
        <v>1876</v>
      </c>
      <c r="K25" s="228">
        <v>3.0489192263936293</v>
      </c>
    </row>
    <row r="26" spans="3:11" ht="14.1" customHeight="1" x14ac:dyDescent="0.25">
      <c r="C26" s="229" t="s">
        <v>99</v>
      </c>
      <c r="D26" s="230"/>
      <c r="E26" s="231" t="s">
        <v>59</v>
      </c>
      <c r="F26" s="232"/>
      <c r="G26" s="233">
        <v>334</v>
      </c>
      <c r="H26" s="225">
        <v>2.3368082278038202</v>
      </c>
      <c r="I26" s="234"/>
      <c r="J26" s="235">
        <v>731</v>
      </c>
      <c r="K26" s="228">
        <v>1.1880383552738503</v>
      </c>
    </row>
    <row r="27" spans="3:11" ht="14.1" customHeight="1" x14ac:dyDescent="0.25">
      <c r="C27" s="221" t="s">
        <v>100</v>
      </c>
      <c r="E27" s="222" t="s">
        <v>87</v>
      </c>
      <c r="F27" s="223">
        <f>SUM(F15:F26)</f>
        <v>0</v>
      </c>
      <c r="G27" s="224">
        <v>57</v>
      </c>
      <c r="H27" s="225">
        <v>0.39879661372699921</v>
      </c>
      <c r="I27" s="226"/>
      <c r="J27" s="227">
        <v>757</v>
      </c>
      <c r="K27" s="228">
        <v>1.2302941654477491</v>
      </c>
    </row>
    <row r="28" spans="3:11" ht="14.1" customHeight="1" x14ac:dyDescent="0.25">
      <c r="C28" s="229" t="s">
        <v>101</v>
      </c>
      <c r="D28" s="230"/>
      <c r="E28" s="231" t="s">
        <v>102</v>
      </c>
      <c r="F28" s="232"/>
      <c r="G28" s="233">
        <v>63</v>
      </c>
      <c r="H28" s="225">
        <v>0.44077520464563075</v>
      </c>
      <c r="I28" s="234"/>
      <c r="J28" s="235">
        <v>187</v>
      </c>
      <c r="K28" s="228">
        <v>0.3039167885584268</v>
      </c>
    </row>
    <row r="29" spans="3:11" ht="14.1" customHeight="1" x14ac:dyDescent="0.25">
      <c r="C29" s="221" t="s">
        <v>103</v>
      </c>
      <c r="E29" s="222" t="s">
        <v>60</v>
      </c>
      <c r="F29" s="223"/>
      <c r="G29" s="224">
        <v>55</v>
      </c>
      <c r="H29" s="225">
        <v>0.38480375008745538</v>
      </c>
      <c r="I29" s="226"/>
      <c r="J29" s="227">
        <v>111</v>
      </c>
      <c r="K29" s="228">
        <v>0.18039980497318381</v>
      </c>
    </row>
    <row r="30" spans="3:11" ht="14.1" customHeight="1" x14ac:dyDescent="0.25">
      <c r="C30" s="229" t="s">
        <v>104</v>
      </c>
      <c r="D30" s="230"/>
      <c r="E30" s="231" t="s">
        <v>105</v>
      </c>
      <c r="F30" s="232"/>
      <c r="G30" s="233">
        <v>1508</v>
      </c>
      <c r="H30" s="225">
        <v>10.55061918421605</v>
      </c>
      <c r="I30" s="234"/>
      <c r="J30" s="235">
        <v>1794</v>
      </c>
      <c r="K30" s="228">
        <v>2.9156509019990251</v>
      </c>
    </row>
    <row r="31" spans="3:11" ht="14.1" customHeight="1" x14ac:dyDescent="0.25">
      <c r="C31" s="221" t="s">
        <v>106</v>
      </c>
      <c r="E31" s="222" t="s">
        <v>107</v>
      </c>
      <c r="F31" s="223"/>
      <c r="G31" s="224">
        <v>619</v>
      </c>
      <c r="H31" s="225">
        <v>4.3307912964388162</v>
      </c>
      <c r="I31" s="226"/>
      <c r="J31" s="227">
        <v>1596</v>
      </c>
      <c r="K31" s="228">
        <v>2.5938566552901023</v>
      </c>
    </row>
    <row r="32" spans="3:11" ht="14.1" customHeight="1" x14ac:dyDescent="0.25">
      <c r="C32" s="229" t="s">
        <v>108</v>
      </c>
      <c r="D32" s="230"/>
      <c r="E32" s="231" t="s">
        <v>109</v>
      </c>
      <c r="F32" s="232"/>
      <c r="G32" s="233">
        <v>4</v>
      </c>
      <c r="H32" s="225">
        <v>2.7985727279087665E-2</v>
      </c>
      <c r="I32" s="234"/>
      <c r="J32" s="235">
        <v>15</v>
      </c>
      <c r="K32" s="228">
        <v>2.4378352023403216E-2</v>
      </c>
    </row>
    <row r="33" spans="2:11" ht="14.1" customHeight="1" x14ac:dyDescent="0.25">
      <c r="C33" s="221" t="s">
        <v>110</v>
      </c>
      <c r="E33" s="222" t="s">
        <v>109</v>
      </c>
      <c r="F33" s="223"/>
      <c r="G33" s="224">
        <v>68</v>
      </c>
      <c r="H33" s="225">
        <v>0.47575736374449035</v>
      </c>
      <c r="I33" s="226"/>
      <c r="J33" s="227">
        <v>463</v>
      </c>
      <c r="K33" s="228">
        <v>0.75247846578904598</v>
      </c>
    </row>
    <row r="34" spans="2:11" ht="14.1" customHeight="1" x14ac:dyDescent="0.25">
      <c r="C34" s="229" t="s">
        <v>111</v>
      </c>
      <c r="D34" s="230"/>
      <c r="E34" s="231" t="s">
        <v>109</v>
      </c>
      <c r="F34" s="232"/>
      <c r="G34" s="233">
        <v>120</v>
      </c>
      <c r="H34" s="225">
        <v>0.83957181837262995</v>
      </c>
      <c r="I34" s="234"/>
      <c r="J34" s="235">
        <v>412</v>
      </c>
      <c r="K34" s="228">
        <v>0.66959206890947498</v>
      </c>
    </row>
    <row r="35" spans="2:11" ht="14.1" customHeight="1" x14ac:dyDescent="0.25">
      <c r="C35" s="229" t="s">
        <v>112</v>
      </c>
      <c r="D35" s="230"/>
      <c r="E35" s="231" t="s">
        <v>109</v>
      </c>
      <c r="F35" s="232"/>
      <c r="G35" s="233">
        <v>822</v>
      </c>
      <c r="H35" s="225">
        <v>5.7510669558525152</v>
      </c>
      <c r="I35" s="234"/>
      <c r="J35" s="235">
        <v>1498</v>
      </c>
      <c r="K35" s="228">
        <v>2.434584755403868</v>
      </c>
    </row>
    <row r="36" spans="2:11" ht="14.1" customHeight="1" x14ac:dyDescent="0.25">
      <c r="C36" s="221" t="s">
        <v>113</v>
      </c>
      <c r="E36" s="222" t="s">
        <v>63</v>
      </c>
      <c r="F36" s="223"/>
      <c r="G36" s="224">
        <v>246</v>
      </c>
      <c r="H36" s="225">
        <v>1.7211222276638916</v>
      </c>
      <c r="I36" s="226"/>
      <c r="J36" s="227">
        <v>1748</v>
      </c>
      <c r="K36" s="228">
        <v>2.8408906224605883</v>
      </c>
    </row>
    <row r="37" spans="2:11" ht="14.1" customHeight="1" x14ac:dyDescent="0.25">
      <c r="C37" s="229" t="s">
        <v>114</v>
      </c>
      <c r="D37" s="230"/>
      <c r="E37" s="231" t="s">
        <v>63</v>
      </c>
      <c r="F37" s="232"/>
      <c r="G37" s="233">
        <v>554</v>
      </c>
      <c r="H37" s="225">
        <v>3.8760232281536418</v>
      </c>
      <c r="I37" s="234"/>
      <c r="J37" s="235">
        <v>898</v>
      </c>
      <c r="K37" s="228">
        <v>1.4594506744677394</v>
      </c>
    </row>
    <row r="38" spans="2:11" ht="14.1" customHeight="1" x14ac:dyDescent="0.25">
      <c r="C38" s="229" t="s">
        <v>115</v>
      </c>
      <c r="D38" s="230"/>
      <c r="E38" s="231" t="s">
        <v>64</v>
      </c>
      <c r="F38" s="232"/>
      <c r="G38" s="233">
        <v>323</v>
      </c>
      <c r="H38" s="225">
        <v>2.2598474777863289</v>
      </c>
      <c r="I38" s="234"/>
      <c r="J38" s="235">
        <v>1050</v>
      </c>
      <c r="K38" s="228">
        <v>1.7064846416382253</v>
      </c>
    </row>
    <row r="39" spans="2:11" ht="14.1" customHeight="1" x14ac:dyDescent="0.25">
      <c r="C39" s="236" t="s">
        <v>116</v>
      </c>
      <c r="D39" s="237"/>
      <c r="E39" s="238" t="s">
        <v>63</v>
      </c>
      <c r="F39" s="239"/>
      <c r="G39" s="240">
        <v>577</v>
      </c>
      <c r="H39" s="241">
        <v>4.0369411600083955</v>
      </c>
      <c r="I39" s="241"/>
      <c r="J39" s="240">
        <v>949</v>
      </c>
      <c r="K39" s="241">
        <v>1.5423370713473101</v>
      </c>
    </row>
    <row r="40" spans="2:11" ht="14.1" customHeight="1" x14ac:dyDescent="0.25">
      <c r="C40" s="242" t="s">
        <v>117</v>
      </c>
      <c r="D40" s="230"/>
      <c r="E40" s="243" t="s">
        <v>118</v>
      </c>
      <c r="F40" s="223"/>
      <c r="G40" s="244">
        <v>11083</v>
      </c>
      <c r="H40" s="234">
        <v>77.541453858532151</v>
      </c>
      <c r="I40" s="226"/>
      <c r="J40" s="245">
        <v>28731</v>
      </c>
      <c r="K40" s="234">
        <v>46.694295465626524</v>
      </c>
    </row>
    <row r="41" spans="2:11" ht="14.1" customHeight="1" x14ac:dyDescent="0.25">
      <c r="C41" s="246" t="s">
        <v>119</v>
      </c>
      <c r="E41" s="247"/>
      <c r="F41" s="223"/>
      <c r="G41" s="248">
        <v>14293</v>
      </c>
      <c r="H41" s="226">
        <v>100</v>
      </c>
      <c r="I41" s="226"/>
      <c r="J41" s="249">
        <v>61530</v>
      </c>
      <c r="K41" s="226">
        <v>100</v>
      </c>
    </row>
    <row r="42" spans="2:11" ht="14.1" customHeight="1" x14ac:dyDescent="0.25">
      <c r="B42" s="117"/>
      <c r="E42" s="247"/>
      <c r="F42" s="223"/>
      <c r="G42" s="246"/>
      <c r="H42" s="226"/>
      <c r="I42" s="226"/>
      <c r="J42" s="249"/>
      <c r="K42" s="226"/>
    </row>
    <row r="43" spans="2:11" ht="14.1" customHeight="1" x14ac:dyDescent="0.25">
      <c r="C43" s="117" t="s">
        <v>120</v>
      </c>
      <c r="E43" s="247"/>
      <c r="F43" s="223"/>
      <c r="G43" s="246"/>
      <c r="H43" s="226"/>
      <c r="I43" s="226"/>
      <c r="J43" s="249"/>
      <c r="K43" s="226"/>
    </row>
    <row r="44" spans="2:11" ht="14.1" customHeight="1" x14ac:dyDescent="0.25">
      <c r="C44" s="117" t="s">
        <v>121</v>
      </c>
      <c r="E44" s="247"/>
      <c r="F44" s="223"/>
      <c r="G44" s="246"/>
      <c r="H44" s="226"/>
      <c r="I44" s="226"/>
      <c r="J44" s="249"/>
      <c r="K44" s="226"/>
    </row>
    <row r="45" spans="2:11" x14ac:dyDescent="0.25">
      <c r="B45" s="117"/>
      <c r="C45"/>
      <c r="J45" s="250"/>
    </row>
    <row r="46" spans="2:11" ht="16.5" customHeight="1" x14ac:dyDescent="0.25">
      <c r="B46" s="117"/>
      <c r="C46" s="117" t="s">
        <v>53</v>
      </c>
    </row>
    <row r="47" spans="2:11" ht="15" customHeight="1" x14ac:dyDescent="0.25">
      <c r="C47"/>
    </row>
    <row r="48" spans="2:11" ht="15" customHeight="1" x14ac:dyDescent="0.25">
      <c r="C48" s="118" t="s">
        <v>54</v>
      </c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mergeCells count="7">
    <mergeCell ref="J2:L3"/>
    <mergeCell ref="J4:L5"/>
    <mergeCell ref="A8:K8"/>
    <mergeCell ref="B11:K11"/>
    <mergeCell ref="C13:C14"/>
    <mergeCell ref="G13:H13"/>
    <mergeCell ref="J13:K13"/>
  </mergeCells>
  <hyperlinks>
    <hyperlink ref="C48" location="Indice!A1" display="Volver al índice" xr:uid="{00000000-0004-0000-0700-000000000000}"/>
  </hyperlinks>
  <printOptions horizontalCentered="1"/>
  <pageMargins left="0.74803149606299213" right="0.74803149606299213" top="1.3775590551181101" bottom="1.3775590551181101" header="0.98385826771653495" footer="0.98385826771653495"/>
  <pageSetup paperSize="9" scale="65" fitToWidth="0" fitToHeight="0" orientation="landscape" r:id="rId1"/>
  <headerFooter alignWithMargins="0"/>
  <colBreaks count="1" manualBreakCount="1">
    <brk id="1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L47"/>
  <sheetViews>
    <sheetView showGridLines="0" zoomScale="80" zoomScaleNormal="80" workbookViewId="0">
      <selection activeCell="B12" sqref="B12"/>
    </sheetView>
  </sheetViews>
  <sheetFormatPr baseColWidth="10" defaultColWidth="11" defaultRowHeight="13.8" x14ac:dyDescent="0.25"/>
  <cols>
    <col min="1" max="1" width="2.5" style="5" customWidth="1"/>
    <col min="2" max="2" width="12.59765625" style="5" customWidth="1"/>
    <col min="3" max="3" width="35.59765625" style="5" customWidth="1"/>
    <col min="4" max="4" width="0.69921875" style="5" customWidth="1"/>
    <col min="5" max="5" width="22.5" style="5" customWidth="1"/>
    <col min="6" max="6" width="0.69921875" style="5" customWidth="1"/>
    <col min="7" max="7" width="5.8984375" style="5" customWidth="1"/>
    <col min="8" max="8" width="4.09765625" style="5" customWidth="1"/>
    <col min="9" max="9" width="0.69921875" style="5" customWidth="1"/>
    <col min="10" max="10" width="6" style="5" customWidth="1"/>
    <col min="11" max="11" width="5" style="5" customWidth="1"/>
    <col min="12" max="12" width="6" style="5" customWidth="1"/>
    <col min="13" max="13" width="5" style="5" customWidth="1"/>
    <col min="14" max="64" width="10.59765625" style="5" customWidth="1"/>
    <col min="65" max="65" width="11" customWidth="1"/>
  </cols>
  <sheetData>
    <row r="1" spans="1:26" customFormat="1" ht="15" customHeight="1" x14ac:dyDescent="0.25">
      <c r="E1" s="1"/>
    </row>
    <row r="2" spans="1:26" customFormat="1" ht="15" customHeight="1" x14ac:dyDescent="0.25">
      <c r="K2" s="355"/>
      <c r="L2" s="355"/>
      <c r="M2" s="363" t="s">
        <v>0</v>
      </c>
      <c r="N2" s="363"/>
      <c r="O2" s="363"/>
      <c r="P2" s="409"/>
    </row>
    <row r="3" spans="1:26" customFormat="1" ht="25.8" customHeight="1" x14ac:dyDescent="0.25">
      <c r="K3" s="355"/>
      <c r="L3" s="355"/>
      <c r="M3" s="363"/>
      <c r="N3" s="363"/>
      <c r="O3" s="363"/>
      <c r="P3" s="409"/>
    </row>
    <row r="4" spans="1:26" customFormat="1" ht="15" customHeight="1" x14ac:dyDescent="0.25">
      <c r="C4" s="3"/>
      <c r="K4" s="356"/>
      <c r="L4" s="356"/>
      <c r="M4" s="364" t="s">
        <v>1</v>
      </c>
      <c r="N4" s="364"/>
      <c r="O4" s="364"/>
      <c r="P4" s="409"/>
    </row>
    <row r="5" spans="1:26" customFormat="1" ht="32.25" customHeight="1" x14ac:dyDescent="0.25">
      <c r="K5" s="356"/>
      <c r="L5" s="356"/>
      <c r="M5" s="364"/>
      <c r="N5" s="364"/>
      <c r="O5" s="364"/>
      <c r="P5" s="409"/>
    </row>
    <row r="6" spans="1:26" customFormat="1" ht="15" customHeight="1" x14ac:dyDescent="0.4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8" spans="1:26" ht="45" customHeight="1" x14ac:dyDescent="0.45">
      <c r="A8" s="389" t="s">
        <v>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410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ht="17.399999999999999" x14ac:dyDescent="0.3">
      <c r="B9" s="360"/>
    </row>
    <row r="12" spans="1:26" ht="17.399999999999999" x14ac:dyDescent="0.3">
      <c r="B12" s="18" t="s">
        <v>14</v>
      </c>
    </row>
    <row r="27" spans="6:6" x14ac:dyDescent="0.25">
      <c r="F27" s="5">
        <f>SUM(F15:F26)</f>
        <v>0</v>
      </c>
    </row>
    <row r="38" spans="2:2" ht="13.2" customHeight="1" x14ac:dyDescent="0.25"/>
    <row r="39" spans="2:2" ht="27.6" customHeight="1" x14ac:dyDescent="0.25"/>
    <row r="40" spans="2:2" ht="13.2" customHeight="1" x14ac:dyDescent="0.25"/>
    <row r="41" spans="2:2" x14ac:dyDescent="0.25">
      <c r="B41" s="172"/>
    </row>
    <row r="44" spans="2:2" x14ac:dyDescent="0.25">
      <c r="B44" s="117" t="s">
        <v>53</v>
      </c>
    </row>
    <row r="45" spans="2:2" x14ac:dyDescent="0.25">
      <c r="B45"/>
    </row>
    <row r="46" spans="2:2" x14ac:dyDescent="0.25">
      <c r="B46" s="118" t="s">
        <v>54</v>
      </c>
    </row>
    <row r="47" spans="2:2" x14ac:dyDescent="0.25">
      <c r="B47"/>
    </row>
  </sheetData>
  <mergeCells count="3">
    <mergeCell ref="A8:P8"/>
    <mergeCell ref="M2:P3"/>
    <mergeCell ref="M4:P5"/>
  </mergeCells>
  <hyperlinks>
    <hyperlink ref="B46" location="Indice!A1" display="Volver al índice" xr:uid="{00000000-0004-0000-0800-000000000000}"/>
  </hyperlinks>
  <printOptions horizontalCentered="1"/>
  <pageMargins left="0.74803149606299213" right="0.74803149606299213" top="1.3775590551181101" bottom="1.3775590551181101" header="0.98385826771653495" footer="0.98385826771653495"/>
  <pageSetup paperSize="0" scale="95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Indice</vt:lpstr>
      <vt:lpstr>T1_</vt:lpstr>
      <vt:lpstr>G1</vt:lpstr>
      <vt:lpstr>T2</vt:lpstr>
      <vt:lpstr>G2</vt:lpstr>
      <vt:lpstr>T3</vt:lpstr>
      <vt:lpstr>G3</vt:lpstr>
      <vt:lpstr>T4</vt:lpstr>
      <vt:lpstr>G4</vt:lpstr>
      <vt:lpstr>T5</vt:lpstr>
      <vt:lpstr>G5</vt:lpstr>
      <vt:lpstr>T6</vt:lpstr>
      <vt:lpstr>G6</vt:lpstr>
      <vt:lpstr>Hoja15</vt:lpstr>
      <vt:lpstr>'G4'!Área_de_impresión</vt:lpstr>
      <vt:lpstr>'T4'!Área_de_impresión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Gomez Castro</dc:creator>
  <cp:lastModifiedBy>Mercedes Gomez Castro</cp:lastModifiedBy>
  <cp:revision>37</cp:revision>
  <cp:lastPrinted>2019-07-12T15:04:23Z</cp:lastPrinted>
  <dcterms:created xsi:type="dcterms:W3CDTF">2019-06-19T19:23:52Z</dcterms:created>
  <dcterms:modified xsi:type="dcterms:W3CDTF">2024-03-14T10:14:09Z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