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_ACTIVIDAD ECONOMICA Y MA-Recover\RTDOS ESTAD 2018-2020-2022_DEMA 2022-2024\3_Entregas\22_DEMA 2024\INFORMAC WEB\"/>
    </mc:Choice>
  </mc:AlternateContent>
  <xr:revisionPtr revIDLastSave="0" documentId="13_ncr:1_{CE57DB25-42E3-4EF2-ACB6-89EBBD36419A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Indice" sheetId="1" r:id="rId1"/>
    <sheet name="T1_" sheetId="2" r:id="rId2"/>
    <sheet name="G1" sheetId="3" r:id="rId3"/>
    <sheet name="T2" sheetId="4" r:id="rId4"/>
    <sheet name="G2" sheetId="5" r:id="rId5"/>
    <sheet name="T3" sheetId="6" r:id="rId6"/>
    <sheet name="G3" sheetId="7" r:id="rId7"/>
    <sheet name="T4" sheetId="8" r:id="rId8"/>
    <sheet name="G4" sheetId="9" r:id="rId9"/>
    <sheet name="T5" sheetId="10" r:id="rId10"/>
    <sheet name="G5" sheetId="11" r:id="rId11"/>
    <sheet name="T6" sheetId="12" r:id="rId12"/>
    <sheet name="G6" sheetId="13" r:id="rId13"/>
    <sheet name="Hoja15" sheetId="14" state="hidden" r:id="rId14"/>
  </sheets>
  <definedNames>
    <definedName name="_xlnm.Print_Area" localSheetId="8">'G4'!$A$1:$O$41</definedName>
    <definedName name="_xlnm.Print_Area" localSheetId="7">'T4'!$A$1:$K$47</definedName>
  </definedNames>
  <calcPr calcId="191029" iterateDelta="1E-4"/>
</workbook>
</file>

<file path=xl/calcChain.xml><?xml version="1.0" encoding="utf-8"?>
<calcChain xmlns="http://schemas.openxmlformats.org/spreadsheetml/2006/main">
  <c r="I64" i="14" l="1"/>
  <c r="F27" i="2"/>
  <c r="E29" i="6" l="1"/>
  <c r="F17" i="6" s="1"/>
  <c r="F24" i="6" l="1"/>
  <c r="F18" i="6"/>
  <c r="F26" i="6"/>
  <c r="F19" i="6"/>
  <c r="F28" i="6"/>
  <c r="F23" i="6"/>
  <c r="F21" i="6"/>
  <c r="F27" i="6"/>
  <c r="F22" i="6"/>
  <c r="F25" i="6"/>
  <c r="F20" i="6"/>
  <c r="F27" i="1"/>
  <c r="F27" i="3"/>
  <c r="F27" i="5"/>
  <c r="F27" i="7"/>
  <c r="F27" i="8"/>
  <c r="F27" i="9"/>
  <c r="F27" i="10"/>
  <c r="F27" i="11"/>
  <c r="F27" i="12"/>
  <c r="F27" i="13"/>
  <c r="D72" i="14" l="1"/>
  <c r="D71" i="14"/>
  <c r="D70" i="14"/>
  <c r="D69" i="14"/>
  <c r="D64" i="14"/>
  <c r="D63" i="14"/>
  <c r="D62" i="14"/>
  <c r="D61" i="14"/>
  <c r="D60" i="14"/>
  <c r="H40" i="14"/>
  <c r="D38" i="14"/>
  <c r="D37" i="14"/>
  <c r="D36" i="14"/>
  <c r="D35" i="14"/>
  <c r="D34" i="14"/>
  <c r="I31" i="14"/>
  <c r="D29" i="14"/>
  <c r="D28" i="14"/>
  <c r="D27" i="14"/>
  <c r="D26" i="14"/>
  <c r="D25" i="14"/>
  <c r="D24" i="14"/>
  <c r="D23" i="14"/>
  <c r="D22" i="14"/>
  <c r="G16" i="14"/>
  <c r="H14" i="14"/>
  <c r="D14" i="14" s="1"/>
  <c r="H13" i="14"/>
  <c r="D13" i="14" s="1"/>
  <c r="H10" i="14"/>
  <c r="D10" i="14"/>
  <c r="H8" i="14"/>
  <c r="D8" i="14" s="1"/>
  <c r="H5" i="14"/>
  <c r="D5" i="14" s="1"/>
  <c r="M30" i="12"/>
  <c r="N27" i="12" s="1"/>
  <c r="J30" i="12"/>
  <c r="K26" i="12" s="1"/>
  <c r="G30" i="12"/>
  <c r="H28" i="12" s="1"/>
  <c r="D30" i="12"/>
  <c r="E29" i="12" s="1"/>
  <c r="E28" i="12"/>
  <c r="E26" i="12"/>
  <c r="E24" i="12"/>
  <c r="K23" i="12"/>
  <c r="E22" i="12"/>
  <c r="K21" i="12"/>
  <c r="E21" i="12"/>
  <c r="E19" i="12"/>
  <c r="P29" i="10"/>
  <c r="Q21" i="10" s="1"/>
  <c r="M29" i="10"/>
  <c r="N18" i="10" s="1"/>
  <c r="J29" i="10"/>
  <c r="K22" i="10" s="1"/>
  <c r="G29" i="10"/>
  <c r="D29" i="10"/>
  <c r="Q25" i="10"/>
  <c r="Q24" i="10"/>
  <c r="Q23" i="10"/>
  <c r="N23" i="10"/>
  <c r="E23" i="10"/>
  <c r="Q18" i="10"/>
  <c r="Q17" i="10"/>
  <c r="R29" i="6"/>
  <c r="Q29" i="6"/>
  <c r="R28" i="6" s="1"/>
  <c r="N29" i="6"/>
  <c r="O23" i="6" s="1"/>
  <c r="K29" i="6"/>
  <c r="L25" i="6" s="1"/>
  <c r="H29" i="6"/>
  <c r="I26" i="6" s="1"/>
  <c r="T28" i="6"/>
  <c r="O28" i="6"/>
  <c r="L28" i="6"/>
  <c r="T27" i="6"/>
  <c r="R27" i="6"/>
  <c r="O27" i="6"/>
  <c r="L27" i="6"/>
  <c r="T26" i="6"/>
  <c r="R26" i="6"/>
  <c r="O26" i="6"/>
  <c r="T25" i="6"/>
  <c r="R25" i="6"/>
  <c r="T24" i="6"/>
  <c r="O24" i="6"/>
  <c r="L24" i="6"/>
  <c r="T23" i="6"/>
  <c r="R23" i="6"/>
  <c r="L23" i="6"/>
  <c r="T22" i="6"/>
  <c r="R22" i="6"/>
  <c r="T21" i="6"/>
  <c r="R21" i="6"/>
  <c r="L21" i="6"/>
  <c r="T20" i="6"/>
  <c r="R20" i="6"/>
  <c r="T19" i="6"/>
  <c r="R19" i="6"/>
  <c r="T18" i="6"/>
  <c r="O18" i="6"/>
  <c r="L18" i="6"/>
  <c r="T17" i="6"/>
  <c r="R17" i="6"/>
  <c r="L17" i="6"/>
  <c r="V27" i="4"/>
  <c r="W24" i="4" s="1"/>
  <c r="T27" i="4"/>
  <c r="U23" i="4" s="1"/>
  <c r="R27" i="4"/>
  <c r="S26" i="4" s="1"/>
  <c r="P27" i="4"/>
  <c r="Q24" i="4" s="1"/>
  <c r="N27" i="4"/>
  <c r="O23" i="4" s="1"/>
  <c r="L27" i="4"/>
  <c r="M22" i="4" s="1"/>
  <c r="J27" i="4"/>
  <c r="K19" i="4" s="1"/>
  <c r="H27" i="4"/>
  <c r="I20" i="4" s="1"/>
  <c r="I26" i="4"/>
  <c r="F26" i="4"/>
  <c r="F25" i="4"/>
  <c r="S24" i="4"/>
  <c r="K24" i="4"/>
  <c r="F24" i="4"/>
  <c r="F23" i="4"/>
  <c r="O22" i="4"/>
  <c r="K22" i="4"/>
  <c r="F22" i="4"/>
  <c r="W21" i="4"/>
  <c r="F21" i="4"/>
  <c r="O20" i="4"/>
  <c r="M20" i="4"/>
  <c r="F20" i="4"/>
  <c r="W19" i="4"/>
  <c r="F19" i="4"/>
  <c r="K18" i="4"/>
  <c r="F18" i="4"/>
  <c r="S17" i="4"/>
  <c r="F17" i="4"/>
  <c r="F16" i="4"/>
  <c r="S15" i="4"/>
  <c r="K15" i="4"/>
  <c r="F15" i="4"/>
  <c r="D45" i="2"/>
  <c r="D41" i="2"/>
  <c r="D36" i="2"/>
  <c r="D31" i="2"/>
  <c r="D27" i="2"/>
  <c r="D23" i="2"/>
  <c r="D19" i="2"/>
  <c r="D16" i="2"/>
  <c r="E27" i="10" l="1"/>
  <c r="K19" i="10"/>
  <c r="Q19" i="10"/>
  <c r="Q26" i="10"/>
  <c r="Q20" i="10"/>
  <c r="Q27" i="10"/>
  <c r="E28" i="10"/>
  <c r="N26" i="12"/>
  <c r="S20" i="4"/>
  <c r="E25" i="10"/>
  <c r="E34" i="14"/>
  <c r="F34" i="14" s="1"/>
  <c r="E21" i="10"/>
  <c r="E26" i="10"/>
  <c r="E23" i="12"/>
  <c r="N18" i="12"/>
  <c r="N20" i="12"/>
  <c r="S18" i="4"/>
  <c r="K16" i="4"/>
  <c r="W18" i="4"/>
  <c r="W22" i="4"/>
  <c r="K25" i="4"/>
  <c r="N29" i="12"/>
  <c r="E69" i="14"/>
  <c r="F69" i="14" s="1"/>
  <c r="W16" i="4"/>
  <c r="M25" i="4"/>
  <c r="I19" i="4"/>
  <c r="K21" i="4"/>
  <c r="I23" i="4"/>
  <c r="O25" i="4"/>
  <c r="O17" i="4"/>
  <c r="S21" i="4"/>
  <c r="L19" i="6"/>
  <c r="L22" i="6"/>
  <c r="N26" i="10"/>
  <c r="H4" i="14"/>
  <c r="D4" i="14" s="1"/>
  <c r="D73" i="14"/>
  <c r="E71" i="14" s="1"/>
  <c r="F71" i="14" s="1"/>
  <c r="K28" i="12"/>
  <c r="K19" i="12"/>
  <c r="N21" i="12"/>
  <c r="N23" i="12"/>
  <c r="K18" i="12"/>
  <c r="K27" i="12"/>
  <c r="K25" i="12"/>
  <c r="H23" i="12"/>
  <c r="E18" i="12"/>
  <c r="E25" i="12"/>
  <c r="E27" i="12"/>
  <c r="E20" i="12"/>
  <c r="E30" i="12" s="1"/>
  <c r="K28" i="10"/>
  <c r="K18" i="10"/>
  <c r="K25" i="10"/>
  <c r="N22" i="10"/>
  <c r="N19" i="10"/>
  <c r="N25" i="10"/>
  <c r="N28" i="10"/>
  <c r="E17" i="10"/>
  <c r="E20" i="10"/>
  <c r="I18" i="6"/>
  <c r="I19" i="6"/>
  <c r="I20" i="6"/>
  <c r="I24" i="6"/>
  <c r="I25" i="6"/>
  <c r="O17" i="6"/>
  <c r="O20" i="6"/>
  <c r="O21" i="6"/>
  <c r="O22" i="6"/>
  <c r="U16" i="4"/>
  <c r="U19" i="4"/>
  <c r="U24" i="4"/>
  <c r="U21" i="4"/>
  <c r="U26" i="4"/>
  <c r="S23" i="4"/>
  <c r="Q19" i="4"/>
  <c r="Q26" i="4"/>
  <c r="Q22" i="4"/>
  <c r="Q25" i="4"/>
  <c r="Q15" i="4"/>
  <c r="Q17" i="4"/>
  <c r="Q18" i="4"/>
  <c r="Q20" i="4"/>
  <c r="Q21" i="4"/>
  <c r="Q23" i="4"/>
  <c r="F27" i="4"/>
  <c r="G18" i="4" s="1"/>
  <c r="I16" i="4"/>
  <c r="I24" i="4"/>
  <c r="I18" i="4"/>
  <c r="I22" i="4"/>
  <c r="I21" i="4"/>
  <c r="D48" i="2"/>
  <c r="E16" i="2" s="1"/>
  <c r="T29" i="6"/>
  <c r="U29" i="6" s="1"/>
  <c r="I27" i="6"/>
  <c r="I21" i="6"/>
  <c r="H25" i="10"/>
  <c r="H19" i="10"/>
  <c r="M15" i="4"/>
  <c r="M23" i="4"/>
  <c r="I29" i="6"/>
  <c r="H18" i="10"/>
  <c r="H28" i="10"/>
  <c r="H25" i="12"/>
  <c r="D65" i="14"/>
  <c r="M18" i="4"/>
  <c r="U22" i="4"/>
  <c r="M26" i="4"/>
  <c r="O24" i="4"/>
  <c r="O21" i="4"/>
  <c r="O18" i="4"/>
  <c r="O15" i="4"/>
  <c r="L29" i="6"/>
  <c r="L26" i="6"/>
  <c r="L20" i="6"/>
  <c r="H21" i="10"/>
  <c r="H24" i="10"/>
  <c r="K26" i="10"/>
  <c r="K20" i="10"/>
  <c r="H20" i="12"/>
  <c r="H29" i="12"/>
  <c r="M16" i="4"/>
  <c r="U17" i="4"/>
  <c r="M21" i="4"/>
  <c r="U25" i="4"/>
  <c r="O26" i="4"/>
  <c r="W26" i="4"/>
  <c r="W23" i="4"/>
  <c r="W20" i="4"/>
  <c r="W17" i="4"/>
  <c r="O25" i="6"/>
  <c r="O19" i="6"/>
  <c r="H17" i="10"/>
  <c r="K21" i="10"/>
  <c r="K24" i="10"/>
  <c r="H27" i="10"/>
  <c r="N27" i="10"/>
  <c r="N21" i="10"/>
  <c r="K20" i="12"/>
  <c r="H22" i="12"/>
  <c r="K29" i="12"/>
  <c r="H15" i="14"/>
  <c r="D15" i="14" s="1"/>
  <c r="H12" i="14"/>
  <c r="D12" i="14" s="1"/>
  <c r="H9" i="14"/>
  <c r="D9" i="14" s="1"/>
  <c r="H6" i="14"/>
  <c r="D6" i="14" s="1"/>
  <c r="U15" i="4"/>
  <c r="O16" i="4"/>
  <c r="I17" i="4"/>
  <c r="M19" i="4"/>
  <c r="U20" i="4"/>
  <c r="M24" i="4"/>
  <c r="I25" i="4"/>
  <c r="W25" i="4"/>
  <c r="O29" i="6"/>
  <c r="K17" i="10"/>
  <c r="H20" i="10"/>
  <c r="H23" i="10"/>
  <c r="N24" i="10"/>
  <c r="K27" i="10"/>
  <c r="E24" i="10"/>
  <c r="E18" i="10"/>
  <c r="K22" i="12"/>
  <c r="K24" i="12"/>
  <c r="H26" i="12"/>
  <c r="N28" i="12"/>
  <c r="N25" i="12"/>
  <c r="N22" i="12"/>
  <c r="N19" i="12"/>
  <c r="H7" i="14"/>
  <c r="D7" i="14" s="1"/>
  <c r="H11" i="14"/>
  <c r="D11" i="14" s="1"/>
  <c r="D21" i="14"/>
  <c r="E23" i="14" s="1"/>
  <c r="I15" i="4"/>
  <c r="W15" i="4"/>
  <c r="Q16" i="4"/>
  <c r="M17" i="4"/>
  <c r="U18" i="4"/>
  <c r="O19" i="4"/>
  <c r="K26" i="4"/>
  <c r="K23" i="4"/>
  <c r="K20" i="4"/>
  <c r="K17" i="4"/>
  <c r="S25" i="4"/>
  <c r="S22" i="4"/>
  <c r="S19" i="4"/>
  <c r="S16" i="4"/>
  <c r="I17" i="6"/>
  <c r="I22" i="6"/>
  <c r="I23" i="6"/>
  <c r="I28" i="6"/>
  <c r="F29" i="6"/>
  <c r="R24" i="6"/>
  <c r="R18" i="6"/>
  <c r="N17" i="10"/>
  <c r="E19" i="10"/>
  <c r="N20" i="10"/>
  <c r="E22" i="10"/>
  <c r="K23" i="10"/>
  <c r="H26" i="10"/>
  <c r="Q28" i="10"/>
  <c r="Q22" i="10"/>
  <c r="H19" i="12"/>
  <c r="N24" i="12"/>
  <c r="D39" i="14"/>
  <c r="E35" i="14" s="1"/>
  <c r="F35" i="14" s="1"/>
  <c r="H22" i="10"/>
  <c r="H27" i="12"/>
  <c r="H24" i="12"/>
  <c r="H21" i="12"/>
  <c r="H18" i="12"/>
  <c r="E22" i="14" l="1"/>
  <c r="K22" i="14" s="1"/>
  <c r="E60" i="14"/>
  <c r="F60" i="14" s="1"/>
  <c r="E72" i="14"/>
  <c r="F72" i="14" s="1"/>
  <c r="E70" i="14"/>
  <c r="F70" i="14" s="1"/>
  <c r="E62" i="14"/>
  <c r="F62" i="14" s="1"/>
  <c r="D66" i="14"/>
  <c r="E36" i="14"/>
  <c r="E28" i="14"/>
  <c r="K28" i="14" s="1"/>
  <c r="H30" i="12"/>
  <c r="N30" i="12"/>
  <c r="K30" i="12"/>
  <c r="Q29" i="10"/>
  <c r="E29" i="10"/>
  <c r="K29" i="10"/>
  <c r="U26" i="6"/>
  <c r="U23" i="6"/>
  <c r="U24" i="6"/>
  <c r="U17" i="6"/>
  <c r="U22" i="6"/>
  <c r="U21" i="6"/>
  <c r="U18" i="6"/>
  <c r="G16" i="4"/>
  <c r="G19" i="4"/>
  <c r="Q27" i="4"/>
  <c r="G24" i="4"/>
  <c r="K27" i="4"/>
  <c r="G15" i="4"/>
  <c r="G23" i="4"/>
  <c r="G21" i="4"/>
  <c r="G20" i="4"/>
  <c r="G17" i="4"/>
  <c r="G25" i="4"/>
  <c r="G22" i="4"/>
  <c r="G26" i="4"/>
  <c r="E19" i="2"/>
  <c r="E48" i="2"/>
  <c r="E23" i="2"/>
  <c r="E26" i="2"/>
  <c r="E40" i="2"/>
  <c r="E45" i="2"/>
  <c r="E39" i="2"/>
  <c r="E36" i="2"/>
  <c r="E30" i="2"/>
  <c r="E41" i="2"/>
  <c r="E31" i="2"/>
  <c r="E27" i="2"/>
  <c r="U28" i="6"/>
  <c r="U19" i="6"/>
  <c r="U20" i="6"/>
  <c r="U27" i="6"/>
  <c r="U25" i="6"/>
  <c r="O27" i="4"/>
  <c r="U27" i="4"/>
  <c r="W27" i="4"/>
  <c r="E38" i="14"/>
  <c r="E27" i="14"/>
  <c r="K27" i="14" s="1"/>
  <c r="E29" i="14"/>
  <c r="K29" i="14" s="1"/>
  <c r="K23" i="14"/>
  <c r="E25" i="14"/>
  <c r="K25" i="14" s="1"/>
  <c r="I34" i="14"/>
  <c r="E24" i="14"/>
  <c r="K24" i="14" s="1"/>
  <c r="S27" i="4"/>
  <c r="E64" i="14"/>
  <c r="F64" i="14" s="1"/>
  <c r="E61" i="14"/>
  <c r="F61" i="14" s="1"/>
  <c r="E63" i="14"/>
  <c r="F63" i="14" s="1"/>
  <c r="I35" i="14"/>
  <c r="I27" i="4"/>
  <c r="H29" i="10"/>
  <c r="E26" i="14"/>
  <c r="K26" i="14" s="1"/>
  <c r="N29" i="10"/>
  <c r="M27" i="4"/>
  <c r="E37" i="14"/>
  <c r="I36" i="14" l="1"/>
  <c r="F36" i="14"/>
  <c r="I38" i="14"/>
  <c r="F38" i="14"/>
  <c r="I37" i="14"/>
  <c r="F37" i="14"/>
  <c r="G27" i="4"/>
</calcChain>
</file>

<file path=xl/sharedStrings.xml><?xml version="1.0" encoding="utf-8"?>
<sst xmlns="http://schemas.openxmlformats.org/spreadsheetml/2006/main" count="452" uniqueCount="204">
  <si>
    <t>TABLAS</t>
  </si>
  <si>
    <t>Tabla 1. Establecimientos por ámbitos de actuación y actividades ambientales</t>
  </si>
  <si>
    <t>Tabla 2. Establecimientos por ámbitos de actuación ambiental y provincias</t>
  </si>
  <si>
    <t>Tabla 3. Establecimientos por ámbitos de actuación ambiental y localización según tamaño del municipio</t>
  </si>
  <si>
    <t>Tabla 4. Establecimientos por ubicación en Parque Natural o su zona de influencia socioeconómica entre las actividades de ecoturismo y entre el total de actividades mediambientales</t>
  </si>
  <si>
    <t>Tabla 5. Establecimientos por ámbitos de actuación ambiental y forma jurídica</t>
  </si>
  <si>
    <t>Tabla 6. Establecimientos por ámbitos de actuación ambiental y tamaño del establecimiento</t>
  </si>
  <si>
    <t>GRÁFICOS</t>
  </si>
  <si>
    <t>Gráfico 1. Distribución de establecimientos por ámbito de actuación ambiental (en %)</t>
  </si>
  <si>
    <t>Gráfico 2. Distribución de establecimientos por provincia (en %)</t>
  </si>
  <si>
    <t>Gráfico 3. Distribución de establecimientos por tamaño del municipio</t>
  </si>
  <si>
    <t>Gráfico 4. Distribución de establecimientos por ubicación en Espacio Natural Protegido o su zona de influencia (en %)</t>
  </si>
  <si>
    <t>Gráfico 5. Distribución de establecimientos por forma jurídica (en %)</t>
  </si>
  <si>
    <t>Gráfico 6. Distribución de establecimientos por tamaño según volumen de ocupación (en %)</t>
  </si>
  <si>
    <t>AMBITO DE ACTUACION Y ACTIVIDAD AMBIENTAL PRINCIPAL</t>
  </si>
  <si>
    <t>Establecimientos</t>
  </si>
  <si>
    <t>%</t>
  </si>
  <si>
    <t>(01) Gestión ambiental del medio atmosférico</t>
  </si>
  <si>
    <t xml:space="preserve">     (011) Control y reducción de la contaminación del aire</t>
  </si>
  <si>
    <t xml:space="preserve">     (012) Control y reducción de la contaminación por ruidos y vibraciones</t>
  </si>
  <si>
    <t>(02) Gestión sostenible de los recursos hídricos y descontaminación de espacios</t>
  </si>
  <si>
    <t xml:space="preserve">     (021) Gestión del agua</t>
  </si>
  <si>
    <t xml:space="preserve">     (022) Recogida y tratamiento de aguas residuales</t>
  </si>
  <si>
    <t xml:space="preserve">     (023) Saneamiento y restauración de suelos, cursos y masas de agua contaminados</t>
  </si>
  <si>
    <t>(03) Gestión de residuos y reciclaje</t>
  </si>
  <si>
    <t xml:space="preserve">     (031) Recogida, transporte, almacenamiento y eliminación de residuos</t>
  </si>
  <si>
    <t xml:space="preserve">     (032) Reciclaje y valorización de residuos</t>
  </si>
  <si>
    <t>(04) Gestión sostenible de la energía: Energía renovable</t>
  </si>
  <si>
    <t>(05) Agricultura y ganadería ecológicas.  Pesca y acuicultura sostenibles</t>
  </si>
  <si>
    <t xml:space="preserve">     (051) Producción agrícola ecológica</t>
  </si>
  <si>
    <t xml:space="preserve">     (052) Elaboración, comercialización y otros servicios relacionados con la producción agroalimentaria sostenible</t>
  </si>
  <si>
    <t>(06) Gestión de espacios protegidos y actividades forestales sostenibles</t>
  </si>
  <si>
    <t>(07) Ecoturismo</t>
  </si>
  <si>
    <t xml:space="preserve">    (071) Alojamiento ecoturístico</t>
  </si>
  <si>
    <t xml:space="preserve">    (072) Restauración en el medio rural</t>
  </si>
  <si>
    <t xml:space="preserve">    (073) Actividades recreativo-deportivas o turismo activo</t>
  </si>
  <si>
    <t xml:space="preserve">    (074) Gestión, promoción y comercialización de servicios ecoturísticos</t>
  </si>
  <si>
    <t>(08) Educación y sensibilización ambiental</t>
  </si>
  <si>
    <t xml:space="preserve">    (081) Educación y formación ambiental</t>
  </si>
  <si>
    <t xml:space="preserve">    (082) Actividades asociativas de carácter medioambiental</t>
  </si>
  <si>
    <t>(09) Ecoinnovación, investigación y desarrollo en materia ambiental</t>
  </si>
  <si>
    <t>(10) Otros servicios: Consultoría e ingeniería ambiental multi-ámbito</t>
  </si>
  <si>
    <t>(11) Construcción sostenible: Edificación, rehabilitación y eficiencia energética</t>
  </si>
  <si>
    <t xml:space="preserve">    (111) Construcción y rehabilitación sostenible de edificios</t>
  </si>
  <si>
    <t xml:space="preserve">    (112) Instalaciones de energía renovable</t>
  </si>
  <si>
    <t xml:space="preserve">    (113) Estudios de bioarquitectura y arquitectura sostenible</t>
  </si>
  <si>
    <t>(12) Movilidad sostenible</t>
  </si>
  <si>
    <t xml:space="preserve">    (121) Prestadores de servicios de transporte sostenible de personas y mercancías</t>
  </si>
  <si>
    <t xml:space="preserve">    (122) Fabricación de vehículos eficientes e industria auxiliar</t>
  </si>
  <si>
    <t>TOTAL</t>
  </si>
  <si>
    <t>Volver al índice</t>
  </si>
  <si>
    <r>
      <t xml:space="preserve">Gráfico 1. Distribución de establecimientos por ámbito de actuación ambiental </t>
    </r>
    <r>
      <rPr>
        <b/>
        <i/>
        <sz val="14"/>
        <color rgb="FF000000"/>
        <rFont val="Arial"/>
        <family val="2"/>
      </rPr>
      <t>(en %)</t>
    </r>
  </si>
  <si>
    <t>Almería</t>
  </si>
  <si>
    <t>Cádiz</t>
  </si>
  <si>
    <t>Córdoba</t>
  </si>
  <si>
    <t>Granada</t>
  </si>
  <si>
    <t>Huelva</t>
  </si>
  <si>
    <t>Jaen</t>
  </si>
  <si>
    <t>Málaga</t>
  </si>
  <si>
    <t>Sevilla</t>
  </si>
  <si>
    <t>ÁMBITO DE ACTUACIÓN AMBIENTAL</t>
  </si>
  <si>
    <t>Establ.</t>
  </si>
  <si>
    <t>(05) Agricultura y ganadería ecológicas. Pesca y acuicultura sostenibles</t>
  </si>
  <si>
    <t>(09) Ecoinnovación, Investigación y desarrollo en materia ambiental</t>
  </si>
  <si>
    <t>(10) Otros servicios ambientales no clasificables: Consultoría e ingenierá ambiental multi-ámbito</t>
  </si>
  <si>
    <t xml:space="preserve">TOTALES  </t>
  </si>
  <si>
    <r>
      <t xml:space="preserve">Gráfico 2. Distribución de establecimientos por provincia </t>
    </r>
    <r>
      <rPr>
        <b/>
        <i/>
        <sz val="14"/>
        <color rgb="FF000000"/>
        <rFont val="Arial"/>
        <family val="2"/>
      </rPr>
      <t>(en %)</t>
    </r>
  </si>
  <si>
    <t>Hasta 1.000 habitantes</t>
  </si>
  <si>
    <t>De 1.001 a 5.000 habitantes</t>
  </si>
  <si>
    <t>De 5.001 a 20.000 habitantes</t>
  </si>
  <si>
    <t>De 20.001 a 50.000 hab.</t>
  </si>
  <si>
    <t>Más de 50.000 habitantes</t>
  </si>
  <si>
    <t xml:space="preserve">TOTALES  (*)  </t>
  </si>
  <si>
    <r>
      <t xml:space="preserve">Gráfico 3. Distribución de establecimientos por tamaño de municipio </t>
    </r>
    <r>
      <rPr>
        <b/>
        <i/>
        <sz val="14"/>
        <color rgb="FF000000"/>
        <rFont val="Arial"/>
        <family val="2"/>
      </rPr>
      <t>(en %)</t>
    </r>
  </si>
  <si>
    <t>Tabla 4. Establecimientos por ubicación en Parque Natural o su zona de influencia socioeconómica entre las actividades de ecoturismo y entre el total de actividades ambientales.</t>
  </si>
  <si>
    <t>PARQUE NATURAL</t>
  </si>
  <si>
    <t>Ecoturismo</t>
  </si>
  <si>
    <t>Total actividades ambientales</t>
  </si>
  <si>
    <t>Provincia</t>
  </si>
  <si>
    <t>Parque Natural Cabo de Gata-Níjar</t>
  </si>
  <si>
    <t>Parque Natural Sierra María-Los Vélez</t>
  </si>
  <si>
    <t>Parque Natural Sierra Nevada</t>
  </si>
  <si>
    <t>Almería - Granada</t>
  </si>
  <si>
    <t>Parque Natural Bahía de Cádiz</t>
  </si>
  <si>
    <t>Parque Natural del Estrecho</t>
  </si>
  <si>
    <t>Parque Natural la Breña y Marismas del Barbate</t>
  </si>
  <si>
    <t>Parque Natural Doñana</t>
  </si>
  <si>
    <t>Cádiz - Huelva - Sevilla</t>
  </si>
  <si>
    <t>Parque Natural Los Alcornocales</t>
  </si>
  <si>
    <t>Cádiz - Málaga</t>
  </si>
  <si>
    <t>Parque Natural Sierra de Grazalema</t>
  </si>
  <si>
    <t>Parque Natural Sierra de Cardeña y Montoro</t>
  </si>
  <si>
    <t xml:space="preserve">Córdoba </t>
  </si>
  <si>
    <t>Parque Natural Sierra de Hornachuelos</t>
  </si>
  <si>
    <t>Parque Natural Sierras Subbéticas</t>
  </si>
  <si>
    <t>Parque Natural Sierra de Baza</t>
  </si>
  <si>
    <t>Parque Natural Sierra de Castril</t>
  </si>
  <si>
    <t xml:space="preserve">Granada </t>
  </si>
  <si>
    <t>Parque Natural Sierra de Huétor</t>
  </si>
  <si>
    <t>Parque Natural Sierras de Tejeda, Almijara y Alhama</t>
  </si>
  <si>
    <t>Granada - Málaga</t>
  </si>
  <si>
    <t>Parque Natural Sierra de Aracena y Picos de Aroche</t>
  </si>
  <si>
    <t xml:space="preserve">Huelva </t>
  </si>
  <si>
    <t>Parque Natural Despeñaperros</t>
  </si>
  <si>
    <t>Jaén</t>
  </si>
  <si>
    <t>Parque Natural Sierra de Andújar</t>
  </si>
  <si>
    <t>Parque Natural Sierra Mágina</t>
  </si>
  <si>
    <t>Parque Natural Sierras de Cazorla, Segura y Las Villas</t>
  </si>
  <si>
    <t>Parque Natural Montes de Málaga</t>
  </si>
  <si>
    <t>Parque Natural Sierra de las Nieves</t>
  </si>
  <si>
    <t>Parque Natural Sierra Norte de Sevilla</t>
  </si>
  <si>
    <t>Parque Natural/Nacional Sierra de las Nieves</t>
  </si>
  <si>
    <t>Total establecimientos en parque natural</t>
  </si>
  <si>
    <t>...</t>
  </si>
  <si>
    <t>TOTALES</t>
  </si>
  <si>
    <t>Nota: un establecimiento puede estar computado en más de un parque natural, porque en el municipio en el que se ubica el establecimiento puede localizarse más de un parque natural.</t>
  </si>
  <si>
    <t>En este caso, dicho establecimiento entrará en el cómputo de cada uno de los parques.</t>
  </si>
  <si>
    <t>Persona física</t>
  </si>
  <si>
    <t>Sociedad de responsabilidad limitada (1)</t>
  </si>
  <si>
    <t>Sociedad anónima y SAL (2)</t>
  </si>
  <si>
    <t>Sociedad cooperativa</t>
  </si>
  <si>
    <t>Asociación y otras formas jurídicas (3)</t>
  </si>
  <si>
    <t>(02) Gestión sostenible de los recursos hídricos y descontaminación de suelos</t>
  </si>
  <si>
    <t>(10) Otros servicios no clasificables: Consultoría e ingeniería ambiental multi-ámbito</t>
  </si>
  <si>
    <t xml:space="preserve">TOTALES (*)     </t>
  </si>
  <si>
    <t>(1) Incluye Responsabilidad Limitada Unipersonal</t>
  </si>
  <si>
    <t>(2) Incluye Sociedad Anónima Unipersonal</t>
  </si>
  <si>
    <t>(3) Incluye Asociaciones y otros tipos de Sociedades Civiles, Comunidades de Bienes, Comanditarias y Propiedad Horizontal, Sociedad Civil Privada y Otras formas jurídicas</t>
  </si>
  <si>
    <r>
      <t xml:space="preserve">Gráfico 5. Distribución de establecimientos por forma jurídica </t>
    </r>
    <r>
      <rPr>
        <b/>
        <i/>
        <sz val="14"/>
        <color rgb="FF000000"/>
        <rFont val="Arial"/>
        <family val="2"/>
      </rPr>
      <t>(en %)</t>
    </r>
  </si>
  <si>
    <t>Micro</t>
  </si>
  <si>
    <t>Pequeño</t>
  </si>
  <si>
    <t>Mediano</t>
  </si>
  <si>
    <t>Grande</t>
  </si>
  <si>
    <t>(hasta 9 personas ocupadas)</t>
  </si>
  <si>
    <t xml:space="preserve">(10-49 personas ocupadas)  </t>
  </si>
  <si>
    <t>(50-249 personas ocupadas)</t>
  </si>
  <si>
    <t>(a partir de 250 pers. ocup.)</t>
  </si>
  <si>
    <t xml:space="preserve">TOTALES    </t>
  </si>
  <si>
    <r>
      <t xml:space="preserve">Gráfico 6. Distribución de establecimientos por tamaño según volumen de ocupación </t>
    </r>
    <r>
      <rPr>
        <b/>
        <i/>
        <sz val="14"/>
        <color rgb="FF000000"/>
        <rFont val="Arial"/>
        <family val="2"/>
      </rPr>
      <t>(en %)</t>
    </r>
  </si>
  <si>
    <t xml:space="preserve"> </t>
  </si>
  <si>
    <t>1)GRUPO AMBIENTAL ESTABLECIMIENTO</t>
  </si>
  <si>
    <t>CuentaDeID_EMPRESA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</si>
  <si>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</si>
  <si>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</si>
  <si>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</si>
  <si>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</si>
  <si>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</si>
  <si>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</si>
  <si>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</si>
  <si>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</si>
  <si>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</si>
  <si>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</si>
  <si>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</si>
  <si>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</si>
  <si>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establecim</t>
  </si>
  <si>
    <t>PROVINCIA ESTABLECIMIENTO</t>
  </si>
  <si>
    <t>CODIGO DE PROVINCIA ESTABLECIMIENTO</t>
  </si>
  <si>
    <t>ALMERIA</t>
  </si>
  <si>
    <t>CADIZ</t>
  </si>
  <si>
    <t>CORDOBA</t>
  </si>
  <si>
    <t>14</t>
  </si>
  <si>
    <t>GRANADA</t>
  </si>
  <si>
    <t>18</t>
  </si>
  <si>
    <t>HUELVA</t>
  </si>
  <si>
    <t>21</t>
  </si>
  <si>
    <t>JAEN</t>
  </si>
  <si>
    <t>23</t>
  </si>
  <si>
    <t>MALAGA</t>
  </si>
  <si>
    <t>29</t>
  </si>
  <si>
    <t>SEVILLA</t>
  </si>
  <si>
    <t>41</t>
  </si>
  <si>
    <t>ESTRATO POBLACION</t>
  </si>
  <si>
    <t>Hasta 1.000 hab</t>
  </si>
  <si>
    <t>De 1.001 a 5.000 hab</t>
  </si>
  <si>
    <t>De 5001 a 20.000 hab</t>
  </si>
  <si>
    <t>De 20.001 a 50.000 habitantes</t>
  </si>
  <si>
    <t>De 20.001 a 50.000 hab</t>
  </si>
  <si>
    <t>Más de 50.000 hab</t>
  </si>
  <si>
    <t xml:space="preserve">Ubicado en Espacio Natural Protegido o su zona de influencia </t>
  </si>
  <si>
    <t>No ubicado en Espacio Natural Protegido o su zona de influencia</t>
  </si>
  <si>
    <t>Sociedad de responsabilidad limitada y de responsabilidad limitada unipersonal</t>
  </si>
  <si>
    <t>Sociedad de responsabilidad limitada</t>
  </si>
  <si>
    <t>Sociedad anónima y SAL</t>
  </si>
  <si>
    <t>Sociedad cooperativa y cooperativa andaluza</t>
  </si>
  <si>
    <t>Asociación, comunidades de bienes y otras formas jurídicas</t>
  </si>
  <si>
    <t>Asociación y otras formas jurídicas</t>
  </si>
  <si>
    <t>Micro (hasta 9 personas ocupadas)</t>
  </si>
  <si>
    <t>MICRO</t>
  </si>
  <si>
    <t xml:space="preserve">Pequeño (10-49 personas ocupadas)  </t>
  </si>
  <si>
    <t>PEQUEÑO</t>
  </si>
  <si>
    <t>Mediano (50-249 personas ocupadas)</t>
  </si>
  <si>
    <t>MEDIANO</t>
  </si>
  <si>
    <t>Grande (a partir de 250 personas ocupadas)</t>
  </si>
  <si>
    <t>GRANDE</t>
  </si>
  <si>
    <t>Directorio de Empresas y Entidades relacionadas con el Medio Ambiente en Andalucía. Año 2024</t>
  </si>
  <si>
    <t xml:space="preserve">Directorio de Empresas y Entidades relacionadas con el Medio Ambiente en Andalucía. Año 2024  </t>
  </si>
  <si>
    <t>Parque Natural Sierra Morena de Sevilla</t>
  </si>
  <si>
    <t>Paraje Natural Playa de los Lances</t>
  </si>
  <si>
    <t>Consejería de Sostenibilidad y Medio Ambiente</t>
  </si>
  <si>
    <t>Secretaría General de Medio Ambiente y Cambio Climático</t>
  </si>
  <si>
    <t>CSMA. Directorio de Empresas y Entidades relacionadas con el Medio Ambiente 2024</t>
  </si>
  <si>
    <t xml:space="preserve">Directorio de Empresas y Entidades relacionadas con el Medio Ambiente en Andalucía. Año 2024 </t>
  </si>
  <si>
    <t xml:space="preserve">Consejería de Sostenibilidad y Medio Ambiente </t>
  </si>
  <si>
    <t xml:space="preserve">Secretaría General de Medio Ambiente y Cambio Climático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</si>
</sst>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"/>
    <numFmt numFmtId="167" formatCode="0&quot; &quot;%"/>
  </numFmts>
  <fonts count="43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1"/>
      <color rgb="FF0563C1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1"/>
      <color rgb="FF000000"/>
      <name val="Arial"/>
      <family val="2"/>
    </font>
    <font>
      <b/>
      <sz val="9"/>
      <color rgb="FF00B050"/>
      <name val="Arial"/>
      <family val="2"/>
    </font>
    <font>
      <b/>
      <sz val="20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u/>
      <sz val="12"/>
      <color rgb="FF0000FF"/>
      <name val="Arial"/>
      <family val="2"/>
    </font>
    <font>
      <sz val="8"/>
      <color rgb="FF000000"/>
      <name val="Arial"/>
      <family val="2"/>
    </font>
    <font>
      <b/>
      <sz val="20"/>
      <color rgb="FF000000"/>
      <name val="Arial Narrow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b/>
      <sz val="9"/>
      <color rgb="FFFFFFFF"/>
      <name val="Arial"/>
      <family val="2"/>
    </font>
    <font>
      <b/>
      <i/>
      <sz val="14"/>
      <color rgb="FF000000"/>
      <name val="Arial"/>
      <family val="2"/>
    </font>
    <font>
      <b/>
      <sz val="36"/>
      <color rgb="FF000000"/>
      <name val="Arial Narrow"/>
      <family val="2"/>
    </font>
    <font>
      <b/>
      <sz val="36"/>
      <color rgb="FF000000"/>
      <name val="Arial"/>
      <family val="2"/>
    </font>
    <font>
      <sz val="12"/>
      <color rgb="FFFFFFFF"/>
      <name val="Arial"/>
      <family val="2"/>
    </font>
    <font>
      <b/>
      <sz val="12"/>
      <color rgb="FFFFFFFF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FFFF"/>
      <name val="Arial"/>
      <family val="2"/>
    </font>
    <font>
      <b/>
      <sz val="7"/>
      <color rgb="FF000000"/>
      <name val="Arial"/>
      <family val="2"/>
    </font>
    <font>
      <b/>
      <sz val="7"/>
      <color rgb="FFFFFFFF"/>
      <name val="Arial"/>
      <family val="2"/>
    </font>
    <font>
      <sz val="11"/>
      <color rgb="FF000000"/>
      <name val="Calibri"/>
      <family val="2"/>
    </font>
    <font>
      <sz val="2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0080"/>
        <bgColor rgb="FF000080"/>
      </patternFill>
    </fill>
    <fill>
      <patternFill patternType="solid">
        <fgColor rgb="FF008080"/>
        <bgColor rgb="FF008080"/>
      </patternFill>
    </fill>
    <fill>
      <patternFill patternType="solid">
        <fgColor rgb="FFCCFFFF"/>
        <bgColor rgb="FFCCFFFF"/>
      </patternFill>
    </fill>
    <fill>
      <patternFill patternType="solid">
        <fgColor rgb="FF660066"/>
        <bgColor rgb="FF660066"/>
      </patternFill>
    </fill>
    <fill>
      <patternFill patternType="solid">
        <fgColor rgb="FFCC99FF"/>
        <bgColor rgb="FFCC99FF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FF0000"/>
        <bgColor rgb="FFFF0000"/>
      </patternFill>
    </fill>
    <fill>
      <patternFill patternType="solid">
        <fgColor rgb="FF808000"/>
        <bgColor rgb="FF808000"/>
      </patternFill>
    </fill>
    <fill>
      <patternFill patternType="solid">
        <fgColor rgb="FF99CC00"/>
        <bgColor rgb="FF99CC00"/>
      </patternFill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993366"/>
        <bgColor rgb="FF993366"/>
      </patternFill>
    </fill>
    <fill>
      <patternFill patternType="solid">
        <fgColor rgb="FFFF99CC"/>
        <bgColor rgb="FFFF99CC"/>
      </patternFill>
    </fill>
    <fill>
      <patternFill patternType="solid">
        <fgColor rgb="FF3366FF"/>
        <bgColor rgb="FF3366FF"/>
      </patternFill>
    </fill>
    <fill>
      <patternFill patternType="solid">
        <fgColor rgb="FFFF00FF"/>
        <bgColor rgb="FFFF00FF"/>
      </patternFill>
    </fill>
    <fill>
      <patternFill patternType="solid">
        <fgColor rgb="FF969696"/>
        <bgColor rgb="FF969696"/>
      </patternFill>
    </fill>
    <fill>
      <patternFill patternType="solid">
        <fgColor rgb="FFFF8080"/>
        <bgColor rgb="FFFF808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rgb="FF9999FF"/>
        <bgColor rgb="FF9999FF"/>
      </patternFill>
    </fill>
    <fill>
      <patternFill patternType="solid">
        <fgColor rgb="FF003366"/>
        <bgColor rgb="FF003366"/>
      </patternFill>
    </fill>
    <fill>
      <patternFill patternType="solid">
        <fgColor rgb="FF339966"/>
        <bgColor rgb="FF339966"/>
      </patternFill>
    </fill>
    <fill>
      <patternFill patternType="solid">
        <fgColor rgb="FF800080"/>
        <bgColor rgb="FF800080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33CCCC"/>
        <bgColor rgb="FF33CCCC"/>
      </patternFill>
    </fill>
    <fill>
      <patternFill patternType="solid">
        <fgColor rgb="FF008000"/>
        <bgColor rgb="FF008000"/>
      </patternFill>
    </fill>
    <fill>
      <patternFill patternType="solid">
        <fgColor rgb="FFFF9900"/>
        <bgColor rgb="FFFF9900"/>
      </patternFill>
    </fill>
    <fill>
      <patternFill patternType="solid">
        <fgColor rgb="FF993300"/>
        <bgColor rgb="FF9933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</fills>
  <borders count="3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C0C0C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808080"/>
      </bottom>
      <diagonal/>
    </border>
    <border>
      <left/>
      <right style="double">
        <color rgb="FF000000"/>
      </right>
      <top/>
      <bottom style="thin">
        <color rgb="FF808080"/>
      </bottom>
      <diagonal/>
    </border>
    <border>
      <left style="double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/>
    <xf numFmtId="0" fontId="15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0" borderId="0" applyNumberFormat="0" applyBorder="0" applyProtection="0">
      <alignment horizontal="left"/>
    </xf>
    <xf numFmtId="0" fontId="6" fillId="6" borderId="0" applyNumberFormat="0" applyBorder="0" applyProtection="0"/>
    <xf numFmtId="0" fontId="7" fillId="0" borderId="0" applyNumberFormat="0" applyBorder="0" applyProtection="0"/>
    <xf numFmtId="167" fontId="5" fillId="0" borderId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Fill="0" applyBorder="0" applyAlignment="0" applyProtection="0"/>
    <xf numFmtId="0" fontId="1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16" fillId="8" borderId="1" applyNumberFormat="0" applyProtection="0"/>
    <xf numFmtId="0" fontId="5" fillId="0" borderId="0" applyNumberFormat="0" applyBorder="0" applyProtection="0">
      <alignment horizontal="left"/>
    </xf>
    <xf numFmtId="0" fontId="5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>
      <alignment horizontal="left"/>
    </xf>
    <xf numFmtId="0" fontId="5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5" fillId="0" borderId="0" applyNumberFormat="0" applyBorder="0" applyProtection="0"/>
    <xf numFmtId="0" fontId="4" fillId="0" borderId="0" applyNumberFormat="0" applyBorder="0" applyProtection="0"/>
    <xf numFmtId="0" fontId="41" fillId="0" borderId="0"/>
    <xf numFmtId="0" fontId="41" fillId="0" borderId="0"/>
  </cellStyleXfs>
  <cellXfs count="418">
    <xf numFmtId="0" fontId="0" fillId="0" borderId="0" xfId="0"/>
    <xf numFmtId="0" fontId="0" fillId="0" borderId="0" xfId="0" applyAlignment="1">
      <alignment horizontal="center"/>
    </xf>
    <xf numFmtId="0" fontId="17" fillId="0" borderId="0" xfId="0" applyFont="1" applyAlignment="1">
      <alignment vertical="top" wrapText="1"/>
    </xf>
    <xf numFmtId="0" fontId="18" fillId="0" borderId="0" xfId="0" applyFont="1"/>
    <xf numFmtId="0" fontId="0" fillId="0" borderId="0" xfId="0" applyAlignment="1">
      <alignment vertical="top" wrapText="1"/>
    </xf>
    <xf numFmtId="0" fontId="5" fillId="0" borderId="0" xfId="20" applyFont="1" applyFill="1" applyAlignment="1"/>
    <xf numFmtId="0" fontId="19" fillId="0" borderId="0" xfId="20" applyFont="1" applyFill="1" applyAlignment="1"/>
    <xf numFmtId="0" fontId="0" fillId="0" borderId="0" xfId="0" applyAlignment="1"/>
    <xf numFmtId="0" fontId="5" fillId="0" borderId="0" xfId="20" applyFont="1" applyFill="1" applyAlignment="1">
      <alignment wrapText="1"/>
    </xf>
    <xf numFmtId="0" fontId="20" fillId="0" borderId="0" xfId="20" applyFont="1" applyFill="1" applyAlignment="1">
      <alignment wrapText="1"/>
    </xf>
    <xf numFmtId="0" fontId="21" fillId="7" borderId="0" xfId="20" applyFont="1" applyFill="1" applyAlignment="1">
      <alignment vertical="center" wrapText="1"/>
    </xf>
    <xf numFmtId="0" fontId="12" fillId="0" borderId="0" xfId="20" applyFont="1" applyFill="1" applyAlignment="1">
      <alignment wrapText="1"/>
    </xf>
    <xf numFmtId="0" fontId="22" fillId="0" borderId="0" xfId="20" applyFont="1" applyFill="1" applyAlignment="1"/>
    <xf numFmtId="0" fontId="23" fillId="0" borderId="0" xfId="9" applyFont="1" applyFill="1" applyAlignment="1">
      <alignment vertical="center"/>
    </xf>
    <xf numFmtId="0" fontId="21" fillId="7" borderId="0" xfId="20" applyFont="1" applyFill="1" applyAlignment="1">
      <alignment vertical="center"/>
    </xf>
    <xf numFmtId="0" fontId="12" fillId="0" borderId="0" xfId="20" applyFont="1" applyFill="1" applyAlignment="1"/>
    <xf numFmtId="0" fontId="24" fillId="0" borderId="0" xfId="0" applyFont="1" applyFill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7" fillId="0" borderId="0" xfId="0" applyFont="1"/>
    <xf numFmtId="0" fontId="6" fillId="9" borderId="2" xfId="18" applyFont="1" applyFill="1" applyBorder="1" applyAlignment="1">
      <alignment horizontal="left"/>
    </xf>
    <xf numFmtId="0" fontId="6" fillId="9" borderId="3" xfId="18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8" fillId="10" borderId="5" xfId="0" applyFont="1" applyFill="1" applyBorder="1" applyAlignment="1">
      <alignment horizontal="left" vertical="center" wrapText="1"/>
    </xf>
    <xf numFmtId="3" fontId="6" fillId="10" borderId="6" xfId="18" applyNumberFormat="1" applyFont="1" applyFill="1" applyBorder="1" applyAlignment="1">
      <alignment horizontal="right" wrapText="1"/>
    </xf>
    <xf numFmtId="2" fontId="6" fillId="10" borderId="7" xfId="10" applyNumberFormat="1" applyFont="1" applyFill="1" applyBorder="1" applyAlignment="1">
      <alignment horizontal="center"/>
    </xf>
    <xf numFmtId="0" fontId="24" fillId="11" borderId="8" xfId="0" applyFont="1" applyFill="1" applyBorder="1" applyAlignment="1">
      <alignment vertical="center" wrapText="1"/>
    </xf>
    <xf numFmtId="3" fontId="5" fillId="11" borderId="9" xfId="0" applyNumberFormat="1" applyFont="1" applyFill="1" applyBorder="1" applyAlignment="1">
      <alignment horizontal="right" vertical="center"/>
    </xf>
    <xf numFmtId="164" fontId="22" fillId="11" borderId="10" xfId="0" applyNumberFormat="1" applyFont="1" applyFill="1" applyBorder="1" applyAlignment="1">
      <alignment horizontal="center" vertical="center"/>
    </xf>
    <xf numFmtId="0" fontId="24" fillId="11" borderId="11" xfId="0" applyFont="1" applyFill="1" applyBorder="1" applyAlignment="1">
      <alignment vertical="center" wrapText="1"/>
    </xf>
    <xf numFmtId="0" fontId="0" fillId="11" borderId="12" xfId="0" applyFill="1" applyBorder="1" applyAlignment="1">
      <alignment horizontal="center"/>
    </xf>
    <xf numFmtId="0" fontId="28" fillId="12" borderId="5" xfId="0" applyFont="1" applyFill="1" applyBorder="1" applyAlignment="1">
      <alignment horizontal="left" vertical="center" wrapText="1"/>
    </xf>
    <xf numFmtId="3" fontId="6" fillId="12" borderId="6" xfId="18" applyNumberFormat="1" applyFont="1" applyFill="1" applyBorder="1" applyAlignment="1">
      <alignment horizontal="right" wrapText="1"/>
    </xf>
    <xf numFmtId="2" fontId="6" fillId="12" borderId="7" xfId="10" applyNumberFormat="1" applyFont="1" applyFill="1" applyBorder="1" applyAlignment="1">
      <alignment horizontal="center"/>
    </xf>
    <xf numFmtId="0" fontId="24" fillId="13" borderId="13" xfId="0" applyFont="1" applyFill="1" applyBorder="1" applyAlignment="1">
      <alignment vertical="center" wrapText="1"/>
    </xf>
    <xf numFmtId="3" fontId="5" fillId="13" borderId="14" xfId="18" applyNumberFormat="1" applyFont="1" applyFill="1" applyBorder="1" applyAlignment="1">
      <alignment horizontal="right" wrapText="1"/>
    </xf>
    <xf numFmtId="0" fontId="0" fillId="13" borderId="15" xfId="0" applyFill="1" applyBorder="1" applyAlignment="1">
      <alignment horizontal="center"/>
    </xf>
    <xf numFmtId="0" fontId="24" fillId="13" borderId="16" xfId="0" applyFont="1" applyFill="1" applyBorder="1" applyAlignment="1">
      <alignment vertical="center" wrapText="1"/>
    </xf>
    <xf numFmtId="3" fontId="5" fillId="13" borderId="17" xfId="18" applyNumberFormat="1" applyFont="1" applyFill="1" applyBorder="1" applyAlignment="1">
      <alignment horizontal="right" wrapText="1"/>
    </xf>
    <xf numFmtId="0" fontId="0" fillId="13" borderId="18" xfId="0" applyFill="1" applyBorder="1" applyAlignment="1">
      <alignment horizontal="center"/>
    </xf>
    <xf numFmtId="3" fontId="5" fillId="13" borderId="0" xfId="18" applyNumberFormat="1" applyFont="1" applyFill="1" applyAlignment="1">
      <alignment horizontal="right" wrapText="1"/>
    </xf>
    <xf numFmtId="0" fontId="0" fillId="13" borderId="19" xfId="0" applyFill="1" applyBorder="1" applyAlignment="1">
      <alignment horizontal="center"/>
    </xf>
    <xf numFmtId="0" fontId="28" fillId="14" borderId="5" xfId="0" applyFont="1" applyFill="1" applyBorder="1" applyAlignment="1">
      <alignment horizontal="left" vertical="center" wrapText="1"/>
    </xf>
    <xf numFmtId="3" fontId="6" fillId="14" borderId="6" xfId="18" applyNumberFormat="1" applyFont="1" applyFill="1" applyBorder="1" applyAlignment="1">
      <alignment horizontal="right" wrapText="1"/>
    </xf>
    <xf numFmtId="2" fontId="6" fillId="14" borderId="7" xfId="10" applyNumberFormat="1" applyFont="1" applyFill="1" applyBorder="1" applyAlignment="1">
      <alignment horizontal="center"/>
    </xf>
    <xf numFmtId="0" fontId="24" fillId="15" borderId="13" xfId="0" applyFont="1" applyFill="1" applyBorder="1" applyAlignment="1">
      <alignment vertical="center" wrapText="1"/>
    </xf>
    <xf numFmtId="3" fontId="5" fillId="15" borderId="14" xfId="18" applyNumberFormat="1" applyFont="1" applyFill="1" applyBorder="1" applyAlignment="1">
      <alignment horizontal="right" wrapText="1"/>
    </xf>
    <xf numFmtId="0" fontId="0" fillId="15" borderId="15" xfId="0" applyFill="1" applyBorder="1" applyAlignment="1">
      <alignment horizontal="center"/>
    </xf>
    <xf numFmtId="0" fontId="24" fillId="15" borderId="16" xfId="0" applyFont="1" applyFill="1" applyBorder="1" applyAlignment="1">
      <alignment vertical="center" wrapText="1"/>
    </xf>
    <xf numFmtId="3" fontId="5" fillId="15" borderId="17" xfId="18" applyNumberFormat="1" applyFont="1" applyFill="1" applyBorder="1" applyAlignment="1">
      <alignment horizontal="right" wrapText="1"/>
    </xf>
    <xf numFmtId="0" fontId="0" fillId="15" borderId="18" xfId="0" applyFill="1" applyBorder="1" applyAlignment="1">
      <alignment horizontal="center"/>
    </xf>
    <xf numFmtId="0" fontId="28" fillId="16" borderId="5" xfId="0" applyFont="1" applyFill="1" applyBorder="1" applyAlignment="1">
      <alignment horizontal="left" vertical="center" wrapText="1"/>
    </xf>
    <xf numFmtId="3" fontId="6" fillId="16" borderId="6" xfId="18" applyNumberFormat="1" applyFont="1" applyFill="1" applyBorder="1" applyAlignment="1">
      <alignment horizontal="right" wrapText="1"/>
    </xf>
    <xf numFmtId="2" fontId="6" fillId="16" borderId="7" xfId="10" applyNumberFormat="1" applyFont="1" applyFill="1" applyBorder="1" applyAlignment="1">
      <alignment horizontal="center"/>
    </xf>
    <xf numFmtId="0" fontId="28" fillId="17" borderId="5" xfId="0" applyFont="1" applyFill="1" applyBorder="1" applyAlignment="1">
      <alignment horizontal="left" vertical="center" wrapText="1"/>
    </xf>
    <xf numFmtId="3" fontId="6" fillId="17" borderId="6" xfId="18" applyNumberFormat="1" applyFont="1" applyFill="1" applyBorder="1" applyAlignment="1">
      <alignment horizontal="right" wrapText="1"/>
    </xf>
    <xf numFmtId="2" fontId="6" fillId="17" borderId="7" xfId="10" applyNumberFormat="1" applyFont="1" applyFill="1" applyBorder="1" applyAlignment="1">
      <alignment horizontal="center"/>
    </xf>
    <xf numFmtId="0" fontId="24" fillId="18" borderId="8" xfId="0" applyFont="1" applyFill="1" applyBorder="1" applyAlignment="1">
      <alignment vertical="center" wrapText="1"/>
    </xf>
    <xf numFmtId="3" fontId="5" fillId="18" borderId="9" xfId="18" applyNumberFormat="1" applyFont="1" applyFill="1" applyBorder="1" applyAlignment="1">
      <alignment horizontal="right" wrapText="1"/>
    </xf>
    <xf numFmtId="0" fontId="0" fillId="18" borderId="10" xfId="0" applyFill="1" applyBorder="1" applyAlignment="1">
      <alignment horizontal="center"/>
    </xf>
    <xf numFmtId="0" fontId="24" fillId="18" borderId="11" xfId="0" applyFont="1" applyFill="1" applyBorder="1" applyAlignment="1">
      <alignment vertical="center" wrapText="1"/>
    </xf>
    <xf numFmtId="3" fontId="5" fillId="18" borderId="20" xfId="18" applyNumberFormat="1" applyFont="1" applyFill="1" applyBorder="1" applyAlignment="1">
      <alignment horizontal="right" wrapText="1"/>
    </xf>
    <xf numFmtId="0" fontId="0" fillId="18" borderId="12" xfId="0" applyFill="1" applyBorder="1" applyAlignment="1">
      <alignment horizontal="center"/>
    </xf>
    <xf numFmtId="0" fontId="28" fillId="19" borderId="5" xfId="0" applyFont="1" applyFill="1" applyBorder="1" applyAlignment="1">
      <alignment horizontal="left" vertical="center" wrapText="1"/>
    </xf>
    <xf numFmtId="3" fontId="6" fillId="19" borderId="6" xfId="18" applyNumberFormat="1" applyFont="1" applyFill="1" applyBorder="1" applyAlignment="1">
      <alignment horizontal="right" wrapText="1"/>
    </xf>
    <xf numFmtId="2" fontId="6" fillId="19" borderId="7" xfId="10" applyNumberFormat="1" applyFont="1" applyFill="1" applyBorder="1" applyAlignment="1">
      <alignment horizontal="center"/>
    </xf>
    <xf numFmtId="0" fontId="28" fillId="20" borderId="5" xfId="0" applyFont="1" applyFill="1" applyBorder="1" applyAlignment="1">
      <alignment horizontal="left" vertical="center" wrapText="1"/>
    </xf>
    <xf numFmtId="3" fontId="6" fillId="20" borderId="6" xfId="18" applyNumberFormat="1" applyFont="1" applyFill="1" applyBorder="1" applyAlignment="1">
      <alignment horizontal="right" wrapText="1"/>
    </xf>
    <xf numFmtId="2" fontId="6" fillId="20" borderId="7" xfId="10" applyNumberFormat="1" applyFont="1" applyFill="1" applyBorder="1" applyAlignment="1">
      <alignment horizontal="center"/>
    </xf>
    <xf numFmtId="0" fontId="24" fillId="21" borderId="13" xfId="0" applyFont="1" applyFill="1" applyBorder="1" applyAlignment="1">
      <alignment vertical="center" wrapText="1"/>
    </xf>
    <xf numFmtId="3" fontId="5" fillId="21" borderId="14" xfId="18" applyNumberFormat="1" applyFont="1" applyFill="1" applyBorder="1" applyAlignment="1">
      <alignment horizontal="right" wrapText="1"/>
    </xf>
    <xf numFmtId="0" fontId="0" fillId="21" borderId="15" xfId="0" applyFill="1" applyBorder="1" applyAlignment="1">
      <alignment horizontal="center"/>
    </xf>
    <xf numFmtId="0" fontId="24" fillId="21" borderId="16" xfId="0" applyFont="1" applyFill="1" applyBorder="1" applyAlignment="1">
      <alignment vertical="center" wrapText="1"/>
    </xf>
    <xf numFmtId="3" fontId="5" fillId="21" borderId="17" xfId="18" applyNumberFormat="1" applyFont="1" applyFill="1" applyBorder="1" applyAlignment="1">
      <alignment horizontal="right" wrapText="1"/>
    </xf>
    <xf numFmtId="0" fontId="0" fillId="21" borderId="18" xfId="0" applyFill="1" applyBorder="1" applyAlignment="1">
      <alignment horizontal="center"/>
    </xf>
    <xf numFmtId="0" fontId="24" fillId="21" borderId="11" xfId="0" applyFont="1" applyFill="1" applyBorder="1" applyAlignment="1">
      <alignment vertical="center" wrapText="1"/>
    </xf>
    <xf numFmtId="3" fontId="5" fillId="21" borderId="20" xfId="18" applyNumberFormat="1" applyFont="1" applyFill="1" applyBorder="1" applyAlignment="1">
      <alignment horizontal="right" wrapText="1"/>
    </xf>
    <xf numFmtId="0" fontId="0" fillId="21" borderId="12" xfId="0" applyFill="1" applyBorder="1" applyAlignment="1">
      <alignment horizontal="center"/>
    </xf>
    <xf numFmtId="0" fontId="28" fillId="22" borderId="5" xfId="0" applyFont="1" applyFill="1" applyBorder="1" applyAlignment="1">
      <alignment horizontal="left" vertical="center" wrapText="1"/>
    </xf>
    <xf numFmtId="3" fontId="6" fillId="22" borderId="6" xfId="18" applyNumberFormat="1" applyFont="1" applyFill="1" applyBorder="1" applyAlignment="1">
      <alignment horizontal="right" wrapText="1"/>
    </xf>
    <xf numFmtId="2" fontId="6" fillId="22" borderId="7" xfId="10" applyNumberFormat="1" applyFont="1" applyFill="1" applyBorder="1" applyAlignment="1">
      <alignment horizontal="center"/>
    </xf>
    <xf numFmtId="0" fontId="24" fillId="23" borderId="8" xfId="0" applyFont="1" applyFill="1" applyBorder="1" applyAlignment="1">
      <alignment horizontal="left" vertical="center" wrapText="1"/>
    </xf>
    <xf numFmtId="3" fontId="5" fillId="23" borderId="9" xfId="18" applyNumberFormat="1" applyFont="1" applyFill="1" applyBorder="1" applyAlignment="1">
      <alignment horizontal="right" wrapText="1"/>
    </xf>
    <xf numFmtId="0" fontId="0" fillId="23" borderId="10" xfId="0" applyFill="1" applyBorder="1" applyAlignment="1">
      <alignment horizontal="center"/>
    </xf>
    <xf numFmtId="0" fontId="24" fillId="23" borderId="11" xfId="0" applyFont="1" applyFill="1" applyBorder="1" applyAlignment="1">
      <alignment horizontal="left" vertical="center" wrapText="1"/>
    </xf>
    <xf numFmtId="3" fontId="5" fillId="23" borderId="20" xfId="18" applyNumberFormat="1" applyFont="1" applyFill="1" applyBorder="1" applyAlignment="1">
      <alignment horizontal="right" wrapText="1"/>
    </xf>
    <xf numFmtId="0" fontId="0" fillId="23" borderId="12" xfId="0" applyFill="1" applyBorder="1" applyAlignment="1">
      <alignment horizontal="center"/>
    </xf>
    <xf numFmtId="0" fontId="28" fillId="24" borderId="5" xfId="0" applyFont="1" applyFill="1" applyBorder="1" applyAlignment="1">
      <alignment horizontal="left" vertical="center" wrapText="1"/>
    </xf>
    <xf numFmtId="3" fontId="6" fillId="24" borderId="6" xfId="18" applyNumberFormat="1" applyFont="1" applyFill="1" applyBorder="1" applyAlignment="1">
      <alignment horizontal="right" wrapText="1"/>
    </xf>
    <xf numFmtId="2" fontId="6" fillId="24" borderId="7" xfId="10" applyNumberFormat="1" applyFont="1" applyFill="1" applyBorder="1" applyAlignment="1">
      <alignment horizontal="center"/>
    </xf>
    <xf numFmtId="0" fontId="28" fillId="25" borderId="11" xfId="0" applyFont="1" applyFill="1" applyBorder="1" applyAlignment="1">
      <alignment horizontal="left" vertical="center" wrapText="1"/>
    </xf>
    <xf numFmtId="3" fontId="6" fillId="25" borderId="20" xfId="18" applyNumberFormat="1" applyFont="1" applyFill="1" applyBorder="1" applyAlignment="1">
      <alignment horizontal="right" wrapText="1"/>
    </xf>
    <xf numFmtId="2" fontId="6" fillId="25" borderId="12" xfId="10" applyNumberFormat="1" applyFont="1" applyFill="1" applyBorder="1" applyAlignment="1">
      <alignment horizontal="center"/>
    </xf>
    <xf numFmtId="0" fontId="28" fillId="26" borderId="11" xfId="0" applyFont="1" applyFill="1" applyBorder="1" applyAlignment="1">
      <alignment horizontal="left" vertical="center" wrapText="1"/>
    </xf>
    <xf numFmtId="3" fontId="6" fillId="26" borderId="20" xfId="18" applyNumberFormat="1" applyFont="1" applyFill="1" applyBorder="1" applyAlignment="1">
      <alignment horizontal="right" wrapText="1"/>
    </xf>
    <xf numFmtId="2" fontId="6" fillId="26" borderId="12" xfId="10" applyNumberFormat="1" applyFont="1" applyFill="1" applyBorder="1" applyAlignment="1">
      <alignment horizontal="center"/>
    </xf>
    <xf numFmtId="0" fontId="24" fillId="27" borderId="11" xfId="0" applyFont="1" applyFill="1" applyBorder="1" applyAlignment="1">
      <alignment horizontal="left" vertical="center" wrapText="1"/>
    </xf>
    <xf numFmtId="3" fontId="5" fillId="27" borderId="9" xfId="18" applyNumberFormat="1" applyFont="1" applyFill="1" applyBorder="1" applyAlignment="1">
      <alignment horizontal="right" wrapText="1"/>
    </xf>
    <xf numFmtId="0" fontId="0" fillId="27" borderId="10" xfId="0" applyFill="1" applyBorder="1" applyAlignment="1">
      <alignment horizontal="center"/>
    </xf>
    <xf numFmtId="0" fontId="24" fillId="27" borderId="21" xfId="0" applyFont="1" applyFill="1" applyBorder="1" applyAlignment="1">
      <alignment horizontal="left" vertical="center" wrapText="1"/>
    </xf>
    <xf numFmtId="3" fontId="5" fillId="27" borderId="14" xfId="18" applyNumberFormat="1" applyFont="1" applyFill="1" applyBorder="1" applyAlignment="1">
      <alignment horizontal="right" wrapText="1"/>
    </xf>
    <xf numFmtId="0" fontId="0" fillId="27" borderId="15" xfId="0" applyFill="1" applyBorder="1" applyAlignment="1">
      <alignment horizontal="center"/>
    </xf>
    <xf numFmtId="0" fontId="28" fillId="28" borderId="5" xfId="0" applyFont="1" applyFill="1" applyBorder="1" applyAlignment="1">
      <alignment horizontal="left" vertical="center" wrapText="1"/>
    </xf>
    <xf numFmtId="3" fontId="6" fillId="28" borderId="6" xfId="18" applyNumberFormat="1" applyFont="1" applyFill="1" applyBorder="1" applyAlignment="1">
      <alignment horizontal="right" wrapText="1"/>
    </xf>
    <xf numFmtId="2" fontId="6" fillId="28" borderId="7" xfId="10" applyNumberFormat="1" applyFont="1" applyFill="1" applyBorder="1" applyAlignment="1">
      <alignment horizontal="center"/>
    </xf>
    <xf numFmtId="0" fontId="24" fillId="11" borderId="11" xfId="0" applyFont="1" applyFill="1" applyBorder="1" applyAlignment="1">
      <alignment horizontal="left" vertical="center" wrapText="1"/>
    </xf>
    <xf numFmtId="3" fontId="5" fillId="11" borderId="22" xfId="18" applyNumberFormat="1" applyFont="1" applyFill="1" applyBorder="1" applyAlignment="1">
      <alignment horizontal="right" wrapText="1"/>
    </xf>
    <xf numFmtId="0" fontId="0" fillId="11" borderId="23" xfId="0" applyFill="1" applyBorder="1" applyAlignment="1">
      <alignment horizontal="center"/>
    </xf>
    <xf numFmtId="0" fontId="24" fillId="11" borderId="21" xfId="0" applyFont="1" applyFill="1" applyBorder="1" applyAlignment="1">
      <alignment horizontal="left" vertical="center" wrapText="1"/>
    </xf>
    <xf numFmtId="3" fontId="5" fillId="11" borderId="14" xfId="18" applyNumberFormat="1" applyFont="1" applyFill="1" applyBorder="1" applyAlignment="1">
      <alignment horizontal="right" wrapText="1"/>
    </xf>
    <xf numFmtId="0" fontId="0" fillId="11" borderId="15" xfId="0" applyFill="1" applyBorder="1" applyAlignment="1">
      <alignment horizontal="center"/>
    </xf>
    <xf numFmtId="0" fontId="6" fillId="9" borderId="24" xfId="18" applyFont="1" applyFill="1" applyBorder="1" applyAlignment="1">
      <alignment horizontal="right"/>
    </xf>
    <xf numFmtId="3" fontId="6" fillId="9" borderId="25" xfId="18" applyNumberFormat="1" applyFont="1" applyFill="1" applyBorder="1" applyAlignment="1">
      <alignment horizontal="right"/>
    </xf>
    <xf numFmtId="2" fontId="6" fillId="9" borderId="7" xfId="10" applyNumberFormat="1" applyFont="1" applyFill="1" applyBorder="1" applyAlignment="1">
      <alignment horizontal="center"/>
    </xf>
    <xf numFmtId="0" fontId="24" fillId="0" borderId="0" xfId="20" applyFont="1" applyFill="1" applyAlignment="1"/>
    <xf numFmtId="0" fontId="13" fillId="0" borderId="0" xfId="16" applyFont="1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" fillId="0" borderId="0" xfId="0" applyFont="1"/>
    <xf numFmtId="0" fontId="20" fillId="0" borderId="0" xfId="0" applyFont="1"/>
    <xf numFmtId="0" fontId="24" fillId="0" borderId="0" xfId="0" applyFont="1"/>
    <xf numFmtId="0" fontId="32" fillId="9" borderId="1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8" fillId="30" borderId="20" xfId="0" applyFont="1" applyFill="1" applyBorder="1" applyAlignment="1">
      <alignment horizontal="center"/>
    </xf>
    <xf numFmtId="0" fontId="28" fillId="31" borderId="20" xfId="0" applyFont="1" applyFill="1" applyBorder="1" applyAlignment="1">
      <alignment horizontal="center"/>
    </xf>
    <xf numFmtId="0" fontId="28" fillId="19" borderId="20" xfId="0" applyFont="1" applyFill="1" applyBorder="1" applyAlignment="1">
      <alignment horizontal="center"/>
    </xf>
    <xf numFmtId="0" fontId="28" fillId="32" borderId="20" xfId="0" applyFont="1" applyFill="1" applyBorder="1" applyAlignment="1">
      <alignment horizontal="center"/>
    </xf>
    <xf numFmtId="0" fontId="28" fillId="33" borderId="20" xfId="0" applyFont="1" applyFill="1" applyBorder="1" applyAlignment="1">
      <alignment horizontal="center"/>
    </xf>
    <xf numFmtId="0" fontId="28" fillId="17" borderId="20" xfId="0" applyFont="1" applyFill="1" applyBorder="1" applyAlignment="1">
      <alignment horizontal="center"/>
    </xf>
    <xf numFmtId="0" fontId="28" fillId="10" borderId="20" xfId="0" applyFont="1" applyFill="1" applyBorder="1" applyAlignment="1">
      <alignment horizontal="center"/>
    </xf>
    <xf numFmtId="0" fontId="28" fillId="14" borderId="20" xfId="0" applyFont="1" applyFill="1" applyBorder="1" applyAlignment="1">
      <alignment horizontal="center"/>
    </xf>
    <xf numFmtId="3" fontId="35" fillId="11" borderId="0" xfId="0" applyNumberFormat="1" applyFont="1" applyFill="1" applyAlignment="1">
      <alignment horizontal="right" vertical="center"/>
    </xf>
    <xf numFmtId="2" fontId="35" fillId="11" borderId="0" xfId="10" applyNumberFormat="1" applyFont="1" applyFill="1" applyAlignment="1">
      <alignment horizontal="right" vertical="center"/>
    </xf>
    <xf numFmtId="3" fontId="35" fillId="35" borderId="0" xfId="0" applyNumberFormat="1" applyFont="1" applyFill="1" applyAlignment="1">
      <alignment horizontal="right" vertical="center"/>
    </xf>
    <xf numFmtId="4" fontId="35" fillId="35" borderId="0" xfId="0" applyNumberFormat="1" applyFont="1" applyFill="1" applyAlignment="1">
      <alignment horizontal="right" vertical="center"/>
    </xf>
    <xf numFmtId="3" fontId="35" fillId="34" borderId="0" xfId="0" applyNumberFormat="1" applyFont="1" applyFill="1" applyAlignment="1">
      <alignment horizontal="right" vertical="center"/>
    </xf>
    <xf numFmtId="4" fontId="35" fillId="34" borderId="0" xfId="0" applyNumberFormat="1" applyFont="1" applyFill="1" applyAlignment="1">
      <alignment horizontal="right" vertical="center"/>
    </xf>
    <xf numFmtId="3" fontId="35" fillId="27" borderId="0" xfId="0" applyNumberFormat="1" applyFont="1" applyFill="1" applyAlignment="1">
      <alignment horizontal="right" vertical="center"/>
    </xf>
    <xf numFmtId="4" fontId="35" fillId="27" borderId="0" xfId="0" applyNumberFormat="1" applyFont="1" applyFill="1" applyAlignment="1">
      <alignment horizontal="right" vertical="center"/>
    </xf>
    <xf numFmtId="3" fontId="35" fillId="7" borderId="0" xfId="0" applyNumberFormat="1" applyFont="1" applyFill="1" applyAlignment="1">
      <alignment horizontal="right" vertical="center"/>
    </xf>
    <xf numFmtId="4" fontId="35" fillId="7" borderId="0" xfId="0" applyNumberFormat="1" applyFont="1" applyFill="1" applyAlignment="1">
      <alignment horizontal="right" vertical="center"/>
    </xf>
    <xf numFmtId="3" fontId="35" fillId="13" borderId="0" xfId="0" applyNumberFormat="1" applyFont="1" applyFill="1" applyAlignment="1">
      <alignment horizontal="right" vertical="center"/>
    </xf>
    <xf numFmtId="4" fontId="35" fillId="13" borderId="0" xfId="0" applyNumberFormat="1" applyFont="1" applyFill="1" applyAlignment="1">
      <alignment horizontal="right" vertical="center"/>
    </xf>
    <xf numFmtId="3" fontId="35" fillId="18" borderId="0" xfId="0" applyNumberFormat="1" applyFont="1" applyFill="1" applyAlignment="1">
      <alignment horizontal="right" vertical="center"/>
    </xf>
    <xf numFmtId="4" fontId="35" fillId="18" borderId="0" xfId="0" applyNumberFormat="1" applyFont="1" applyFill="1" applyAlignment="1">
      <alignment horizontal="right" vertical="center"/>
    </xf>
    <xf numFmtId="3" fontId="35" fillId="36" borderId="0" xfId="0" applyNumberFormat="1" applyFont="1" applyFill="1" applyAlignment="1">
      <alignment horizontal="right" vertical="center"/>
    </xf>
    <xf numFmtId="4" fontId="35" fillId="36" borderId="0" xfId="0" applyNumberFormat="1" applyFont="1" applyFill="1" applyAlignment="1">
      <alignment horizontal="right" vertical="center"/>
    </xf>
    <xf numFmtId="3" fontId="35" fillId="15" borderId="0" xfId="0" applyNumberFormat="1" applyFont="1" applyFill="1" applyAlignment="1">
      <alignment horizontal="right" vertical="center"/>
    </xf>
    <xf numFmtId="4" fontId="35" fillId="15" borderId="0" xfId="0" applyNumberFormat="1" applyFont="1" applyFill="1" applyAlignment="1">
      <alignment horizontal="right" vertical="center"/>
    </xf>
    <xf numFmtId="0" fontId="0" fillId="9" borderId="0" xfId="0" applyFill="1" applyAlignment="1">
      <alignment vertical="center"/>
    </xf>
    <xf numFmtId="3" fontId="35" fillId="11" borderId="6" xfId="0" applyNumberFormat="1" applyFont="1" applyFill="1" applyBorder="1" applyAlignment="1">
      <alignment horizontal="right" vertical="center"/>
    </xf>
    <xf numFmtId="4" fontId="35" fillId="11" borderId="6" xfId="0" applyNumberFormat="1" applyFont="1" applyFill="1" applyBorder="1" applyAlignment="1">
      <alignment horizontal="right" vertical="center"/>
    </xf>
    <xf numFmtId="3" fontId="35" fillId="35" borderId="6" xfId="0" applyNumberFormat="1" applyFont="1" applyFill="1" applyBorder="1" applyAlignment="1">
      <alignment horizontal="right" vertical="center"/>
    </xf>
    <xf numFmtId="4" fontId="35" fillId="35" borderId="6" xfId="0" applyNumberFormat="1" applyFont="1" applyFill="1" applyBorder="1" applyAlignment="1">
      <alignment horizontal="right" vertical="center"/>
    </xf>
    <xf numFmtId="3" fontId="35" fillId="34" borderId="6" xfId="0" applyNumberFormat="1" applyFont="1" applyFill="1" applyBorder="1" applyAlignment="1">
      <alignment horizontal="right" vertical="center"/>
    </xf>
    <xf numFmtId="4" fontId="35" fillId="34" borderId="6" xfId="0" applyNumberFormat="1" applyFont="1" applyFill="1" applyBorder="1" applyAlignment="1">
      <alignment horizontal="right" vertical="center"/>
    </xf>
    <xf numFmtId="3" fontId="35" fillId="27" borderId="6" xfId="0" applyNumberFormat="1" applyFont="1" applyFill="1" applyBorder="1" applyAlignment="1">
      <alignment horizontal="right" vertical="center"/>
    </xf>
    <xf numFmtId="4" fontId="35" fillId="27" borderId="6" xfId="0" applyNumberFormat="1" applyFont="1" applyFill="1" applyBorder="1" applyAlignment="1">
      <alignment horizontal="right" vertical="center"/>
    </xf>
    <xf numFmtId="3" fontId="35" fillId="7" borderId="6" xfId="0" applyNumberFormat="1" applyFont="1" applyFill="1" applyBorder="1" applyAlignment="1">
      <alignment horizontal="right" vertical="center"/>
    </xf>
    <xf numFmtId="4" fontId="35" fillId="7" borderId="6" xfId="0" applyNumberFormat="1" applyFont="1" applyFill="1" applyBorder="1" applyAlignment="1">
      <alignment horizontal="right" vertical="center"/>
    </xf>
    <xf numFmtId="3" fontId="35" fillId="13" borderId="6" xfId="0" applyNumberFormat="1" applyFont="1" applyFill="1" applyBorder="1" applyAlignment="1">
      <alignment horizontal="right" vertical="center"/>
    </xf>
    <xf numFmtId="4" fontId="35" fillId="13" borderId="6" xfId="0" applyNumberFormat="1" applyFont="1" applyFill="1" applyBorder="1" applyAlignment="1">
      <alignment horizontal="right" vertical="center"/>
    </xf>
    <xf numFmtId="3" fontId="35" fillId="18" borderId="6" xfId="0" applyNumberFormat="1" applyFont="1" applyFill="1" applyBorder="1" applyAlignment="1">
      <alignment horizontal="right" vertical="center"/>
    </xf>
    <xf numFmtId="4" fontId="35" fillId="18" borderId="6" xfId="0" applyNumberFormat="1" applyFont="1" applyFill="1" applyBorder="1" applyAlignment="1">
      <alignment horizontal="right" vertical="center"/>
    </xf>
    <xf numFmtId="3" fontId="35" fillId="36" borderId="6" xfId="0" applyNumberFormat="1" applyFont="1" applyFill="1" applyBorder="1" applyAlignment="1">
      <alignment horizontal="right" vertical="center"/>
    </xf>
    <xf numFmtId="4" fontId="35" fillId="36" borderId="6" xfId="0" applyNumberFormat="1" applyFont="1" applyFill="1" applyBorder="1" applyAlignment="1">
      <alignment horizontal="right" vertical="center"/>
    </xf>
    <xf numFmtId="3" fontId="35" fillId="15" borderId="6" xfId="0" applyNumberFormat="1" applyFont="1" applyFill="1" applyBorder="1" applyAlignment="1">
      <alignment horizontal="right" vertical="center"/>
    </xf>
    <xf numFmtId="4" fontId="35" fillId="15" borderId="6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 wrapText="1"/>
    </xf>
    <xf numFmtId="0" fontId="24" fillId="0" borderId="0" xfId="0" applyFont="1" applyFill="1"/>
    <xf numFmtId="0" fontId="34" fillId="0" borderId="0" xfId="0" applyFont="1" applyAlignment="1">
      <alignment wrapText="1"/>
    </xf>
    <xf numFmtId="0" fontId="34" fillId="0" borderId="0" xfId="0" applyFont="1"/>
    <xf numFmtId="0" fontId="37" fillId="38" borderId="20" xfId="0" applyFont="1" applyFill="1" applyBorder="1" applyAlignment="1">
      <alignment horizontal="center"/>
    </xf>
    <xf numFmtId="0" fontId="37" fillId="13" borderId="20" xfId="0" applyFont="1" applyFill="1" applyBorder="1" applyAlignment="1">
      <alignment horizontal="center"/>
    </xf>
    <xf numFmtId="0" fontId="37" fillId="39" borderId="20" xfId="0" applyFont="1" applyFill="1" applyBorder="1" applyAlignment="1">
      <alignment horizontal="center"/>
    </xf>
    <xf numFmtId="0" fontId="37" fillId="18" borderId="20" xfId="0" applyFont="1" applyFill="1" applyBorder="1" applyAlignment="1">
      <alignment horizontal="center"/>
    </xf>
    <xf numFmtId="0" fontId="37" fillId="36" borderId="20" xfId="0" applyFont="1" applyFill="1" applyBorder="1" applyAlignment="1">
      <alignment horizontal="center"/>
    </xf>
    <xf numFmtId="0" fontId="37" fillId="24" borderId="20" xfId="0" applyFont="1" applyFill="1" applyBorder="1" applyAlignment="1">
      <alignment horizontal="center"/>
    </xf>
    <xf numFmtId="0" fontId="34" fillId="40" borderId="0" xfId="0" applyFont="1" applyFill="1" applyAlignment="1">
      <alignment horizontal="left" vertical="center" wrapText="1"/>
    </xf>
    <xf numFmtId="3" fontId="22" fillId="15" borderId="0" xfId="0" applyNumberFormat="1" applyFont="1" applyFill="1" applyAlignment="1">
      <alignment horizontal="right" vertical="center"/>
    </xf>
    <xf numFmtId="164" fontId="35" fillId="15" borderId="0" xfId="0" applyNumberFormat="1" applyFont="1" applyFill="1" applyAlignment="1">
      <alignment horizontal="center" vertical="center"/>
    </xf>
    <xf numFmtId="3" fontId="35" fillId="0" borderId="0" xfId="0" applyNumberFormat="1" applyFont="1" applyAlignment="1">
      <alignment horizontal="right" vertical="center"/>
    </xf>
    <xf numFmtId="3" fontId="22" fillId="35" borderId="0" xfId="0" applyNumberFormat="1" applyFont="1" applyFill="1" applyAlignment="1">
      <alignment horizontal="right" vertical="center"/>
    </xf>
    <xf numFmtId="164" fontId="35" fillId="35" borderId="0" xfId="0" applyNumberFormat="1" applyFont="1" applyFill="1" applyAlignment="1">
      <alignment horizontal="center" vertical="center"/>
    </xf>
    <xf numFmtId="3" fontId="22" fillId="27" borderId="0" xfId="0" applyNumberFormat="1" applyFont="1" applyFill="1" applyAlignment="1">
      <alignment horizontal="right" vertical="center"/>
    </xf>
    <xf numFmtId="164" fontId="35" fillId="27" borderId="0" xfId="0" applyNumberFormat="1" applyFont="1" applyFill="1" applyAlignment="1">
      <alignment horizontal="center" vertical="center"/>
    </xf>
    <xf numFmtId="3" fontId="22" fillId="7" borderId="0" xfId="0" applyNumberFormat="1" applyFont="1" applyFill="1" applyAlignment="1">
      <alignment horizontal="right" vertical="center"/>
    </xf>
    <xf numFmtId="164" fontId="35" fillId="7" borderId="0" xfId="0" applyNumberFormat="1" applyFont="1" applyFill="1" applyAlignment="1">
      <alignment horizontal="center" vertical="center"/>
    </xf>
    <xf numFmtId="3" fontId="22" fillId="11" borderId="0" xfId="0" applyNumberFormat="1" applyFont="1" applyFill="1" applyAlignment="1">
      <alignment horizontal="right" vertical="center"/>
    </xf>
    <xf numFmtId="164" fontId="35" fillId="11" borderId="0" xfId="0" applyNumberFormat="1" applyFont="1" applyFill="1" applyAlignment="1">
      <alignment horizontal="center" vertical="center"/>
    </xf>
    <xf numFmtId="3" fontId="2" fillId="41" borderId="0" xfId="0" applyNumberFormat="1" applyFont="1" applyFill="1"/>
    <xf numFmtId="164" fontId="35" fillId="41" borderId="0" xfId="0" applyNumberFormat="1" applyFont="1" applyFill="1" applyAlignment="1">
      <alignment horizontal="center" vertical="center"/>
    </xf>
    <xf numFmtId="0" fontId="33" fillId="40" borderId="0" xfId="0" applyFont="1" applyFill="1" applyAlignment="1">
      <alignment horizontal="center" vertical="center" wrapText="1"/>
    </xf>
    <xf numFmtId="3" fontId="28" fillId="14" borderId="6" xfId="0" applyNumberFormat="1" applyFont="1" applyFill="1" applyBorder="1" applyAlignment="1">
      <alignment horizontal="right" vertical="center"/>
    </xf>
    <xf numFmtId="164" fontId="28" fillId="14" borderId="6" xfId="0" applyNumberFormat="1" applyFont="1" applyFill="1" applyBorder="1" applyAlignment="1">
      <alignment horizontal="center" vertical="center"/>
    </xf>
    <xf numFmtId="3" fontId="35" fillId="0" borderId="0" xfId="0" applyNumberFormat="1" applyFont="1" applyFill="1" applyAlignment="1">
      <alignment horizontal="right" vertical="center"/>
    </xf>
    <xf numFmtId="3" fontId="28" fillId="33" borderId="6" xfId="0" applyNumberFormat="1" applyFont="1" applyFill="1" applyBorder="1" applyAlignment="1">
      <alignment horizontal="right" vertical="center"/>
    </xf>
    <xf numFmtId="164" fontId="28" fillId="33" borderId="6" xfId="0" applyNumberFormat="1" applyFont="1" applyFill="1" applyBorder="1" applyAlignment="1">
      <alignment horizontal="center" vertical="center"/>
    </xf>
    <xf numFmtId="3" fontId="28" fillId="19" borderId="6" xfId="0" applyNumberFormat="1" applyFont="1" applyFill="1" applyBorder="1" applyAlignment="1">
      <alignment horizontal="right" vertical="center"/>
    </xf>
    <xf numFmtId="164" fontId="28" fillId="19" borderId="6" xfId="0" applyNumberFormat="1" applyFont="1" applyFill="1" applyBorder="1" applyAlignment="1">
      <alignment horizontal="center" vertical="center"/>
    </xf>
    <xf numFmtId="3" fontId="28" fillId="37" borderId="6" xfId="0" applyNumberFormat="1" applyFont="1" applyFill="1" applyBorder="1" applyAlignment="1">
      <alignment horizontal="right" vertical="center"/>
    </xf>
    <xf numFmtId="164" fontId="28" fillId="37" borderId="6" xfId="0" applyNumberFormat="1" applyFont="1" applyFill="1" applyBorder="1" applyAlignment="1">
      <alignment horizontal="center" vertical="center"/>
    </xf>
    <xf numFmtId="3" fontId="28" fillId="10" borderId="6" xfId="0" applyNumberFormat="1" applyFont="1" applyFill="1" applyBorder="1" applyAlignment="1">
      <alignment horizontal="right" vertical="center"/>
    </xf>
    <xf numFmtId="164" fontId="28" fillId="10" borderId="6" xfId="0" applyNumberFormat="1" applyFont="1" applyFill="1" applyBorder="1" applyAlignment="1">
      <alignment horizontal="center" vertical="center"/>
    </xf>
    <xf numFmtId="3" fontId="28" fillId="31" borderId="6" xfId="0" applyNumberFormat="1" applyFont="1" applyFill="1" applyBorder="1" applyAlignment="1">
      <alignment horizontal="right" vertical="center"/>
    </xf>
    <xf numFmtId="164" fontId="28" fillId="31" borderId="6" xfId="0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0" fontId="25" fillId="0" borderId="0" xfId="20" applyFont="1" applyFill="1" applyAlignment="1">
      <alignment horizontal="center" wrapText="1"/>
    </xf>
    <xf numFmtId="0" fontId="2" fillId="0" borderId="0" xfId="20" applyFont="1" applyFill="1" applyAlignment="1">
      <alignment horizontal="left" wrapText="1"/>
    </xf>
    <xf numFmtId="0" fontId="26" fillId="0" borderId="0" xfId="20" applyFont="1" applyFill="1" applyAlignment="1">
      <alignment horizontal="left" wrapText="1"/>
    </xf>
    <xf numFmtId="0" fontId="3" fillId="9" borderId="14" xfId="20" applyFont="1" applyFill="1" applyBorder="1" applyAlignment="1"/>
    <xf numFmtId="0" fontId="3" fillId="9" borderId="0" xfId="20" applyFont="1" applyFill="1" applyAlignment="1"/>
    <xf numFmtId="0" fontId="28" fillId="9" borderId="0" xfId="20" applyFont="1" applyFill="1" applyAlignment="1">
      <alignment horizontal="center"/>
    </xf>
    <xf numFmtId="0" fontId="3" fillId="9" borderId="20" xfId="20" applyFont="1" applyFill="1" applyBorder="1" applyAlignment="1"/>
    <xf numFmtId="0" fontId="28" fillId="9" borderId="20" xfId="19" applyFont="1" applyFill="1" applyBorder="1" applyAlignment="1">
      <alignment horizontal="center"/>
    </xf>
    <xf numFmtId="0" fontId="6" fillId="9" borderId="0" xfId="19" applyFont="1" applyFill="1" applyAlignment="1">
      <alignment horizontal="center"/>
    </xf>
    <xf numFmtId="0" fontId="38" fillId="9" borderId="20" xfId="20" applyFont="1" applyFill="1" applyBorder="1" applyAlignment="1">
      <alignment horizontal="center"/>
    </xf>
    <xf numFmtId="0" fontId="38" fillId="9" borderId="0" xfId="20" applyFont="1" applyFill="1" applyAlignment="1">
      <alignment horizontal="center"/>
    </xf>
    <xf numFmtId="0" fontId="35" fillId="34" borderId="0" xfId="19" applyFont="1" applyFill="1" applyAlignment="1">
      <alignment horizontal="left"/>
    </xf>
    <xf numFmtId="0" fontId="22" fillId="8" borderId="0" xfId="19" applyFont="1" applyFill="1" applyAlignment="1">
      <alignment horizontal="center"/>
    </xf>
    <xf numFmtId="0" fontId="5" fillId="0" borderId="0" xfId="19" applyFont="1" applyFill="1" applyAlignment="1">
      <alignment horizontal="center"/>
    </xf>
    <xf numFmtId="164" fontId="35" fillId="7" borderId="6" xfId="20" applyNumberFormat="1" applyFont="1" applyFill="1" applyBorder="1" applyAlignment="1">
      <alignment horizontal="center" vertical="center"/>
    </xf>
    <xf numFmtId="164" fontId="35" fillId="0" borderId="0" xfId="20" applyNumberFormat="1" applyFont="1" applyFill="1" applyAlignment="1">
      <alignment horizontal="center" vertical="center"/>
    </xf>
    <xf numFmtId="3" fontId="22" fillId="35" borderId="0" xfId="19" applyNumberFormat="1" applyFont="1" applyFill="1" applyAlignment="1">
      <alignment horizontal="right" vertical="center"/>
    </xf>
    <xf numFmtId="164" fontId="35" fillId="35" borderId="6" xfId="20" applyNumberFormat="1" applyFont="1" applyFill="1" applyBorder="1" applyAlignment="1">
      <alignment horizontal="center" vertical="center"/>
    </xf>
    <xf numFmtId="0" fontId="35" fillId="34" borderId="6" xfId="19" applyFont="1" applyFill="1" applyBorder="1" applyAlignment="1">
      <alignment horizontal="left"/>
    </xf>
    <xf numFmtId="0" fontId="5" fillId="0" borderId="6" xfId="20" applyFont="1" applyFill="1" applyBorder="1" applyAlignment="1"/>
    <xf numFmtId="0" fontId="22" fillId="8" borderId="6" xfId="19" applyFont="1" applyFill="1" applyBorder="1" applyAlignment="1">
      <alignment horizontal="center"/>
    </xf>
    <xf numFmtId="0" fontId="5" fillId="0" borderId="6" xfId="19" applyFont="1" applyFill="1" applyBorder="1" applyAlignment="1">
      <alignment horizontal="center"/>
    </xf>
    <xf numFmtId="164" fontId="35" fillId="0" borderId="6" xfId="20" applyNumberFormat="1" applyFont="1" applyFill="1" applyBorder="1" applyAlignment="1">
      <alignment horizontal="center" vertical="center"/>
    </xf>
    <xf numFmtId="3" fontId="22" fillId="35" borderId="6" xfId="19" applyNumberFormat="1" applyFont="1" applyFill="1" applyBorder="1" applyAlignment="1">
      <alignment horizontal="right" vertical="center"/>
    </xf>
    <xf numFmtId="164" fontId="35" fillId="15" borderId="0" xfId="20" applyNumberFormat="1" applyFont="1" applyFill="1" applyAlignment="1">
      <alignment horizontal="center" vertical="center"/>
    </xf>
    <xf numFmtId="0" fontId="35" fillId="0" borderId="6" xfId="19" applyFont="1" applyFill="1" applyBorder="1" applyAlignment="1">
      <alignment horizontal="right"/>
    </xf>
    <xf numFmtId="0" fontId="22" fillId="0" borderId="6" xfId="19" applyFont="1" applyFill="1" applyBorder="1" applyAlignment="1">
      <alignment horizontal="center"/>
    </xf>
    <xf numFmtId="3" fontId="35" fillId="0" borderId="6" xfId="19" applyNumberFormat="1" applyFont="1" applyFill="1" applyBorder="1" applyAlignment="1">
      <alignment horizontal="right"/>
    </xf>
    <xf numFmtId="3" fontId="35" fillId="0" borderId="6" xfId="20" applyNumberFormat="1" applyFont="1" applyFill="1" applyBorder="1" applyAlignment="1">
      <alignment horizontal="right" vertical="center"/>
    </xf>
    <xf numFmtId="0" fontId="35" fillId="0" borderId="0" xfId="19" applyFont="1" applyFill="1" applyAlignment="1">
      <alignment horizontal="right"/>
    </xf>
    <xf numFmtId="0" fontId="22" fillId="0" borderId="0" xfId="19" applyFont="1" applyFill="1" applyAlignment="1">
      <alignment horizontal="center"/>
    </xf>
    <xf numFmtId="3" fontId="35" fillId="0" borderId="0" xfId="19" applyNumberFormat="1" applyFont="1" applyFill="1" applyAlignment="1">
      <alignment horizontal="right"/>
    </xf>
    <xf numFmtId="3" fontId="35" fillId="0" borderId="0" xfId="20" applyNumberFormat="1" applyFont="1" applyFill="1" applyAlignment="1">
      <alignment horizontal="right" vertical="center"/>
    </xf>
    <xf numFmtId="3" fontId="5" fillId="0" borderId="0" xfId="20" applyNumberFormat="1" applyFont="1" applyFill="1" applyAlignment="1"/>
    <xf numFmtId="0" fontId="25" fillId="0" borderId="0" xfId="20" applyFont="1" applyFill="1" applyAlignment="1">
      <alignment horizontal="center"/>
    </xf>
    <xf numFmtId="0" fontId="26" fillId="0" borderId="0" xfId="20" applyFont="1" applyFill="1" applyAlignment="1"/>
    <xf numFmtId="0" fontId="2" fillId="0" borderId="0" xfId="20" applyFont="1" applyFill="1" applyAlignment="1"/>
    <xf numFmtId="0" fontId="5" fillId="0" borderId="0" xfId="20" applyFont="1" applyFill="1" applyAlignment="1">
      <alignment horizontal="center" vertical="center"/>
    </xf>
    <xf numFmtId="0" fontId="5" fillId="0" borderId="0" xfId="20" applyFont="1" applyFill="1" applyAlignment="1">
      <alignment vertical="center"/>
    </xf>
    <xf numFmtId="0" fontId="34" fillId="0" borderId="0" xfId="20" applyFont="1" applyFill="1" applyAlignment="1">
      <alignment horizontal="center" vertical="center" wrapText="1"/>
    </xf>
    <xf numFmtId="0" fontId="34" fillId="0" borderId="0" xfId="20" applyFont="1" applyFill="1" applyAlignment="1">
      <alignment horizontal="center" vertical="center"/>
    </xf>
    <xf numFmtId="0" fontId="37" fillId="42" borderId="20" xfId="20" applyFont="1" applyFill="1" applyBorder="1" applyAlignment="1">
      <alignment horizontal="center"/>
    </xf>
    <xf numFmtId="0" fontId="37" fillId="16" borderId="20" xfId="20" applyFont="1" applyFill="1" applyBorder="1" applyAlignment="1">
      <alignment horizontal="center"/>
    </xf>
    <xf numFmtId="0" fontId="37" fillId="14" borderId="20" xfId="20" applyFont="1" applyFill="1" applyBorder="1" applyAlignment="1">
      <alignment horizontal="center"/>
    </xf>
    <xf numFmtId="0" fontId="37" fillId="24" borderId="20" xfId="20" applyFont="1" applyFill="1" applyBorder="1" applyAlignment="1">
      <alignment horizontal="center"/>
    </xf>
    <xf numFmtId="0" fontId="37" fillId="32" borderId="20" xfId="20" applyFont="1" applyFill="1" applyBorder="1" applyAlignment="1">
      <alignment horizontal="center"/>
    </xf>
    <xf numFmtId="0" fontId="34" fillId="34" borderId="0" xfId="20" applyFont="1" applyFill="1" applyAlignment="1">
      <alignment horizontal="left" vertical="center" wrapText="1"/>
    </xf>
    <xf numFmtId="3" fontId="22" fillId="21" borderId="0" xfId="20" applyNumberFormat="1" applyFont="1" applyFill="1" applyAlignment="1">
      <alignment horizontal="right" vertical="center"/>
    </xf>
    <xf numFmtId="164" fontId="35" fillId="21" borderId="0" xfId="20" applyNumberFormat="1" applyFont="1" applyFill="1" applyAlignment="1">
      <alignment horizontal="center" vertical="center"/>
    </xf>
    <xf numFmtId="0" fontId="22" fillId="27" borderId="0" xfId="20" applyFont="1" applyFill="1" applyAlignment="1">
      <alignment horizontal="right" vertical="center"/>
    </xf>
    <xf numFmtId="164" fontId="35" fillId="27" borderId="0" xfId="20" applyNumberFormat="1" applyFont="1" applyFill="1" applyAlignment="1">
      <alignment horizontal="center" vertical="center"/>
    </xf>
    <xf numFmtId="0" fontId="35" fillId="0" borderId="0" xfId="20" applyFont="1" applyFill="1" applyAlignment="1">
      <alignment horizontal="right" vertical="center"/>
    </xf>
    <xf numFmtId="0" fontId="22" fillId="15" borderId="0" xfId="20" applyFont="1" applyFill="1" applyAlignment="1">
      <alignment horizontal="right" vertical="center"/>
    </xf>
    <xf numFmtId="0" fontId="22" fillId="11" borderId="0" xfId="20" applyFont="1" applyFill="1" applyAlignment="1">
      <alignment horizontal="right" vertical="center"/>
    </xf>
    <xf numFmtId="164" fontId="35" fillId="11" borderId="6" xfId="20" applyNumberFormat="1" applyFont="1" applyFill="1" applyBorder="1" applyAlignment="1">
      <alignment horizontal="center" vertical="center"/>
    </xf>
    <xf numFmtId="3" fontId="22" fillId="7" borderId="0" xfId="20" applyNumberFormat="1" applyFont="1" applyFill="1" applyAlignment="1">
      <alignment vertical="center"/>
    </xf>
    <xf numFmtId="164" fontId="35" fillId="7" borderId="0" xfId="20" applyNumberFormat="1" applyFont="1" applyFill="1" applyAlignment="1">
      <alignment horizontal="center" vertical="center"/>
    </xf>
    <xf numFmtId="0" fontId="34" fillId="34" borderId="6" xfId="20" applyFont="1" applyFill="1" applyBorder="1" applyAlignment="1">
      <alignment horizontal="left" vertical="center" wrapText="1"/>
    </xf>
    <xf numFmtId="0" fontId="5" fillId="0" borderId="6" xfId="20" applyFont="1" applyFill="1" applyBorder="1" applyAlignment="1">
      <alignment vertical="center"/>
    </xf>
    <xf numFmtId="3" fontId="22" fillId="21" borderId="6" xfId="20" applyNumberFormat="1" applyFont="1" applyFill="1" applyBorder="1" applyAlignment="1">
      <alignment horizontal="right" vertical="center"/>
    </xf>
    <xf numFmtId="164" fontId="35" fillId="21" borderId="6" xfId="20" applyNumberFormat="1" applyFont="1" applyFill="1" applyBorder="1" applyAlignment="1">
      <alignment horizontal="center" vertical="center"/>
    </xf>
    <xf numFmtId="3" fontId="22" fillId="27" borderId="6" xfId="20" applyNumberFormat="1" applyFont="1" applyFill="1" applyBorder="1" applyAlignment="1">
      <alignment horizontal="right" vertical="center"/>
    </xf>
    <xf numFmtId="164" fontId="35" fillId="27" borderId="6" xfId="20" applyNumberFormat="1" applyFont="1" applyFill="1" applyBorder="1" applyAlignment="1">
      <alignment horizontal="center" vertical="center"/>
    </xf>
    <xf numFmtId="3" fontId="22" fillId="15" borderId="6" xfId="20" applyNumberFormat="1" applyFont="1" applyFill="1" applyBorder="1" applyAlignment="1">
      <alignment horizontal="right" vertical="center"/>
    </xf>
    <xf numFmtId="164" fontId="35" fillId="15" borderId="6" xfId="20" applyNumberFormat="1" applyFont="1" applyFill="1" applyBorder="1" applyAlignment="1">
      <alignment horizontal="center" vertical="center"/>
    </xf>
    <xf numFmtId="3" fontId="22" fillId="11" borderId="6" xfId="20" applyNumberFormat="1" applyFont="1" applyFill="1" applyBorder="1" applyAlignment="1">
      <alignment horizontal="right" vertical="center"/>
    </xf>
    <xf numFmtId="3" fontId="22" fillId="7" borderId="6" xfId="20" applyNumberFormat="1" applyFont="1" applyFill="1" applyBorder="1" applyAlignment="1">
      <alignment vertical="center"/>
    </xf>
    <xf numFmtId="164" fontId="35" fillId="11" borderId="0" xfId="20" applyNumberFormat="1" applyFont="1" applyFill="1" applyAlignment="1">
      <alignment horizontal="center" vertical="center"/>
    </xf>
    <xf numFmtId="0" fontId="22" fillId="27" borderId="6" xfId="20" applyFont="1" applyFill="1" applyBorder="1" applyAlignment="1">
      <alignment horizontal="right" vertical="center"/>
    </xf>
    <xf numFmtId="0" fontId="35" fillId="0" borderId="6" xfId="20" applyFont="1" applyFill="1" applyBorder="1" applyAlignment="1">
      <alignment horizontal="right" vertical="center"/>
    </xf>
    <xf numFmtId="0" fontId="22" fillId="15" borderId="6" xfId="20" applyFont="1" applyFill="1" applyBorder="1" applyAlignment="1">
      <alignment horizontal="right" vertical="center"/>
    </xf>
    <xf numFmtId="0" fontId="22" fillId="11" borderId="6" xfId="20" applyFont="1" applyFill="1" applyBorder="1" applyAlignment="1">
      <alignment horizontal="right" vertical="center"/>
    </xf>
    <xf numFmtId="0" fontId="6" fillId="9" borderId="6" xfId="20" applyFont="1" applyFill="1" applyBorder="1" applyAlignment="1">
      <alignment horizontal="right" vertical="center" wrapText="1"/>
    </xf>
    <xf numFmtId="3" fontId="35" fillId="42" borderId="6" xfId="20" applyNumberFormat="1" applyFont="1" applyFill="1" applyBorder="1" applyAlignment="1">
      <alignment horizontal="right" vertical="center"/>
    </xf>
    <xf numFmtId="164" fontId="35" fillId="42" borderId="6" xfId="20" applyNumberFormat="1" applyFont="1" applyFill="1" applyBorder="1" applyAlignment="1">
      <alignment horizontal="center" vertical="center"/>
    </xf>
    <xf numFmtId="3" fontId="35" fillId="16" borderId="6" xfId="20" applyNumberFormat="1" applyFont="1" applyFill="1" applyBorder="1" applyAlignment="1">
      <alignment horizontal="right" vertical="center"/>
    </xf>
    <xf numFmtId="164" fontId="35" fillId="16" borderId="6" xfId="20" applyNumberFormat="1" applyFont="1" applyFill="1" applyBorder="1" applyAlignment="1">
      <alignment horizontal="center" vertical="center"/>
    </xf>
    <xf numFmtId="3" fontId="35" fillId="14" borderId="6" xfId="20" applyNumberFormat="1" applyFont="1" applyFill="1" applyBorder="1" applyAlignment="1">
      <alignment horizontal="right" vertical="center"/>
    </xf>
    <xf numFmtId="164" fontId="35" fillId="14" borderId="6" xfId="20" applyNumberFormat="1" applyFont="1" applyFill="1" applyBorder="1" applyAlignment="1">
      <alignment horizontal="center" vertical="center"/>
    </xf>
    <xf numFmtId="3" fontId="35" fillId="24" borderId="6" xfId="20" applyNumberFormat="1" applyFont="1" applyFill="1" applyBorder="1" applyAlignment="1">
      <alignment horizontal="right" vertical="center"/>
    </xf>
    <xf numFmtId="164" fontId="35" fillId="24" borderId="6" xfId="20" applyNumberFormat="1" applyFont="1" applyFill="1" applyBorder="1" applyAlignment="1">
      <alignment horizontal="center" vertical="center"/>
    </xf>
    <xf numFmtId="3" fontId="35" fillId="32" borderId="6" xfId="20" applyNumberFormat="1" applyFont="1" applyFill="1" applyBorder="1" applyAlignment="1">
      <alignment vertical="center"/>
    </xf>
    <xf numFmtId="164" fontId="35" fillId="32" borderId="6" xfId="20" applyNumberFormat="1" applyFont="1" applyFill="1" applyBorder="1" applyAlignment="1">
      <alignment horizontal="center" vertical="center"/>
    </xf>
    <xf numFmtId="0" fontId="24" fillId="0" borderId="0" xfId="20" applyFont="1" applyFill="1" applyAlignment="1">
      <alignment vertical="center"/>
    </xf>
    <xf numFmtId="0" fontId="34" fillId="0" borderId="0" xfId="20" applyFont="1" applyFill="1" applyAlignment="1">
      <alignment horizontal="center" wrapText="1"/>
    </xf>
    <xf numFmtId="0" fontId="24" fillId="0" borderId="0" xfId="20" applyFont="1" applyFill="1" applyAlignment="1">
      <alignment horizontal="center" wrapText="1"/>
    </xf>
    <xf numFmtId="0" fontId="37" fillId="0" borderId="0" xfId="20" applyFont="1" applyFill="1" applyAlignment="1">
      <alignment horizontal="center"/>
    </xf>
    <xf numFmtId="0" fontId="37" fillId="38" borderId="20" xfId="20" applyFont="1" applyFill="1" applyBorder="1" applyAlignment="1">
      <alignment horizontal="center"/>
    </xf>
    <xf numFmtId="3" fontId="22" fillId="21" borderId="0" xfId="20" applyNumberFormat="1" applyFont="1" applyFill="1" applyAlignment="1">
      <alignment vertical="center"/>
    </xf>
    <xf numFmtId="3" fontId="22" fillId="0" borderId="0" xfId="20" applyNumberFormat="1" applyFont="1" applyFill="1" applyAlignment="1">
      <alignment vertical="center"/>
    </xf>
    <xf numFmtId="3" fontId="22" fillId="27" borderId="0" xfId="20" applyNumberFormat="1" applyFont="1" applyFill="1" applyAlignment="1">
      <alignment vertical="center"/>
    </xf>
    <xf numFmtId="3" fontId="22" fillId="15" borderId="0" xfId="20" applyNumberFormat="1" applyFont="1" applyFill="1" applyAlignment="1">
      <alignment vertical="center"/>
    </xf>
    <xf numFmtId="3" fontId="22" fillId="21" borderId="6" xfId="20" applyNumberFormat="1" applyFont="1" applyFill="1" applyBorder="1" applyAlignment="1">
      <alignment vertical="center"/>
    </xf>
    <xf numFmtId="3" fontId="22" fillId="0" borderId="6" xfId="20" applyNumberFormat="1" applyFont="1" applyFill="1" applyBorder="1" applyAlignment="1">
      <alignment vertical="center"/>
    </xf>
    <xf numFmtId="3" fontId="22" fillId="27" borderId="6" xfId="20" applyNumberFormat="1" applyFont="1" applyFill="1" applyBorder="1" applyAlignment="1">
      <alignment vertical="center"/>
    </xf>
    <xf numFmtId="3" fontId="22" fillId="15" borderId="6" xfId="20" applyNumberFormat="1" applyFont="1" applyFill="1" applyBorder="1" applyAlignment="1">
      <alignment vertical="center"/>
    </xf>
    <xf numFmtId="0" fontId="36" fillId="9" borderId="6" xfId="20" applyFont="1" applyFill="1" applyBorder="1" applyAlignment="1">
      <alignment horizontal="right" vertical="center" wrapText="1"/>
    </xf>
    <xf numFmtId="3" fontId="35" fillId="42" borderId="6" xfId="20" applyNumberFormat="1" applyFont="1" applyFill="1" applyBorder="1" applyAlignment="1">
      <alignment vertical="center"/>
    </xf>
    <xf numFmtId="3" fontId="35" fillId="0" borderId="0" xfId="20" applyNumberFormat="1" applyFont="1" applyFill="1" applyAlignment="1">
      <alignment vertical="center"/>
    </xf>
    <xf numFmtId="3" fontId="35" fillId="16" borderId="6" xfId="20" applyNumberFormat="1" applyFont="1" applyFill="1" applyBorder="1" applyAlignment="1">
      <alignment vertical="center"/>
    </xf>
    <xf numFmtId="3" fontId="35" fillId="38" borderId="6" xfId="20" applyNumberFormat="1" applyFont="1" applyFill="1" applyBorder="1" applyAlignment="1">
      <alignment vertical="center"/>
    </xf>
    <xf numFmtId="164" fontId="35" fillId="38" borderId="6" xfId="20" applyNumberFormat="1" applyFont="1" applyFill="1" applyBorder="1" applyAlignment="1">
      <alignment horizontal="center" vertical="center"/>
    </xf>
    <xf numFmtId="0" fontId="39" fillId="43" borderId="25" xfId="0" applyFont="1" applyFill="1" applyBorder="1" applyAlignment="1">
      <alignment horizontal="center" wrapText="1"/>
    </xf>
    <xf numFmtId="2" fontId="6" fillId="10" borderId="5" xfId="0" applyNumberFormat="1" applyFont="1" applyFill="1" applyBorder="1" applyAlignment="1">
      <alignment horizontal="right" vertical="center" wrapText="1"/>
    </xf>
    <xf numFmtId="0" fontId="39" fillId="0" borderId="28" xfId="0" applyFont="1" applyBorder="1" applyAlignment="1">
      <alignment wrapText="1"/>
    </xf>
    <xf numFmtId="0" fontId="39" fillId="0" borderId="28" xfId="0" applyFont="1" applyBorder="1" applyAlignment="1">
      <alignment horizontal="right" wrapText="1"/>
    </xf>
    <xf numFmtId="2" fontId="0" fillId="0" borderId="0" xfId="0" applyNumberFormat="1"/>
    <xf numFmtId="2" fontId="6" fillId="12" borderId="5" xfId="0" applyNumberFormat="1" applyFont="1" applyFill="1" applyBorder="1" applyAlignment="1">
      <alignment horizontal="right" vertical="center" wrapText="1"/>
    </xf>
    <xf numFmtId="2" fontId="6" fillId="14" borderId="5" xfId="0" applyNumberFormat="1" applyFont="1" applyFill="1" applyBorder="1" applyAlignment="1">
      <alignment horizontal="right" vertical="center" wrapText="1"/>
    </xf>
    <xf numFmtId="2" fontId="6" fillId="16" borderId="5" xfId="0" applyNumberFormat="1" applyFont="1" applyFill="1" applyBorder="1" applyAlignment="1">
      <alignment horizontal="right" vertical="center" wrapText="1"/>
    </xf>
    <xf numFmtId="2" fontId="6" fillId="17" borderId="5" xfId="0" applyNumberFormat="1" applyFont="1" applyFill="1" applyBorder="1" applyAlignment="1">
      <alignment horizontal="right" vertical="center" wrapText="1"/>
    </xf>
    <xf numFmtId="2" fontId="6" fillId="19" borderId="5" xfId="0" applyNumberFormat="1" applyFont="1" applyFill="1" applyBorder="1" applyAlignment="1">
      <alignment horizontal="right" vertical="center" wrapText="1"/>
    </xf>
    <xf numFmtId="2" fontId="6" fillId="20" borderId="5" xfId="0" applyNumberFormat="1" applyFont="1" applyFill="1" applyBorder="1" applyAlignment="1">
      <alignment horizontal="right" vertical="center" wrapText="1"/>
    </xf>
    <xf numFmtId="2" fontId="6" fillId="22" borderId="5" xfId="0" applyNumberFormat="1" applyFont="1" applyFill="1" applyBorder="1" applyAlignment="1">
      <alignment horizontal="right" vertical="center" wrapText="1"/>
    </xf>
    <xf numFmtId="2" fontId="6" fillId="24" borderId="5" xfId="0" applyNumberFormat="1" applyFont="1" applyFill="1" applyBorder="1" applyAlignment="1">
      <alignment horizontal="right" vertical="center" wrapText="1"/>
    </xf>
    <xf numFmtId="2" fontId="6" fillId="25" borderId="11" xfId="0" applyNumberFormat="1" applyFont="1" applyFill="1" applyBorder="1" applyAlignment="1">
      <alignment horizontal="right" vertical="center" wrapText="1"/>
    </xf>
    <xf numFmtId="2" fontId="6" fillId="26" borderId="11" xfId="0" applyNumberFormat="1" applyFont="1" applyFill="1" applyBorder="1" applyAlignment="1">
      <alignment horizontal="right" vertical="center" wrapText="1"/>
    </xf>
    <xf numFmtId="2" fontId="6" fillId="28" borderId="5" xfId="0" applyNumberFormat="1" applyFont="1" applyFill="1" applyBorder="1" applyAlignment="1">
      <alignment horizontal="right" vertical="center" wrapText="1"/>
    </xf>
    <xf numFmtId="0" fontId="28" fillId="29" borderId="29" xfId="0" applyFont="1" applyFill="1" applyBorder="1" applyAlignment="1">
      <alignment horizontal="center" vertical="center" wrapText="1"/>
    </xf>
    <xf numFmtId="0" fontId="5" fillId="0" borderId="0" xfId="0" applyFont="1"/>
    <xf numFmtId="0" fontId="6" fillId="30" borderId="30" xfId="0" applyFont="1" applyFill="1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6" fillId="31" borderId="30" xfId="0" applyFont="1" applyFill="1" applyBorder="1" applyAlignment="1">
      <alignment horizontal="center"/>
    </xf>
    <xf numFmtId="0" fontId="6" fillId="19" borderId="30" xfId="0" applyFont="1" applyFill="1" applyBorder="1" applyAlignment="1">
      <alignment horizontal="center"/>
    </xf>
    <xf numFmtId="0" fontId="6" fillId="32" borderId="30" xfId="0" applyFont="1" applyFill="1" applyBorder="1" applyAlignment="1">
      <alignment horizontal="center"/>
    </xf>
    <xf numFmtId="0" fontId="6" fillId="33" borderId="30" xfId="0" applyFont="1" applyFill="1" applyBorder="1" applyAlignment="1">
      <alignment horizontal="center"/>
    </xf>
    <xf numFmtId="0" fontId="6" fillId="17" borderId="30" xfId="0" applyFont="1" applyFill="1" applyBorder="1" applyAlignment="1">
      <alignment horizontal="center"/>
    </xf>
    <xf numFmtId="0" fontId="6" fillId="10" borderId="30" xfId="0" applyFont="1" applyFill="1" applyBorder="1" applyAlignment="1">
      <alignment horizontal="center"/>
    </xf>
    <xf numFmtId="0" fontId="6" fillId="14" borderId="30" xfId="0" applyFont="1" applyFill="1" applyBorder="1" applyAlignment="1">
      <alignment horizontal="center"/>
    </xf>
    <xf numFmtId="0" fontId="39" fillId="0" borderId="25" xfId="0" applyFont="1" applyFill="1" applyBorder="1" applyAlignment="1">
      <alignment wrapText="1"/>
    </xf>
    <xf numFmtId="0" fontId="39" fillId="0" borderId="25" xfId="0" applyFont="1" applyFill="1" applyBorder="1" applyAlignment="1">
      <alignment horizontal="right" wrapText="1"/>
    </xf>
    <xf numFmtId="0" fontId="5" fillId="0" borderId="28" xfId="0" applyFont="1" applyFill="1" applyBorder="1" applyAlignment="1">
      <alignment horizontal="right" wrapText="1"/>
    </xf>
    <xf numFmtId="0" fontId="5" fillId="0" borderId="31" xfId="18" applyFont="1" applyFill="1" applyBorder="1" applyAlignment="1">
      <alignment horizontal="left"/>
    </xf>
    <xf numFmtId="166" fontId="0" fillId="0" borderId="0" xfId="0" applyNumberFormat="1"/>
    <xf numFmtId="3" fontId="35" fillId="42" borderId="29" xfId="20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20" applyFont="1" applyFill="1" applyAlignment="1"/>
    <xf numFmtId="0" fontId="20" fillId="0" borderId="0" xfId="20" applyFont="1" applyFill="1" applyAlignment="1"/>
    <xf numFmtId="0" fontId="26" fillId="0" borderId="0" xfId="20" applyFont="1" applyFill="1" applyAlignment="1">
      <alignment horizontal="center" wrapText="1"/>
    </xf>
    <xf numFmtId="0" fontId="0" fillId="0" borderId="0" xfId="0"/>
    <xf numFmtId="0" fontId="1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7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42" fillId="44" borderId="33" xfId="31" applyFont="1" applyFill="1" applyBorder="1" applyAlignment="1">
      <alignment horizontal="center"/>
    </xf>
    <xf numFmtId="0" fontId="42" fillId="0" borderId="32" xfId="31" applyFont="1" applyFill="1" applyBorder="1" applyAlignment="1">
      <alignment wrapText="1"/>
    </xf>
    <xf numFmtId="0" fontId="42" fillId="0" borderId="32" xfId="31" applyFont="1" applyFill="1" applyBorder="1" applyAlignment="1">
      <alignment horizontal="right" wrapText="1"/>
    </xf>
    <xf numFmtId="0" fontId="42" fillId="44" borderId="33" xfId="32" applyFont="1" applyFill="1" applyBorder="1" applyAlignment="1">
      <alignment horizontal="center"/>
    </xf>
    <xf numFmtId="0" fontId="42" fillId="0" borderId="32" xfId="32" applyFont="1" applyFill="1" applyBorder="1" applyAlignment="1">
      <alignment horizontal="right" wrapText="1"/>
    </xf>
    <xf numFmtId="2" fontId="5" fillId="0" borderId="0" xfId="20" applyNumberFormat="1" applyFont="1" applyFill="1" applyAlignment="1"/>
    <xf numFmtId="1" fontId="5" fillId="0" borderId="0" xfId="20" applyNumberFormat="1" applyFont="1" applyFill="1" applyAlignment="1"/>
    <xf numFmtId="3" fontId="22" fillId="7" borderId="0" xfId="20" applyNumberFormat="1" applyFont="1" applyFill="1" applyAlignment="1">
      <alignment horizontal="right"/>
    </xf>
    <xf numFmtId="3" fontId="22" fillId="7" borderId="6" xfId="20" applyNumberFormat="1" applyFont="1" applyFill="1" applyBorder="1" applyAlignment="1">
      <alignment horizontal="right"/>
    </xf>
    <xf numFmtId="0" fontId="0" fillId="0" borderId="0" xfId="0"/>
    <xf numFmtId="0" fontId="17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17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19" fillId="0" borderId="0" xfId="0" applyFont="1" applyFill="1" applyAlignment="1">
      <alignment horizontal="center" wrapText="1"/>
    </xf>
    <xf numFmtId="0" fontId="34" fillId="34" borderId="14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0" fillId="9" borderId="14" xfId="0" applyFill="1" applyBorder="1"/>
    <xf numFmtId="0" fontId="28" fillId="29" borderId="6" xfId="0" applyFont="1" applyFill="1" applyBorder="1" applyAlignment="1">
      <alignment horizontal="center" vertical="center" wrapText="1"/>
    </xf>
    <xf numFmtId="0" fontId="6" fillId="30" borderId="26" xfId="0" applyFont="1" applyFill="1" applyBorder="1" applyAlignment="1">
      <alignment horizontal="center"/>
    </xf>
    <xf numFmtId="0" fontId="6" fillId="31" borderId="26" xfId="0" applyFont="1" applyFill="1" applyBorder="1" applyAlignment="1">
      <alignment horizontal="center"/>
    </xf>
    <xf numFmtId="0" fontId="6" fillId="19" borderId="26" xfId="0" applyFont="1" applyFill="1" applyBorder="1" applyAlignment="1">
      <alignment horizontal="center"/>
    </xf>
    <xf numFmtId="0" fontId="6" fillId="32" borderId="26" xfId="0" applyFont="1" applyFill="1" applyBorder="1" applyAlignment="1">
      <alignment horizontal="center"/>
    </xf>
    <xf numFmtId="0" fontId="6" fillId="33" borderId="26" xfId="0" applyFont="1" applyFill="1" applyBorder="1" applyAlignment="1">
      <alignment horizontal="center"/>
    </xf>
    <xf numFmtId="0" fontId="6" fillId="17" borderId="26" xfId="0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/>
    </xf>
    <xf numFmtId="0" fontId="6" fillId="14" borderId="26" xfId="0" applyFont="1" applyFill="1" applyBorder="1" applyAlignment="1">
      <alignment horizontal="center"/>
    </xf>
    <xf numFmtId="0" fontId="33" fillId="9" borderId="20" xfId="0" applyFont="1" applyFill="1" applyBorder="1" applyAlignment="1">
      <alignment horizontal="center" vertical="center"/>
    </xf>
    <xf numFmtId="0" fontId="33" fillId="9" borderId="27" xfId="0" applyFont="1" applyFill="1" applyBorder="1" applyAlignment="1">
      <alignment horizontal="right" vertical="center" wrapText="1"/>
    </xf>
    <xf numFmtId="0" fontId="34" fillId="34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center" vertical="center"/>
    </xf>
    <xf numFmtId="0" fontId="36" fillId="14" borderId="14" xfId="0" applyFont="1" applyFill="1" applyBorder="1" applyAlignment="1">
      <alignment horizontal="center" wrapText="1"/>
    </xf>
    <xf numFmtId="0" fontId="36" fillId="33" borderId="14" xfId="0" applyFont="1" applyFill="1" applyBorder="1" applyAlignment="1">
      <alignment horizontal="center" wrapText="1"/>
    </xf>
    <xf numFmtId="0" fontId="36" fillId="19" borderId="14" xfId="0" applyFont="1" applyFill="1" applyBorder="1" applyAlignment="1">
      <alignment horizontal="center" wrapText="1"/>
    </xf>
    <xf numFmtId="0" fontId="36" fillId="37" borderId="14" xfId="0" applyFont="1" applyFill="1" applyBorder="1" applyAlignment="1">
      <alignment horizontal="center" wrapText="1"/>
    </xf>
    <xf numFmtId="0" fontId="36" fillId="10" borderId="14" xfId="0" applyFont="1" applyFill="1" applyBorder="1" applyAlignment="1">
      <alignment horizontal="center" wrapText="1"/>
    </xf>
    <xf numFmtId="0" fontId="36" fillId="31" borderId="0" xfId="0" applyFont="1" applyFill="1" applyAlignment="1">
      <alignment horizontal="center" vertical="center" wrapText="1"/>
    </xf>
    <xf numFmtId="0" fontId="33" fillId="9" borderId="0" xfId="0" applyFont="1" applyFill="1" applyAlignment="1">
      <alignment horizontal="right" vertical="center" wrapText="1"/>
    </xf>
    <xf numFmtId="0" fontId="19" fillId="0" borderId="0" xfId="20" applyFont="1" applyFill="1" applyAlignment="1">
      <alignment horizontal="center" wrapText="1"/>
    </xf>
    <xf numFmtId="0" fontId="26" fillId="0" borderId="0" xfId="20" applyFont="1" applyFill="1" applyAlignment="1">
      <alignment horizontal="left" wrapText="1"/>
    </xf>
    <xf numFmtId="0" fontId="33" fillId="9" borderId="6" xfId="19" applyFont="1" applyFill="1" applyBorder="1" applyAlignment="1">
      <alignment horizontal="center"/>
    </xf>
    <xf numFmtId="0" fontId="28" fillId="9" borderId="14" xfId="20" applyFont="1" applyFill="1" applyBorder="1" applyAlignment="1">
      <alignment horizontal="center"/>
    </xf>
    <xf numFmtId="0" fontId="28" fillId="9" borderId="14" xfId="19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9" borderId="6" xfId="20" applyFont="1" applyFill="1" applyBorder="1" applyAlignment="1">
      <alignment horizontal="center" vertical="center"/>
    </xf>
    <xf numFmtId="0" fontId="34" fillId="42" borderId="6" xfId="20" applyFont="1" applyFill="1" applyBorder="1" applyAlignment="1">
      <alignment horizontal="center" vertical="center" wrapText="1"/>
    </xf>
    <xf numFmtId="0" fontId="34" fillId="16" borderId="6" xfId="20" applyFont="1" applyFill="1" applyBorder="1" applyAlignment="1">
      <alignment horizontal="center" vertical="center" wrapText="1"/>
    </xf>
    <xf numFmtId="0" fontId="34" fillId="14" borderId="6" xfId="20" applyFont="1" applyFill="1" applyBorder="1" applyAlignment="1">
      <alignment horizontal="center" vertical="center" wrapText="1"/>
    </xf>
    <xf numFmtId="0" fontId="34" fillId="24" borderId="6" xfId="20" applyFont="1" applyFill="1" applyBorder="1" applyAlignment="1">
      <alignment horizontal="center" vertical="center" wrapText="1"/>
    </xf>
    <xf numFmtId="0" fontId="34" fillId="32" borderId="6" xfId="20" applyFont="1" applyFill="1" applyBorder="1" applyAlignment="1">
      <alignment horizontal="center" vertical="center" wrapText="1"/>
    </xf>
    <xf numFmtId="0" fontId="24" fillId="38" borderId="6" xfId="20" applyFont="1" applyFill="1" applyBorder="1" applyAlignment="1">
      <alignment horizontal="center" wrapText="1"/>
    </xf>
    <xf numFmtId="0" fontId="24" fillId="32" borderId="6" xfId="20" applyFont="1" applyFill="1" applyBorder="1" applyAlignment="1">
      <alignment horizontal="center" wrapText="1"/>
    </xf>
    <xf numFmtId="0" fontId="36" fillId="9" borderId="6" xfId="20" applyFont="1" applyFill="1" applyBorder="1" applyAlignment="1">
      <alignment horizontal="center" vertical="center"/>
    </xf>
    <xf numFmtId="0" fontId="34" fillId="42" borderId="6" xfId="20" applyFont="1" applyFill="1" applyBorder="1" applyAlignment="1">
      <alignment horizontal="center" wrapText="1"/>
    </xf>
    <xf numFmtId="0" fontId="34" fillId="16" borderId="6" xfId="20" applyFont="1" applyFill="1" applyBorder="1" applyAlignment="1">
      <alignment horizontal="center" wrapText="1"/>
    </xf>
    <xf numFmtId="0" fontId="34" fillId="38" borderId="6" xfId="20" applyFont="1" applyFill="1" applyBorder="1" applyAlignment="1">
      <alignment horizontal="center" wrapText="1"/>
    </xf>
    <xf numFmtId="0" fontId="34" fillId="32" borderId="6" xfId="20" applyFont="1" applyFill="1" applyBorder="1" applyAlignment="1">
      <alignment horizontal="center" wrapText="1"/>
    </xf>
    <xf numFmtId="0" fontId="24" fillId="42" borderId="6" xfId="20" applyFont="1" applyFill="1" applyBorder="1" applyAlignment="1">
      <alignment horizontal="center" wrapText="1"/>
    </xf>
    <xf numFmtId="0" fontId="24" fillId="16" borderId="6" xfId="20" applyFont="1" applyFill="1" applyBorder="1" applyAlignment="1">
      <alignment horizontal="center" wrapText="1"/>
    </xf>
  </cellXfs>
  <cellStyles count="33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Categoría de la tabla dinámica" xfId="7" xr:uid="{00000000-0005-0000-0000-000005000000}"/>
    <cellStyle name="Error" xfId="8" xr:uid="{00000000-0005-0000-0000-000006000000}"/>
    <cellStyle name="Excel Built-in Hyperlink" xfId="9" xr:uid="{00000000-0005-0000-0000-000007000000}"/>
    <cellStyle name="Excel Built-in Percent" xfId="10" xr:uid="{00000000-0005-0000-0000-000008000000}"/>
    <cellStyle name="Footnote" xfId="11" xr:uid="{00000000-0005-0000-0000-000009000000}"/>
    <cellStyle name="Good" xfId="12" xr:uid="{00000000-0005-0000-0000-00000A000000}"/>
    <cellStyle name="Heading (user)" xfId="13" xr:uid="{00000000-0005-0000-0000-00000B000000}"/>
    <cellStyle name="Heading 1" xfId="14" xr:uid="{00000000-0005-0000-0000-00000C000000}"/>
    <cellStyle name="Heading 2" xfId="15" xr:uid="{00000000-0005-0000-0000-00000D000000}"/>
    <cellStyle name="Hipervínculo" xfId="16" xr:uid="{00000000-0005-0000-0000-00000E000000}"/>
    <cellStyle name="Hyperlink" xfId="17" xr:uid="{00000000-0005-0000-0000-00000F000000}"/>
    <cellStyle name="Neutral" xfId="1" builtinId="28" customBuiltin="1"/>
    <cellStyle name="Normal" xfId="0" builtinId="0" customBuiltin="1"/>
    <cellStyle name="Normal_Hoja1" xfId="18" xr:uid="{00000000-0005-0000-0000-000012000000}"/>
    <cellStyle name="Normal_Hoja1_PPP-Explotación estadística DEMA 2009" xfId="19" xr:uid="{00000000-0005-0000-0000-000013000000}"/>
    <cellStyle name="Normal_POR AMB Y EST POB 2022" xfId="32" xr:uid="{00000000-0005-0000-0000-000014000000}"/>
    <cellStyle name="Normal_POR AMB Y PROV 2022_1" xfId="31" xr:uid="{00000000-0005-0000-0000-000015000000}"/>
    <cellStyle name="Normal_PPP-Explotación estadística DEMA 2009" xfId="20" xr:uid="{00000000-0005-0000-0000-000016000000}"/>
    <cellStyle name="Note" xfId="21" xr:uid="{00000000-0005-0000-0000-000017000000}"/>
    <cellStyle name="Pivot Table Category" xfId="22" xr:uid="{00000000-0005-0000-0000-000018000000}"/>
    <cellStyle name="Pivot Table Field" xfId="23" xr:uid="{00000000-0005-0000-0000-000019000000}"/>
    <cellStyle name="Pivot Table Result" xfId="24" xr:uid="{00000000-0005-0000-0000-00001A000000}"/>
    <cellStyle name="Pivot Table Title" xfId="25" xr:uid="{00000000-0005-0000-0000-00001B000000}"/>
    <cellStyle name="Pivot Table Value" xfId="26" xr:uid="{00000000-0005-0000-0000-00001C000000}"/>
    <cellStyle name="Status" xfId="27" xr:uid="{00000000-0005-0000-0000-00001D000000}"/>
    <cellStyle name="Text" xfId="28" xr:uid="{00000000-0005-0000-0000-00001E000000}"/>
    <cellStyle name="Valor de la tabla dinámica" xfId="29" xr:uid="{00000000-0005-0000-0000-00001F000000}"/>
    <cellStyle name="Warning" xfId="30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60"/>
      <c:rotY val="11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0.11162535069100049"/>
          <c:y val="0.16808460150930207"/>
          <c:w val="0.33946422122410125"/>
          <c:h val="0.63985561080135478"/>
        </c:manualLayout>
      </c:layout>
      <c:pie3DChart>
        <c:varyColors val="1"/>
        <c:ser>
          <c:idx val="0"/>
          <c:order val="0"/>
          <c:tx>
            <c:strRef>
              <c:f>Hoja15!$D$3:$D$3</c:f>
              <c:strCache>
                <c:ptCount val="1"/>
                <c:pt idx="0">
                  <c:v>%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4672A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FDB-4D49-AA37-C81EC1A8D47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FDB-4D49-AA37-C81EC1A8D47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FDB-4D49-AA37-C81EC1A8D47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FDB-4D49-AA37-C81EC1A8D47C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FDB-4D49-AA37-C81EC1A8D47C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FDB-4D49-AA37-C81EC1A8D47C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FDB-4D49-AA37-C81EC1A8D47C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FDB-4D49-AA37-C81EC1A8D47C}"/>
              </c:ext>
            </c:extLst>
          </c:dPt>
          <c:dPt>
            <c:idx val="8"/>
            <c:bubble3D val="0"/>
            <c:spPr>
              <a:solidFill>
                <a:srgbClr val="4B1F6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FDB-4D49-AA37-C81EC1A8D47C}"/>
              </c:ext>
            </c:extLst>
          </c:dPt>
          <c:dPt>
            <c:idx val="9"/>
            <c:bubble3D val="0"/>
            <c:spPr>
              <a:solidFill>
                <a:srgbClr val="FF95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FDB-4D49-AA37-C81EC1A8D47C}"/>
              </c:ext>
            </c:extLst>
          </c:dPt>
          <c:dPt>
            <c:idx val="10"/>
            <c:bubble3D val="0"/>
            <c:spPr>
              <a:solidFill>
                <a:srgbClr val="C5000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DFDB-4D49-AA37-C81EC1A8D47C}"/>
              </c:ext>
            </c:extLst>
          </c:dPt>
          <c:dPt>
            <c:idx val="11"/>
            <c:bubble3D val="0"/>
            <c:spPr>
              <a:solidFill>
                <a:srgbClr val="0084D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DFDB-4D49-AA37-C81EC1A8D47C}"/>
              </c:ext>
            </c:extLst>
          </c:dPt>
          <c:dLbls>
            <c:numFmt formatCode="#.#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Hoja15!$C$4:$C$15</c:f>
              <c:strCache>
                <c:ptCount val="12"/>
                <c:pt idx="0">
                  <c:v>(01) Gestión ambiental del medio atmosférico</c:v>
                </c:pt>
                <c:pt idx="1">
                  <c:v>(02) Gestión sostenible de los recursos hídricos y descontaminación de espacios</c:v>
                </c:pt>
                <c:pt idx="2">
                  <c:v>(03) Gestión de residuos y reciclaje</c:v>
                </c:pt>
                <c:pt idx="3">
                  <c:v>(04) Gestión sostenible de la energía: Energía renovable</c:v>
                </c:pt>
                <c:pt idx="4">
                  <c:v>(05) Agricultura y ganadería ecológicas. Pesca y acuicultura sostenibles</c:v>
                </c:pt>
                <c:pt idx="5">
                  <c:v>(06) Gestión de espacios protegidos y actividades forestales sostenibles</c:v>
                </c:pt>
                <c:pt idx="6">
                  <c:v>(07) Ecoturismo</c:v>
                </c:pt>
                <c:pt idx="7">
                  <c:v>(08) Educación y sensibilización ambiental</c:v>
                </c:pt>
                <c:pt idx="8">
                  <c:v>(09) Ecoinnovación, investigación y desarrollo en materia ambiental</c:v>
                </c:pt>
                <c:pt idx="9">
                  <c:v>(10) Otros servicios: Consultoría e ingeniería ambiental multi-ámbito</c:v>
                </c:pt>
                <c:pt idx="10">
                  <c:v>(11) Construcción sostenible: Edificación, rehabilitación y eficiencia energética</c:v>
                </c:pt>
                <c:pt idx="11">
                  <c:v>(12) Movilidad sostenible</c:v>
                </c:pt>
              </c:strCache>
            </c:strRef>
          </c:cat>
          <c:val>
            <c:numRef>
              <c:f>Hoja15!$D$4:$D$15</c:f>
              <c:numCache>
                <c:formatCode>0.00</c:formatCode>
                <c:ptCount val="12"/>
                <c:pt idx="0">
                  <c:v>0.10639591439688716</c:v>
                </c:pt>
                <c:pt idx="1">
                  <c:v>0.67333414396887159</c:v>
                </c:pt>
                <c:pt idx="2">
                  <c:v>11.042375972762645</c:v>
                </c:pt>
                <c:pt idx="3">
                  <c:v>7.7471425097276265</c:v>
                </c:pt>
                <c:pt idx="4">
                  <c:v>32.351957684824903</c:v>
                </c:pt>
                <c:pt idx="5">
                  <c:v>10.235286964980546</c:v>
                </c:pt>
                <c:pt idx="6">
                  <c:v>23.233827821011673</c:v>
                </c:pt>
                <c:pt idx="7">
                  <c:v>1.252431906614786</c:v>
                </c:pt>
                <c:pt idx="8">
                  <c:v>0.29790856031128404</c:v>
                </c:pt>
                <c:pt idx="9">
                  <c:v>0.61253647859922178</c:v>
                </c:pt>
                <c:pt idx="10">
                  <c:v>9.3476410505836576</c:v>
                </c:pt>
                <c:pt idx="11">
                  <c:v>3.0991609922178989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92E-468A-A0AF-BAA636896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5400000"/>
        </a:gra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20"/>
      <c:rotY val="5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5.626737272185172E-2"/>
          <c:y val="0.22457570478884159"/>
          <c:w val="0.55459604545712848"/>
          <c:h val="0.46860889112086151"/>
        </c:manualLayout>
      </c:layout>
      <c:pie3DChart>
        <c:varyColors val="1"/>
        <c:ser>
          <c:idx val="0"/>
          <c:order val="0"/>
          <c:tx>
            <c:strRef>
              <c:f>Hoja15!$E$20:$E$20</c:f>
              <c:strCache>
                <c:ptCount val="1"/>
                <c:pt idx="0">
                  <c:v>%</c:v>
                </c:pt>
              </c:strCache>
            </c:strRef>
          </c:tx>
          <c:explosion val="13"/>
          <c:dPt>
            <c:idx val="0"/>
            <c:bubble3D val="0"/>
            <c:spPr>
              <a:solidFill>
                <a:srgbClr val="4672A8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00F-447D-B846-407C11385302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00F-447D-B846-407C1138530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00F-447D-B846-407C11385302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00F-447D-B846-407C11385302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00F-447D-B846-407C11385302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00F-447D-B846-407C11385302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00F-447D-B846-407C11385302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00F-447D-B846-407C11385302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Hoja15!$C$22:$C$29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Hoja15!$E$22:$E$29</c:f>
              <c:numCache>
                <c:formatCode>0.000</c:formatCode>
                <c:ptCount val="8"/>
                <c:pt idx="0">
                  <c:v>0.13273650291828792</c:v>
                </c:pt>
                <c:pt idx="1">
                  <c:v>0.13094297178988326</c:v>
                </c:pt>
                <c:pt idx="2">
                  <c:v>0.11127492704280155</c:v>
                </c:pt>
                <c:pt idx="3">
                  <c:v>0.15397008754863814</c:v>
                </c:pt>
                <c:pt idx="4">
                  <c:v>7.1741245136186765E-2</c:v>
                </c:pt>
                <c:pt idx="5">
                  <c:v>8.5116731517509731E-2</c:v>
                </c:pt>
                <c:pt idx="6">
                  <c:v>0.16840953307392997</c:v>
                </c:pt>
                <c:pt idx="7">
                  <c:v>0.14580800097276264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7DD-4AEC-945F-3F493B48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5400000"/>
        </a:gradFill>
        <a:ln w="3236">
          <a:solidFill>
            <a:srgbClr val="000000"/>
          </a:solidFill>
          <a:prstDash val="solid"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2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20"/>
      <c:rotY val="24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9.5866353923442268E-2"/>
          <c:y val="0.2823650640510264"/>
          <c:w val="0.51400932276030808"/>
          <c:h val="0.41761537224634188"/>
        </c:manualLayout>
      </c:layout>
      <c:pie3DChart>
        <c:varyColors val="1"/>
        <c:ser>
          <c:idx val="0"/>
          <c:order val="0"/>
          <c:tx>
            <c:strRef>
              <c:f>Hoja15!$E$33:$E$33</c:f>
              <c:strCache>
                <c:ptCount val="1"/>
                <c:pt idx="0">
                  <c:v>%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53-4941-9D70-DAB0EF6A2A9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53-4941-9D70-DAB0EF6A2A9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53-4941-9D70-DAB0EF6A2A95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53-4941-9D70-DAB0EF6A2A95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53-4941-9D70-DAB0EF6A2A95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Hoja15!$C$34:$C$38</c:f>
              <c:strCache>
                <c:ptCount val="5"/>
                <c:pt idx="0">
                  <c:v>Hasta 1.000 habitantes</c:v>
                </c:pt>
                <c:pt idx="1">
                  <c:v>De 1.001 a 5.000 habitantes</c:v>
                </c:pt>
                <c:pt idx="2">
                  <c:v>De 5.001 a 20.000 habitantes</c:v>
                </c:pt>
                <c:pt idx="3">
                  <c:v>De 20.001 a 50.000 habitantes</c:v>
                </c:pt>
                <c:pt idx="4">
                  <c:v>Más de 50.000 habitantes</c:v>
                </c:pt>
              </c:strCache>
            </c:strRef>
          </c:cat>
          <c:val>
            <c:numRef>
              <c:f>Hoja15!$E$34:$E$38</c:f>
              <c:numCache>
                <c:formatCode>0.000</c:formatCode>
                <c:ptCount val="5"/>
                <c:pt idx="0">
                  <c:v>6.6269455252918288E-2</c:v>
                </c:pt>
                <c:pt idx="1">
                  <c:v>0.25726532101167315</c:v>
                </c:pt>
                <c:pt idx="2">
                  <c:v>0.2454857733463035</c:v>
                </c:pt>
                <c:pt idx="3">
                  <c:v>0.19035749027237353</c:v>
                </c:pt>
                <c:pt idx="4">
                  <c:v>0.24062196011673151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FB-4051-9CC5-405E7A0B4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5400000"/>
        </a:gradFill>
        <a:ln w="3236">
          <a:solidFill>
            <a:srgbClr val="000000"/>
          </a:solidFill>
          <a:prstDash val="solid"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9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15"/>
      <c:rotY val="12"/>
      <c:rAngAx val="1"/>
    </c:view3D>
    <c:floor>
      <c:thickness val="0"/>
      <c:spPr>
        <a:solidFill>
          <a:srgbClr val="808080"/>
        </a:solidFill>
        <a:ln w="3236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25557">
          <a:solidFill>
            <a:srgbClr val="000000"/>
          </a:solidFill>
          <a:prstDash val="solid"/>
        </a:ln>
      </c:spPr>
    </c:sideWall>
    <c:backWall>
      <c:thickness val="0"/>
      <c:spPr>
        <a:noFill/>
        <a:ln w="25557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44675224065585972"/>
          <c:y val="8.8337291269827534E-2"/>
          <c:w val="0.52552156759229895"/>
          <c:h val="0.78659431445939987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Hoja15!$E$44:$E$44</c:f>
              <c:strCache>
                <c:ptCount val="1"/>
                <c:pt idx="0">
                  <c:v>Ubicado en Espacio Natural Protegido o su zona de influencia 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3A8-463C-A3B4-8D45F3C06A1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A8-463C-A3B4-8D45F3C06A1A}"/>
              </c:ext>
            </c:extLst>
          </c:dPt>
          <c:dLbls>
            <c:numFmt formatCode="#.#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Hoja15!$C$45:$C$57</c:f>
              <c:strCache>
                <c:ptCount val="13"/>
                <c:pt idx="0">
                  <c:v>Total actividades ambientales</c:v>
                </c:pt>
                <c:pt idx="1">
                  <c:v>(01) Gestión ambiental del medio atmosférico</c:v>
                </c:pt>
                <c:pt idx="2">
                  <c:v>(02) Gestión sostenible de los recursos hídricos y descontaminación de espacios</c:v>
                </c:pt>
                <c:pt idx="3">
                  <c:v>(03) Gestión de residuos y reciclaje</c:v>
                </c:pt>
                <c:pt idx="4">
                  <c:v>(04) Gestión sostenible de la energía: Energía renovable</c:v>
                </c:pt>
                <c:pt idx="5">
                  <c:v>(05) Agricultura y ganadería ecológicas. Pesca y acuicultura sostenibles</c:v>
                </c:pt>
                <c:pt idx="6">
                  <c:v>(06) Gestión de espacios protegidos y actividades forestales sostenibles</c:v>
                </c:pt>
                <c:pt idx="7">
                  <c:v>(07) Ecoturismo</c:v>
                </c:pt>
                <c:pt idx="8">
                  <c:v>(08) Educación y sensibilización ambiental</c:v>
                </c:pt>
                <c:pt idx="9">
                  <c:v>(09) Ecoinnovación, investigación y desarrollo en materia ambiental</c:v>
                </c:pt>
                <c:pt idx="10">
                  <c:v>(10) Otros servicios: Consultoría e ingeniería ambiental multi-ámbito</c:v>
                </c:pt>
                <c:pt idx="11">
                  <c:v>(11) Construcción sostenible: Edificación, rehabilitación y eficiencia energética</c:v>
                </c:pt>
                <c:pt idx="12">
                  <c:v>(12) Movilidad sostenible</c:v>
                </c:pt>
              </c:strCache>
            </c:strRef>
          </c:cat>
          <c:val>
            <c:numRef>
              <c:f>Hoja15!$E$45:$E$57</c:f>
              <c:numCache>
                <c:formatCode>0.00</c:formatCode>
                <c:ptCount val="13"/>
                <c:pt idx="0">
                  <c:v>84.765625</c:v>
                </c:pt>
                <c:pt idx="1">
                  <c:v>88.571428571428569</c:v>
                </c:pt>
                <c:pt idx="2">
                  <c:v>82.392776523702025</c:v>
                </c:pt>
                <c:pt idx="3">
                  <c:v>81.459050240880941</c:v>
                </c:pt>
                <c:pt idx="4">
                  <c:v>79.968608985677847</c:v>
                </c:pt>
                <c:pt idx="5">
                  <c:v>78.350951374207185</c:v>
                </c:pt>
                <c:pt idx="6">
                  <c:v>82.328482328482323</c:v>
                </c:pt>
                <c:pt idx="7">
                  <c:v>99.136464738976841</c:v>
                </c:pt>
                <c:pt idx="8">
                  <c:v>88.470873786407765</c:v>
                </c:pt>
                <c:pt idx="9">
                  <c:v>91.326530612244895</c:v>
                </c:pt>
                <c:pt idx="10">
                  <c:v>86.848635235732004</c:v>
                </c:pt>
                <c:pt idx="11">
                  <c:v>81.300813008130078</c:v>
                </c:pt>
                <c:pt idx="12">
                  <c:v>84.109857773418341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70-40C0-A152-007C77052457}"/>
            </c:ext>
          </c:extLst>
        </c:ser>
        <c:ser>
          <c:idx val="1"/>
          <c:order val="1"/>
          <c:tx>
            <c:strRef>
              <c:f>Hoja15!$F$44:$F$44</c:f>
              <c:strCache>
                <c:ptCount val="1"/>
                <c:pt idx="0">
                  <c:v>No ubicado en Espacio Natural Protegido o su zona de influencia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A8-463C-A3B4-8D45F3C06A1A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A8-463C-A3B4-8D45F3C06A1A}"/>
                </c:ext>
              </c:extLst>
            </c:dLbl>
            <c:dLbl>
              <c:idx val="7"/>
              <c:layout>
                <c:manualLayout>
                  <c:x val="-1.7744470383447151E-2"/>
                  <c:y val="2.47084940383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6-4E8B-8E58-D3686D994F88}"/>
                </c:ext>
              </c:extLst>
            </c:dLbl>
            <c:numFmt formatCode="#.#0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Hoja15!$C$45:$C$57</c:f>
              <c:strCache>
                <c:ptCount val="13"/>
                <c:pt idx="0">
                  <c:v>Total actividades ambientales</c:v>
                </c:pt>
                <c:pt idx="1">
                  <c:v>(01) Gestión ambiental del medio atmosférico</c:v>
                </c:pt>
                <c:pt idx="2">
                  <c:v>(02) Gestión sostenible de los recursos hídricos y descontaminación de espacios</c:v>
                </c:pt>
                <c:pt idx="3">
                  <c:v>(03) Gestión de residuos y reciclaje</c:v>
                </c:pt>
                <c:pt idx="4">
                  <c:v>(04) Gestión sostenible de la energía: Energía renovable</c:v>
                </c:pt>
                <c:pt idx="5">
                  <c:v>(05) Agricultura y ganadería ecológicas. Pesca y acuicultura sostenibles</c:v>
                </c:pt>
                <c:pt idx="6">
                  <c:v>(06) Gestión de espacios protegidos y actividades forestales sostenibles</c:v>
                </c:pt>
                <c:pt idx="7">
                  <c:v>(07) Ecoturismo</c:v>
                </c:pt>
                <c:pt idx="8">
                  <c:v>(08) Educación y sensibilización ambiental</c:v>
                </c:pt>
                <c:pt idx="9">
                  <c:v>(09) Ecoinnovación, investigación y desarrollo en materia ambiental</c:v>
                </c:pt>
                <c:pt idx="10">
                  <c:v>(10) Otros servicios: Consultoría e ingeniería ambiental multi-ámbito</c:v>
                </c:pt>
                <c:pt idx="11">
                  <c:v>(11) Construcción sostenible: Edificación, rehabilitación y eficiencia energética</c:v>
                </c:pt>
                <c:pt idx="12">
                  <c:v>(12) Movilidad sostenible</c:v>
                </c:pt>
              </c:strCache>
            </c:strRef>
          </c:cat>
          <c:val>
            <c:numRef>
              <c:f>Hoja15!$F$45:$F$57</c:f>
              <c:numCache>
                <c:formatCode>0.00</c:formatCode>
                <c:ptCount val="13"/>
                <c:pt idx="0">
                  <c:v>15.234375</c:v>
                </c:pt>
                <c:pt idx="1">
                  <c:v>11.428571428571431</c:v>
                </c:pt>
                <c:pt idx="2">
                  <c:v>17.607223476297975</c:v>
                </c:pt>
                <c:pt idx="3">
                  <c:v>18.540949759119059</c:v>
                </c:pt>
                <c:pt idx="4">
                  <c:v>20.031391014322153</c:v>
                </c:pt>
                <c:pt idx="5">
                  <c:v>21.649048625792815</c:v>
                </c:pt>
                <c:pt idx="6">
                  <c:v>17.671517671517677</c:v>
                </c:pt>
                <c:pt idx="7">
                  <c:v>0.86353526102315925</c:v>
                </c:pt>
                <c:pt idx="8">
                  <c:v>11.529126213592235</c:v>
                </c:pt>
                <c:pt idx="9">
                  <c:v>8.6734693877551052</c:v>
                </c:pt>
                <c:pt idx="10">
                  <c:v>13.151364764267996</c:v>
                </c:pt>
                <c:pt idx="11">
                  <c:v>18.699186991869922</c:v>
                </c:pt>
                <c:pt idx="12">
                  <c:v>15.890142226581659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70-40C0-A152-007C7705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shape val="box"/>
        <c:axId val="-1773146128"/>
        <c:axId val="-1773139056"/>
        <c:axId val="0"/>
      </c:bar3DChart>
      <c:valAx>
        <c:axId val="-1773139056"/>
        <c:scaling>
          <c:orientation val="minMax"/>
          <c:max val="100"/>
          <c:min val="0"/>
        </c:scaling>
        <c:delete val="1"/>
        <c:axPos val="b"/>
        <c:majorGridlines>
          <c:spPr>
            <a:ln w="3236" cap="flat">
              <a:solidFill>
                <a:srgbClr val="000000"/>
              </a:solidFill>
              <a:prstDash val="solid"/>
              <a:round/>
            </a:ln>
          </c:spPr>
        </c:majorGridlines>
        <c:numFmt formatCode="#.000" sourceLinked="0"/>
        <c:majorTickMark val="cross"/>
        <c:minorTickMark val="cross"/>
        <c:tickLblPos val="nextTo"/>
        <c:crossAx val="-1773146128"/>
        <c:crosses val="max"/>
        <c:crossBetween val="between"/>
        <c:majorUnit val="50"/>
        <c:minorUnit val="1"/>
      </c:valAx>
      <c:catAx>
        <c:axId val="-1773146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236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7313905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05"/>
          <c:y val="0.94159744517593658"/>
          <c:w val="0.9"/>
          <c:h val="5.84025548240634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2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40"/>
      <c:rotY val="9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0.43313898943751283"/>
          <c:y val="0.19184642032918398"/>
          <c:w val="0.49056301645673622"/>
          <c:h val="0.60249409959042255"/>
        </c:manualLayout>
      </c:layout>
      <c:pie3DChart>
        <c:varyColors val="1"/>
        <c:ser>
          <c:idx val="0"/>
          <c:order val="0"/>
          <c:tx>
            <c:strRef>
              <c:f>Hoja15!$E$59:$E$59</c:f>
              <c:strCache>
                <c:ptCount val="1"/>
                <c:pt idx="0">
                  <c:v>%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4E5-494C-9322-34B4D4D919D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4E5-494C-9322-34B4D4D919D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B4E5-494C-9322-34B4D4D919D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4E5-494C-9322-34B4D4D919D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B4E5-494C-9322-34B4D4D919D0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Hoja15!$C$60:$C$64</c:f>
              <c:strCache>
                <c:ptCount val="5"/>
                <c:pt idx="0">
                  <c:v>Persona física</c:v>
                </c:pt>
                <c:pt idx="1">
                  <c:v>Sociedad de responsabilidad limitada</c:v>
                </c:pt>
                <c:pt idx="2">
                  <c:v>Sociedad anónima y SAL</c:v>
                </c:pt>
                <c:pt idx="3">
                  <c:v>Sociedad cooperativa</c:v>
                </c:pt>
                <c:pt idx="4">
                  <c:v>Asociación y otras formas jurídicas</c:v>
                </c:pt>
              </c:strCache>
            </c:strRef>
          </c:cat>
          <c:val>
            <c:numRef>
              <c:f>Hoja15!$E$60:$E$64</c:f>
              <c:numCache>
                <c:formatCode>0.000</c:formatCode>
                <c:ptCount val="5"/>
                <c:pt idx="0">
                  <c:v>0.57926495622568097</c:v>
                </c:pt>
                <c:pt idx="1">
                  <c:v>0.29511186770428016</c:v>
                </c:pt>
                <c:pt idx="2">
                  <c:v>5.1404426070038908E-2</c:v>
                </c:pt>
                <c:pt idx="3">
                  <c:v>1.0487597276264591E-2</c:v>
                </c:pt>
                <c:pt idx="4">
                  <c:v>6.3731152723735404E-2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CB-46B7-8EDD-1C596382A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5471600882442402E-2"/>
          <c:y val="0.35479491887888076"/>
        </c:manualLayout>
      </c:layout>
      <c:overlay val="0"/>
      <c:spPr>
        <a:gradFill>
          <a:gsLst>
            <a:gs pos="0">
              <a:srgbClr val="ACACAC"/>
            </a:gs>
            <a:gs pos="100000">
              <a:srgbClr val="FFFFFF"/>
            </a:gs>
          </a:gsLst>
          <a:lin ang="5400000"/>
        </a:gra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autoTitleDeleted val="1"/>
    <c:view3D>
      <c:rotX val="34"/>
      <c:rotY val="90"/>
      <c:rAngAx val="0"/>
      <c:perspective val="0"/>
    </c:view3D>
    <c:floor>
      <c:thickness val="0"/>
      <c:spPr>
        <a:solidFill>
          <a:srgbClr val="D9D9D9"/>
        </a:solidFill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solidFill>
          <a:srgbClr val="D9D9D9"/>
        </a:solidFill>
        <a:ln>
          <a:noFill/>
        </a:ln>
      </c:spPr>
    </c:sideWall>
    <c:backWall>
      <c:thickness val="0"/>
      <c:spPr>
        <a:solidFill>
          <a:srgbClr val="D9D9D9"/>
        </a:solidFill>
        <a:ln>
          <a:noFill/>
        </a:ln>
      </c:spPr>
    </c:backWall>
    <c:plotArea>
      <c:layout>
        <c:manualLayout>
          <c:xMode val="edge"/>
          <c:yMode val="edge"/>
          <c:x val="0.46133928340973523"/>
          <c:y val="0.15729384521550327"/>
          <c:w val="0.42405224370107902"/>
          <c:h val="0.60931211232095195"/>
        </c:manualLayout>
      </c:layout>
      <c:pie3DChart>
        <c:varyColors val="1"/>
        <c:ser>
          <c:idx val="0"/>
          <c:order val="0"/>
          <c:tx>
            <c:strRef>
              <c:f>Hoja15!$E$68:$E$68</c:f>
              <c:strCache>
                <c:ptCount val="1"/>
                <c:pt idx="0">
                  <c:v>%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4F81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465-450E-B557-9EF31151221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465-450E-B557-9EF31151221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465-450E-B557-9EF311512215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465-450E-B557-9EF31151221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65-450E-B557-9EF31151221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Hoja15!$C$69:$C$72</c:f>
              <c:strCache>
                <c:ptCount val="4"/>
                <c:pt idx="0">
                  <c:v>Micro (hasta 9 personas ocupadas)</c:v>
                </c:pt>
                <c:pt idx="1">
                  <c:v>Pequeño (10-49 personas ocupadas)  </c:v>
                </c:pt>
                <c:pt idx="2">
                  <c:v>Mediano (50-249 personas ocupadas)</c:v>
                </c:pt>
                <c:pt idx="3">
                  <c:v>Grande (a partir de 250 personas ocupadas)</c:v>
                </c:pt>
              </c:strCache>
            </c:strRef>
          </c:cat>
          <c:val>
            <c:numRef>
              <c:f>Hoja15!$E$69:$E$72</c:f>
              <c:numCache>
                <c:formatCode>0.00</c:formatCode>
                <c:ptCount val="4"/>
                <c:pt idx="0">
                  <c:v>0.88656076176590604</c:v>
                </c:pt>
                <c:pt idx="1">
                  <c:v>9.0430284223187093E-2</c:v>
                </c:pt>
                <c:pt idx="2">
                  <c:v>2.0147217249476927E-2</c:v>
                </c:pt>
                <c:pt idx="3">
                  <c:v>2.8617367614300598E-3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C7-414F-A59C-190DCFAF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8.7284321626546479E-2"/>
          <c:y val="0.29318404097413236"/>
        </c:manualLayout>
      </c:layout>
      <c:overlay val="0"/>
      <c:spPr>
        <a:gradFill>
          <a:gsLst>
            <a:gs pos="0">
              <a:srgbClr val="ACACAC"/>
            </a:gs>
            <a:gs pos="100000">
              <a:srgbClr val="FFFFFF"/>
            </a:gs>
          </a:gsLst>
          <a:lin ang="5400000"/>
        </a:gradFill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25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F918C287-1ED0-40C8-9985-143E23F0E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2">
          <a:extLst>
            <a:ext uri="{FF2B5EF4-FFF2-40B4-BE49-F238E27FC236}">
              <a16:creationId xmlns:a16="http://schemas.microsoft.com/office/drawing/2014/main" id="{7308865F-B834-4B26-A354-2A67CC55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151196</xdr:colOff>
      <xdr:row>13</xdr:row>
      <xdr:rowOff>147602</xdr:rowOff>
    </xdr:from>
    <xdr:ext cx="6725878" cy="374508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2B688CA-03A3-46DE-8D02-5F89AF18B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B103E827-0419-409D-9158-E5891E71D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2">
          <a:extLst>
            <a:ext uri="{FF2B5EF4-FFF2-40B4-BE49-F238E27FC236}">
              <a16:creationId xmlns:a16="http://schemas.microsoft.com/office/drawing/2014/main" id="{75FA896B-D36F-4781-91D8-A0376853C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61557</xdr:colOff>
      <xdr:row>12</xdr:row>
      <xdr:rowOff>64437</xdr:rowOff>
    </xdr:from>
    <xdr:ext cx="6935038" cy="353159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3087983-E785-42A4-99BC-3CA2F780C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F634BCFC-3FFF-481C-B6FC-8CCA61E5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2510928A-2218-4963-8832-5F554AD90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295918</xdr:colOff>
      <xdr:row>14</xdr:row>
      <xdr:rowOff>11521</xdr:rowOff>
    </xdr:from>
    <xdr:ext cx="7927564" cy="4188957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81C0926-51FE-4AE0-A383-EA565A03B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D5AC7510-99EE-419E-9AA3-B7ED2520C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3FE85A9A-DFD2-4E5C-B2DF-BEA094589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65160</xdr:colOff>
      <xdr:row>12</xdr:row>
      <xdr:rowOff>116997</xdr:rowOff>
    </xdr:from>
    <xdr:ext cx="6458041" cy="3755523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7E6944C-6F46-42C9-93B2-71D863EE3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99525A6F-C12C-4189-A112-D300D6FF0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056516"/>
    <xdr:pic>
      <xdr:nvPicPr>
        <xdr:cNvPr id="2" name="Imagen 2">
          <a:extLst>
            <a:ext uri="{FF2B5EF4-FFF2-40B4-BE49-F238E27FC236}">
              <a16:creationId xmlns:a16="http://schemas.microsoft.com/office/drawing/2014/main" id="{2121A518-D078-461A-825A-9AF8CC561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0565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84600</xdr:colOff>
      <xdr:row>12</xdr:row>
      <xdr:rowOff>133557</xdr:rowOff>
    </xdr:from>
    <xdr:ext cx="6214683" cy="3731401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E41AD50-BE78-4541-A2C8-934016D8C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F66C96EC-2F41-40DF-B6C1-4BD5838CB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2">
          <a:extLst>
            <a:ext uri="{FF2B5EF4-FFF2-40B4-BE49-F238E27FC236}">
              <a16:creationId xmlns:a16="http://schemas.microsoft.com/office/drawing/2014/main" id="{D783B67F-ACDB-4DF0-A3B7-F0E9E3F3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344518</xdr:colOff>
      <xdr:row>12</xdr:row>
      <xdr:rowOff>11878</xdr:rowOff>
    </xdr:from>
    <xdr:ext cx="9304307" cy="5141147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CF0082-1D33-42A5-AA31-9E5C5142A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1743075" cy="1332737"/>
    <xdr:pic>
      <xdr:nvPicPr>
        <xdr:cNvPr id="2" name="Imagen 3">
          <a:extLst>
            <a:ext uri="{FF2B5EF4-FFF2-40B4-BE49-F238E27FC236}">
              <a16:creationId xmlns:a16="http://schemas.microsoft.com/office/drawing/2014/main" id="{5363A708-EAC2-483B-BDFE-7C18B4DF8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43075" cy="13327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5536"/>
  <sheetViews>
    <sheetView showGridLines="0" tabSelected="1" zoomScale="80" zoomScaleNormal="80" workbookViewId="0">
      <selection activeCell="B8" sqref="B8"/>
    </sheetView>
  </sheetViews>
  <sheetFormatPr baseColWidth="10" defaultColWidth="11" defaultRowHeight="15" customHeight="1" x14ac:dyDescent="0.3"/>
  <cols>
    <col min="1" max="1" width="7.75" style="5" customWidth="1"/>
    <col min="2" max="2" width="46.25" style="5" customWidth="1"/>
    <col min="3" max="64" width="10.58203125" style="5" customWidth="1"/>
    <col min="65" max="65" width="11" customWidth="1"/>
  </cols>
  <sheetData>
    <row r="1" spans="1:64" ht="15" customHeight="1" x14ac:dyDescent="0.3">
      <c r="A1"/>
      <c r="B1"/>
      <c r="C1"/>
      <c r="D1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</row>
    <row r="2" spans="1:64" ht="15" customHeight="1" x14ac:dyDescent="0.3">
      <c r="A2"/>
      <c r="B2"/>
      <c r="C2"/>
      <c r="D2" s="367"/>
      <c r="E2" s="367"/>
      <c r="F2"/>
      <c r="G2"/>
      <c r="J2" s="368" t="s">
        <v>202</v>
      </c>
      <c r="K2" s="369"/>
      <c r="L2" s="369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</row>
    <row r="3" spans="1:64" ht="15" customHeight="1" x14ac:dyDescent="0.3">
      <c r="A3"/>
      <c r="B3"/>
      <c r="C3"/>
      <c r="D3" s="367"/>
      <c r="E3" s="367"/>
      <c r="F3"/>
      <c r="G3"/>
      <c r="J3" s="369"/>
      <c r="K3" s="369"/>
      <c r="L3" s="369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</row>
    <row r="4" spans="1:64" ht="15" customHeight="1" x14ac:dyDescent="0.3">
      <c r="A4"/>
      <c r="B4"/>
      <c r="C4" s="3"/>
      <c r="D4" s="367"/>
      <c r="E4" s="367"/>
      <c r="F4"/>
      <c r="G4"/>
      <c r="J4" s="370" t="s">
        <v>199</v>
      </c>
      <c r="K4" s="369"/>
      <c r="L4" s="36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</row>
    <row r="5" spans="1:64" ht="32.25" customHeight="1" x14ac:dyDescent="0.3">
      <c r="A5"/>
      <c r="B5"/>
      <c r="C5"/>
      <c r="D5" s="367"/>
      <c r="E5" s="367"/>
      <c r="F5"/>
      <c r="G5"/>
      <c r="H5" s="355"/>
      <c r="I5" s="355"/>
      <c r="J5" s="369"/>
      <c r="K5" s="369"/>
      <c r="L5" s="369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</row>
    <row r="6" spans="1:64" ht="15" customHeight="1" x14ac:dyDescent="0.5"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</row>
    <row r="8" spans="1:64" ht="51" customHeight="1" x14ac:dyDescent="0.5">
      <c r="A8" s="6"/>
      <c r="B8" s="6" t="s">
        <v>194</v>
      </c>
      <c r="C8" s="7"/>
      <c r="D8" s="7"/>
      <c r="E8" s="7"/>
      <c r="F8" s="7"/>
      <c r="G8" s="7"/>
      <c r="H8" s="7"/>
      <c r="I8" s="7"/>
      <c r="J8" s="7"/>
      <c r="K8" s="7"/>
    </row>
    <row r="9" spans="1:64" ht="15" customHeight="1" x14ac:dyDescent="0.35">
      <c r="B9" s="351"/>
    </row>
    <row r="11" spans="1:64" ht="15" customHeight="1" x14ac:dyDescent="0.3">
      <c r="B11" s="8"/>
    </row>
    <row r="12" spans="1:64" ht="15" customHeight="1" x14ac:dyDescent="0.35">
      <c r="B12" s="9"/>
    </row>
    <row r="13" spans="1:64" ht="15" customHeight="1" x14ac:dyDescent="0.3">
      <c r="B13" s="10" t="s">
        <v>0</v>
      </c>
    </row>
    <row r="14" spans="1:64" ht="10.5" customHeight="1" x14ac:dyDescent="0.35">
      <c r="B14" s="11"/>
    </row>
    <row r="15" spans="1:64" s="7" customFormat="1" ht="28" customHeight="1" x14ac:dyDescent="0.3">
      <c r="A15" s="12"/>
      <c r="B15" s="13" t="s">
        <v>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 s="7" customFormat="1" ht="28" customHeight="1" x14ac:dyDescent="0.3">
      <c r="A16" s="12"/>
      <c r="B16" s="13" t="s">
        <v>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 s="7" customFormat="1" ht="28" customHeight="1" x14ac:dyDescent="0.3">
      <c r="A17" s="12"/>
      <c r="B17" s="13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 s="7" customFormat="1" ht="28" customHeight="1" x14ac:dyDescent="0.3">
      <c r="A18" s="12"/>
      <c r="B18" s="13" t="s">
        <v>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 s="7" customFormat="1" ht="28" customHeight="1" x14ac:dyDescent="0.3">
      <c r="A19" s="12"/>
      <c r="B19" s="13" t="s">
        <v>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 s="7" customFormat="1" ht="28" customHeight="1" x14ac:dyDescent="0.3">
      <c r="A20" s="12"/>
      <c r="B20" s="13" t="s">
        <v>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 s="7" customFormat="1" ht="15" customHeight="1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 s="7" customFormat="1" ht="15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 s="7" customFormat="1" ht="15" customHeight="1" x14ac:dyDescent="0.3">
      <c r="A23" s="5"/>
      <c r="B23" s="14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 s="7" customFormat="1" ht="15" customHeight="1" x14ac:dyDescent="0.35">
      <c r="A24" s="12"/>
      <c r="B24" s="15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 s="7" customFormat="1" ht="27.75" customHeight="1" x14ac:dyDescent="0.3">
      <c r="A25" s="12"/>
      <c r="B25" s="13" t="s">
        <v>8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 s="7" customFormat="1" ht="27.75" customHeight="1" x14ac:dyDescent="0.3">
      <c r="A26" s="12"/>
      <c r="B26" s="13" t="s">
        <v>9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 s="7" customFormat="1" ht="27.75" customHeight="1" x14ac:dyDescent="0.3">
      <c r="A27" s="12"/>
      <c r="B27" s="13" t="s">
        <v>10</v>
      </c>
      <c r="C27" s="12"/>
      <c r="D27" s="12"/>
      <c r="E27" s="12"/>
      <c r="F27" s="12">
        <f>SUM(F15:F26)</f>
        <v>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 s="7" customFormat="1" ht="27.75" customHeight="1" x14ac:dyDescent="0.3">
      <c r="A28" s="12"/>
      <c r="B28" s="13" t="s">
        <v>11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 s="7" customFormat="1" ht="27.75" customHeight="1" x14ac:dyDescent="0.3">
      <c r="A29" s="12"/>
      <c r="B29" s="13" t="s">
        <v>12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 s="7" customFormat="1" ht="27.75" customHeight="1" x14ac:dyDescent="0.3">
      <c r="A30" s="12"/>
      <c r="B30" s="13" t="s">
        <v>13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 s="7" customFormat="1" ht="1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 s="7" customFormat="1" ht="12.75" customHeight="1" x14ac:dyDescent="0.3">
      <c r="A32" s="16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7" customFormat="1" ht="1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7" customFormat="1" ht="1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7" customFormat="1" ht="1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7" customFormat="1" ht="1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7" customFormat="1" ht="1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7" customFormat="1" ht="1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7" customFormat="1" ht="1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7" customFormat="1" ht="1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7" customFormat="1" ht="1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7" customFormat="1" ht="1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7" customFormat="1" ht="1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7" customFormat="1" ht="1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7" customFormat="1" ht="1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7" customFormat="1" ht="1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7" customFormat="1" ht="1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7" customFormat="1" ht="1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65533" ht="12.75" customHeight="1" x14ac:dyDescent="0.3"/>
    <row r="65534" ht="12.75" customHeight="1" x14ac:dyDescent="0.3"/>
    <row r="65535" ht="12.75" customHeight="1" x14ac:dyDescent="0.3"/>
    <row r="65536" ht="12.75" customHeight="1" x14ac:dyDescent="0.3"/>
  </sheetData>
  <mergeCells count="4">
    <mergeCell ref="D2:E3"/>
    <mergeCell ref="D4:E5"/>
    <mergeCell ref="J2:L3"/>
    <mergeCell ref="J4:L5"/>
  </mergeCells>
  <hyperlinks>
    <hyperlink ref="B15" location="T1_!A1" display="Tabla 1. Establecimientos por ámbitos de actuación y actividades ambientales" xr:uid="{00000000-0004-0000-0000-000000000000}"/>
    <hyperlink ref="B16" location="T2!A1" display="Tabla 2. Establecimientos por ámbitos de actuación ambiental y provincias" xr:uid="{00000000-0004-0000-0000-000001000000}"/>
    <hyperlink ref="B17" location="T3!A1" display="Tabla 3. Establecimientos por ámbitos de actuación ambiental y localización según tamaño del municipio" xr:uid="{00000000-0004-0000-0000-000002000000}"/>
    <hyperlink ref="B18" location="'T4'!A1" display="Tabla 4. Establecimientos por ubicación en Parque Natural o su zona de influencia socioeconómica entre las actividades de ecoturismo y entre el total de actividades mediambientales" xr:uid="{00000000-0004-0000-0000-000003000000}"/>
    <hyperlink ref="B19" location="T5!A1" display="Tabla 5. Establecimientos por ámbitos de actuación ambiental y forma jurídica" xr:uid="{00000000-0004-0000-0000-000004000000}"/>
    <hyperlink ref="B20" location="T6!A1" display="Tabla 6. Establecimientos por ámbitos de actuación ambiental y tamaño del establecimiento" xr:uid="{00000000-0004-0000-0000-000005000000}"/>
    <hyperlink ref="B25" location="G1!A1" display="Gráfico 1. Distribución de establecimientos por ámbito de actuación ambiental (en %)" xr:uid="{00000000-0004-0000-0000-000006000000}"/>
    <hyperlink ref="B26" location="G2!A1" display="Gráfico 2. Distribución de establecimientos por provincia (en %)" xr:uid="{00000000-0004-0000-0000-000007000000}"/>
    <hyperlink ref="B27" location="G3!A1" display="Gráfico 3. Distribución de establecimientos por tamaño del municipio" xr:uid="{00000000-0004-0000-0000-000008000000}"/>
    <hyperlink ref="B28" location="G4!A1" display="Gráfico 4. Distribución de establecimientos por ubicación en Espacio Natural Protegido o su zona de influencia (en %)" xr:uid="{00000000-0004-0000-0000-000009000000}"/>
    <hyperlink ref="B29" location="G5!A1" display="Gráfico 5. Distribución de establecimientos por forma jurídica (en %)" xr:uid="{00000000-0004-0000-0000-00000A000000}"/>
    <hyperlink ref="B30" location="G6!A1" display="Gráfico 6. Distribución de establecimientos por tamaño según volumen de ocupación (en %)" xr:uid="{00000000-0004-0000-0000-00000B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38"/>
  <sheetViews>
    <sheetView showGridLines="0" zoomScale="80" zoomScaleNormal="80" workbookViewId="0">
      <selection activeCell="A8" sqref="A8:R8"/>
    </sheetView>
  </sheetViews>
  <sheetFormatPr baseColWidth="10" defaultColWidth="11" defaultRowHeight="14" x14ac:dyDescent="0.3"/>
  <cols>
    <col min="1" max="1" width="5" style="5" customWidth="1"/>
    <col min="2" max="2" width="36.83203125" style="5" customWidth="1"/>
    <col min="3" max="3" width="0.75" style="5" customWidth="1"/>
    <col min="4" max="4" width="8.25" style="5" customWidth="1"/>
    <col min="5" max="5" width="6.5" style="5" customWidth="1"/>
    <col min="6" max="6" width="0.75" style="5" customWidth="1"/>
    <col min="7" max="7" width="8.75" style="5" customWidth="1"/>
    <col min="8" max="8" width="7" style="5" customWidth="1"/>
    <col min="9" max="9" width="0.75" style="5" customWidth="1"/>
    <col min="10" max="11" width="6.5" style="5" customWidth="1"/>
    <col min="12" max="12" width="0.75" style="5" customWidth="1"/>
    <col min="13" max="14" width="6.5" style="5" customWidth="1"/>
    <col min="15" max="15" width="0.75" style="5" customWidth="1"/>
    <col min="16" max="17" width="6.5" style="5" customWidth="1"/>
    <col min="18" max="18" width="7.08203125" style="5" customWidth="1"/>
    <col min="19" max="37" width="10.58203125" style="5" customWidth="1"/>
    <col min="38" max="38" width="11" customWidth="1"/>
  </cols>
  <sheetData>
    <row r="1" spans="1:37" ht="15" customHeight="1" x14ac:dyDescent="0.3">
      <c r="A1"/>
      <c r="B1"/>
      <c r="C1"/>
      <c r="D1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ht="15" customHeight="1" x14ac:dyDescent="0.3">
      <c r="A2"/>
      <c r="B2"/>
      <c r="C2"/>
      <c r="D2"/>
      <c r="E2"/>
      <c r="F2"/>
      <c r="G2"/>
      <c r="H2"/>
      <c r="I2"/>
      <c r="J2"/>
      <c r="K2" s="2"/>
      <c r="L2" s="7"/>
      <c r="M2" s="7"/>
      <c r="N2" s="371" t="s">
        <v>198</v>
      </c>
      <c r="O2" s="371"/>
      <c r="P2" s="370"/>
      <c r="Q2" s="370"/>
      <c r="R2" s="370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ht="19.5" customHeight="1" x14ac:dyDescent="0.3">
      <c r="A3"/>
      <c r="B3"/>
      <c r="C3"/>
      <c r="D3"/>
      <c r="E3"/>
      <c r="F3"/>
      <c r="G3"/>
      <c r="H3"/>
      <c r="I3"/>
      <c r="J3"/>
      <c r="K3" s="7"/>
      <c r="L3" s="7"/>
      <c r="M3" s="7"/>
      <c r="N3" s="371"/>
      <c r="O3" s="371"/>
      <c r="P3" s="370"/>
      <c r="Q3" s="370"/>
      <c r="R3" s="370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ht="15" customHeight="1" x14ac:dyDescent="0.3">
      <c r="A4"/>
      <c r="B4"/>
      <c r="C4" s="3"/>
      <c r="D4"/>
      <c r="E4"/>
      <c r="F4"/>
      <c r="G4"/>
      <c r="H4"/>
      <c r="I4"/>
      <c r="J4"/>
      <c r="K4" s="4"/>
      <c r="L4" s="7"/>
      <c r="M4" s="7"/>
      <c r="N4" s="372" t="s">
        <v>199</v>
      </c>
      <c r="O4" s="372"/>
      <c r="P4" s="370"/>
      <c r="Q4" s="370"/>
      <c r="R4" s="370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ht="32.25" customHeight="1" x14ac:dyDescent="0.3">
      <c r="A5"/>
      <c r="B5"/>
      <c r="C5"/>
      <c r="D5"/>
      <c r="E5"/>
      <c r="F5"/>
      <c r="G5"/>
      <c r="H5"/>
      <c r="I5"/>
      <c r="J5"/>
      <c r="K5" s="7"/>
      <c r="L5" s="7"/>
      <c r="M5" s="7"/>
      <c r="N5" s="372"/>
      <c r="O5" s="372"/>
      <c r="P5" s="370"/>
      <c r="Q5" s="370"/>
      <c r="R5" s="370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ht="15" customHeight="1" x14ac:dyDescent="0.5">
      <c r="A6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8" spans="1:37" ht="49.5" customHeight="1" x14ac:dyDescent="0.5">
      <c r="A8" s="397" t="s">
        <v>194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</row>
    <row r="9" spans="1:37" ht="17.5" x14ac:dyDescent="0.35">
      <c r="B9" s="351"/>
    </row>
    <row r="12" spans="1:37" ht="21" customHeight="1" x14ac:dyDescent="0.4">
      <c r="B12" s="245" t="s">
        <v>5</v>
      </c>
    </row>
    <row r="13" spans="1:37" x14ac:dyDescent="0.3">
      <c r="B13" s="24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37" x14ac:dyDescent="0.3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37" ht="33.75" customHeight="1" x14ac:dyDescent="0.3">
      <c r="A15" s="247"/>
      <c r="B15" s="403" t="s">
        <v>60</v>
      </c>
      <c r="C15" s="248"/>
      <c r="D15" s="404" t="s">
        <v>117</v>
      </c>
      <c r="E15" s="404"/>
      <c r="F15" s="249"/>
      <c r="G15" s="405" t="s">
        <v>118</v>
      </c>
      <c r="H15" s="405"/>
      <c r="I15" s="249"/>
      <c r="J15" s="406" t="s">
        <v>119</v>
      </c>
      <c r="K15" s="406"/>
      <c r="L15" s="249"/>
      <c r="M15" s="407" t="s">
        <v>120</v>
      </c>
      <c r="N15" s="407"/>
      <c r="O15" s="249"/>
      <c r="P15" s="408" t="s">
        <v>121</v>
      </c>
      <c r="Q15" s="408"/>
    </row>
    <row r="16" spans="1:37" ht="24" customHeight="1" x14ac:dyDescent="0.3">
      <c r="A16" s="250"/>
      <c r="B16" s="403"/>
      <c r="C16" s="248"/>
      <c r="D16" s="251" t="s">
        <v>61</v>
      </c>
      <c r="E16" s="251" t="s">
        <v>16</v>
      </c>
      <c r="F16" s="12"/>
      <c r="G16" s="252" t="s">
        <v>61</v>
      </c>
      <c r="H16" s="252" t="s">
        <v>16</v>
      </c>
      <c r="I16" s="12"/>
      <c r="J16" s="253" t="s">
        <v>61</v>
      </c>
      <c r="K16" s="253" t="s">
        <v>16</v>
      </c>
      <c r="L16" s="12"/>
      <c r="M16" s="254" t="s">
        <v>61</v>
      </c>
      <c r="N16" s="254" t="s">
        <v>16</v>
      </c>
      <c r="O16" s="12"/>
      <c r="P16" s="255" t="s">
        <v>61</v>
      </c>
      <c r="Q16" s="255" t="s">
        <v>16</v>
      </c>
    </row>
    <row r="17" spans="1:19" ht="24" customHeight="1" x14ac:dyDescent="0.3">
      <c r="A17" s="248"/>
      <c r="B17" s="256" t="s">
        <v>17</v>
      </c>
      <c r="C17" s="248"/>
      <c r="D17" s="257">
        <v>38</v>
      </c>
      <c r="E17" s="258">
        <f>+D17/D29*100</f>
        <v>9.9708745506546667E-2</v>
      </c>
      <c r="F17" s="242"/>
      <c r="G17" s="259">
        <v>28</v>
      </c>
      <c r="H17" s="260">
        <f>G17/G29*100</f>
        <v>0.14421096003296249</v>
      </c>
      <c r="I17" s="261"/>
      <c r="J17" s="262">
        <v>1</v>
      </c>
      <c r="K17" s="234">
        <f>J17/J29*100</f>
        <v>2.9568302779420463E-2</v>
      </c>
      <c r="L17" s="242"/>
      <c r="M17" s="263">
        <v>1</v>
      </c>
      <c r="N17" s="264">
        <f>M17/M29*100</f>
        <v>0.14492753623188406</v>
      </c>
      <c r="O17" s="261"/>
      <c r="P17" s="265">
        <v>2</v>
      </c>
      <c r="Q17" s="266">
        <f>P17/P29*100</f>
        <v>4.7698545194371569E-2</v>
      </c>
    </row>
    <row r="18" spans="1:19" ht="24" customHeight="1" x14ac:dyDescent="0.3">
      <c r="A18" s="248"/>
      <c r="B18" s="267" t="s">
        <v>122</v>
      </c>
      <c r="C18" s="268"/>
      <c r="D18" s="269">
        <v>46</v>
      </c>
      <c r="E18" s="270">
        <f>D18/D29*100</f>
        <v>0.12070006035003018</v>
      </c>
      <c r="F18" s="238"/>
      <c r="G18" s="271">
        <v>158</v>
      </c>
      <c r="H18" s="272">
        <f>G18/G29*100</f>
        <v>0.81376184590028833</v>
      </c>
      <c r="I18" s="238"/>
      <c r="J18" s="273">
        <v>227</v>
      </c>
      <c r="K18" s="274">
        <f>J18/J29*100</f>
        <v>6.7120047309284452</v>
      </c>
      <c r="L18" s="238"/>
      <c r="M18" s="275">
        <v>3</v>
      </c>
      <c r="N18" s="264">
        <f>M18/M29*100</f>
        <v>0.43478260869565216</v>
      </c>
      <c r="O18" s="238"/>
      <c r="P18" s="276">
        <v>9</v>
      </c>
      <c r="Q18" s="224">
        <f>P18/P29*100</f>
        <v>0.21464345337467208</v>
      </c>
    </row>
    <row r="19" spans="1:19" ht="24" customHeight="1" x14ac:dyDescent="0.3">
      <c r="A19" s="248"/>
      <c r="B19" s="256" t="s">
        <v>24</v>
      </c>
      <c r="C19" s="248"/>
      <c r="D19" s="257">
        <v>2971</v>
      </c>
      <c r="E19" s="258">
        <f>D19/D29*100</f>
        <v>7.7956495499986884</v>
      </c>
      <c r="F19" s="242"/>
      <c r="G19" s="259">
        <v>3718</v>
      </c>
      <c r="H19" s="260">
        <f>G19/G29*100</f>
        <v>19.149155335805521</v>
      </c>
      <c r="I19" s="261"/>
      <c r="J19" s="262">
        <v>349</v>
      </c>
      <c r="K19" s="234">
        <f>J19/J29*100</f>
        <v>10.31933767001774</v>
      </c>
      <c r="L19" s="242"/>
      <c r="M19" s="263">
        <v>92</v>
      </c>
      <c r="N19" s="277">
        <f>M19/M29*100</f>
        <v>13.333333333333334</v>
      </c>
      <c r="O19" s="261"/>
      <c r="P19" s="265">
        <v>135</v>
      </c>
      <c r="Q19" s="266">
        <f>P19/P29*100</f>
        <v>3.2196518006200812</v>
      </c>
    </row>
    <row r="20" spans="1:19" ht="24" customHeight="1" x14ac:dyDescent="0.3">
      <c r="A20" s="248"/>
      <c r="B20" s="267" t="s">
        <v>27</v>
      </c>
      <c r="C20" s="268"/>
      <c r="D20" s="269">
        <v>68</v>
      </c>
      <c r="E20" s="270">
        <f>D20/D29*100</f>
        <v>0.17842617616960982</v>
      </c>
      <c r="F20" s="238"/>
      <c r="G20" s="278">
        <v>3828</v>
      </c>
      <c r="H20" s="272">
        <f>G20/G29*100</f>
        <v>19.715698393077872</v>
      </c>
      <c r="I20" s="279"/>
      <c r="J20" s="280">
        <v>994</v>
      </c>
      <c r="K20" s="274">
        <f>J20/J29*100</f>
        <v>29.390892962743937</v>
      </c>
      <c r="L20" s="238"/>
      <c r="M20" s="281">
        <v>28</v>
      </c>
      <c r="N20" s="264">
        <f>M20/M29*100</f>
        <v>4.057971014492753</v>
      </c>
      <c r="O20" s="279"/>
      <c r="P20" s="276">
        <v>179</v>
      </c>
      <c r="Q20" s="224">
        <f>P20/P29*100</f>
        <v>4.2690197948962556</v>
      </c>
    </row>
    <row r="21" spans="1:19" ht="24" customHeight="1" x14ac:dyDescent="0.3">
      <c r="A21" s="248"/>
      <c r="B21" s="256" t="s">
        <v>62</v>
      </c>
      <c r="C21" s="248"/>
      <c r="D21" s="257">
        <v>16607</v>
      </c>
      <c r="E21" s="258">
        <f>D21/D29*100</f>
        <v>43.575345700716326</v>
      </c>
      <c r="F21" s="242"/>
      <c r="G21" s="259">
        <v>2959</v>
      </c>
      <c r="H21" s="260">
        <f>G21/G29*100</f>
        <v>15.240008240626288</v>
      </c>
      <c r="I21" s="261"/>
      <c r="J21" s="262">
        <v>371</v>
      </c>
      <c r="K21" s="234">
        <f>J21/J29*100</f>
        <v>10.969840331164992</v>
      </c>
      <c r="L21" s="242"/>
      <c r="M21" s="263">
        <v>369</v>
      </c>
      <c r="N21" s="277">
        <f>M21/M29*100</f>
        <v>53.478260869565219</v>
      </c>
      <c r="O21" s="261"/>
      <c r="P21" s="265">
        <v>979</v>
      </c>
      <c r="Q21" s="266">
        <f>P21/P29*100</f>
        <v>23.348437872644883</v>
      </c>
    </row>
    <row r="22" spans="1:19" ht="24" customHeight="1" x14ac:dyDescent="0.3">
      <c r="A22" s="248"/>
      <c r="B22" s="267" t="s">
        <v>31</v>
      </c>
      <c r="C22" s="268"/>
      <c r="D22" s="269">
        <v>3521</v>
      </c>
      <c r="E22" s="270">
        <f>D22/D29*100</f>
        <v>9.2388024454881794</v>
      </c>
      <c r="F22" s="238"/>
      <c r="G22" s="278">
        <v>908</v>
      </c>
      <c r="H22" s="272">
        <f>G22/G29*100</f>
        <v>4.6765554182117839</v>
      </c>
      <c r="I22" s="279"/>
      <c r="J22" s="280">
        <v>312</v>
      </c>
      <c r="K22" s="274">
        <f>J22/J29*100</f>
        <v>9.2253104671791828</v>
      </c>
      <c r="L22" s="238"/>
      <c r="M22" s="281">
        <v>31</v>
      </c>
      <c r="N22" s="264">
        <f>M22/M29*100</f>
        <v>4.4927536231884062</v>
      </c>
      <c r="O22" s="279"/>
      <c r="P22" s="276">
        <v>1962</v>
      </c>
      <c r="Q22" s="224">
        <f>P22/P29*100</f>
        <v>46.79227283567851</v>
      </c>
    </row>
    <row r="23" spans="1:19" ht="24" customHeight="1" x14ac:dyDescent="0.3">
      <c r="A23" s="248"/>
      <c r="B23" s="256" t="s">
        <v>32</v>
      </c>
      <c r="C23" s="248"/>
      <c r="D23" s="257">
        <v>12596</v>
      </c>
      <c r="E23" s="258">
        <f>D23/D29*100</f>
        <v>33.050825221064784</v>
      </c>
      <c r="F23" s="242"/>
      <c r="G23" s="259">
        <v>2232</v>
      </c>
      <c r="H23" s="260">
        <f>G23/G29*100</f>
        <v>11.495673671199011</v>
      </c>
      <c r="I23" s="261"/>
      <c r="J23" s="262">
        <v>143</v>
      </c>
      <c r="K23" s="234">
        <f>J23/J29*100</f>
        <v>4.2282672974571254</v>
      </c>
      <c r="L23" s="242"/>
      <c r="M23" s="263">
        <v>59</v>
      </c>
      <c r="N23" s="277">
        <f>M23/M29*100</f>
        <v>8.5507246376811583</v>
      </c>
      <c r="O23" s="261"/>
      <c r="P23" s="265">
        <v>256</v>
      </c>
      <c r="Q23" s="266">
        <f>P23/P29*100</f>
        <v>6.1054137848795609</v>
      </c>
    </row>
    <row r="24" spans="1:19" ht="24" customHeight="1" x14ac:dyDescent="0.3">
      <c r="A24" s="248"/>
      <c r="B24" s="267" t="s">
        <v>37</v>
      </c>
      <c r="C24" s="268"/>
      <c r="D24" s="269">
        <v>24</v>
      </c>
      <c r="E24" s="270">
        <f>D24/D29*100</f>
        <v>6.2973944530450521E-2</v>
      </c>
      <c r="F24" s="238"/>
      <c r="G24" s="278">
        <v>264</v>
      </c>
      <c r="H24" s="272">
        <f>G24/G29*100</f>
        <v>1.3597033374536465</v>
      </c>
      <c r="I24" s="279"/>
      <c r="J24" s="280">
        <v>14</v>
      </c>
      <c r="K24" s="274">
        <f>J24/J29*100</f>
        <v>0.41395623891188649</v>
      </c>
      <c r="L24" s="238"/>
      <c r="M24" s="281">
        <v>27</v>
      </c>
      <c r="N24" s="264">
        <f>M24/M29*100</f>
        <v>3.9130434782608701</v>
      </c>
      <c r="O24" s="279"/>
      <c r="P24" s="276">
        <v>495</v>
      </c>
      <c r="Q24" s="224">
        <f>P24/P29*100</f>
        <v>11.805389935606964</v>
      </c>
    </row>
    <row r="25" spans="1:19" ht="24" customHeight="1" x14ac:dyDescent="0.3">
      <c r="A25" s="248"/>
      <c r="B25" s="267" t="s">
        <v>40</v>
      </c>
      <c r="C25" s="268"/>
      <c r="D25" s="269">
        <v>8</v>
      </c>
      <c r="E25" s="270">
        <f>+D25/D29*100</f>
        <v>2.0991314843483509E-2</v>
      </c>
      <c r="F25" s="238"/>
      <c r="G25" s="278">
        <v>92</v>
      </c>
      <c r="H25" s="272">
        <f>G25/G29*100</f>
        <v>0.47383601153687682</v>
      </c>
      <c r="I25" s="279"/>
      <c r="J25" s="280">
        <v>46</v>
      </c>
      <c r="K25" s="274">
        <f>J25/J29*100</f>
        <v>1.3601419278533411</v>
      </c>
      <c r="L25" s="238"/>
      <c r="M25" s="281">
        <v>3</v>
      </c>
      <c r="N25" s="264">
        <f>M25/M29*100</f>
        <v>0.43478260869565216</v>
      </c>
      <c r="O25" s="279"/>
      <c r="P25" s="276">
        <v>47</v>
      </c>
      <c r="Q25" s="224">
        <f>P25/P29*100</f>
        <v>1.1209158120677318</v>
      </c>
    </row>
    <row r="26" spans="1:19" ht="24" customHeight="1" x14ac:dyDescent="0.3">
      <c r="A26" s="248"/>
      <c r="B26" s="267" t="s">
        <v>123</v>
      </c>
      <c r="C26" s="268"/>
      <c r="D26" s="269">
        <v>1</v>
      </c>
      <c r="E26" s="270">
        <f>D26/D29*100</f>
        <v>2.6239143554354387E-3</v>
      </c>
      <c r="F26" s="238"/>
      <c r="G26" s="278">
        <v>210</v>
      </c>
      <c r="H26" s="272">
        <f>G26/G29*100</f>
        <v>1.0815822002472189</v>
      </c>
      <c r="I26" s="279"/>
      <c r="J26" s="280">
        <v>179</v>
      </c>
      <c r="K26" s="274">
        <f>J26/J29*100</f>
        <v>5.2927261975162629</v>
      </c>
      <c r="L26" s="238"/>
      <c r="M26" s="281">
        <v>3</v>
      </c>
      <c r="N26" s="264">
        <f>M26/M29*100</f>
        <v>0.43478260869565216</v>
      </c>
      <c r="O26" s="279"/>
      <c r="P26" s="276">
        <v>10</v>
      </c>
      <c r="Q26" s="224">
        <f>P26/P29*100</f>
        <v>0.23849272597185783</v>
      </c>
    </row>
    <row r="27" spans="1:19" ht="24" customHeight="1" x14ac:dyDescent="0.3">
      <c r="A27" s="248"/>
      <c r="B27" s="267" t="s">
        <v>42</v>
      </c>
      <c r="C27" s="268"/>
      <c r="D27" s="269">
        <v>1802</v>
      </c>
      <c r="E27" s="270">
        <f>D27/D29*100</f>
        <v>4.7282936684946604</v>
      </c>
      <c r="F27" s="238">
        <f>SUM(F15:F26)</f>
        <v>0</v>
      </c>
      <c r="G27" s="278">
        <v>3789</v>
      </c>
      <c r="H27" s="272">
        <f>G27/G29*100</f>
        <v>19.514833127317676</v>
      </c>
      <c r="I27" s="279"/>
      <c r="J27" s="280">
        <v>402</v>
      </c>
      <c r="K27" s="274">
        <f>J27/J29*100</f>
        <v>11.886457717327026</v>
      </c>
      <c r="L27" s="238"/>
      <c r="M27" s="281">
        <v>60</v>
      </c>
      <c r="N27" s="264">
        <f>M27/M29*100</f>
        <v>8.695652173913043</v>
      </c>
      <c r="O27" s="279"/>
      <c r="P27" s="276">
        <v>97</v>
      </c>
      <c r="Q27" s="224">
        <f>P27/P29*100</f>
        <v>2.3133794419270211</v>
      </c>
    </row>
    <row r="28" spans="1:19" ht="24" customHeight="1" x14ac:dyDescent="0.3">
      <c r="A28" s="248"/>
      <c r="B28" s="267" t="s">
        <v>46</v>
      </c>
      <c r="C28" s="268"/>
      <c r="D28" s="269">
        <v>429</v>
      </c>
      <c r="E28" s="270">
        <f>D28/D29*100</f>
        <v>1.1256592584818033</v>
      </c>
      <c r="F28" s="238"/>
      <c r="G28" s="278">
        <v>1230</v>
      </c>
      <c r="H28" s="272">
        <f>G28/G29*100</f>
        <v>6.3349814585908533</v>
      </c>
      <c r="I28" s="279"/>
      <c r="J28" s="280">
        <v>344</v>
      </c>
      <c r="K28" s="274">
        <f>J28/J29*100</f>
        <v>10.171496156120639</v>
      </c>
      <c r="L28" s="238"/>
      <c r="M28" s="281">
        <v>14</v>
      </c>
      <c r="N28" s="264">
        <f>M28/M29*100</f>
        <v>2.0289855072463765</v>
      </c>
      <c r="O28" s="279"/>
      <c r="P28" s="276">
        <v>22</v>
      </c>
      <c r="Q28" s="224">
        <f>P28/P29*100</f>
        <v>0.52468399713808733</v>
      </c>
    </row>
    <row r="29" spans="1:19" ht="24" customHeight="1" x14ac:dyDescent="0.3">
      <c r="A29" s="248"/>
      <c r="B29" s="282" t="s">
        <v>124</v>
      </c>
      <c r="C29" s="248"/>
      <c r="D29" s="283">
        <f>SUM(D17:D28)</f>
        <v>38111</v>
      </c>
      <c r="E29" s="284">
        <f>SUM(E17:E28)</f>
        <v>100</v>
      </c>
      <c r="F29" s="242"/>
      <c r="G29" s="285">
        <f>SUM(G17:G28)</f>
        <v>19416</v>
      </c>
      <c r="H29" s="286">
        <f>SUM(H17:H28)</f>
        <v>100</v>
      </c>
      <c r="I29" s="242"/>
      <c r="J29" s="287">
        <f>SUM(J17:J28)</f>
        <v>3382</v>
      </c>
      <c r="K29" s="288">
        <f>SUM(K17:K28)</f>
        <v>100</v>
      </c>
      <c r="L29" s="242"/>
      <c r="M29" s="289">
        <f>SUM(M17:M28)</f>
        <v>690</v>
      </c>
      <c r="N29" s="290">
        <f>SUM(N17:N28)</f>
        <v>100.00000000000001</v>
      </c>
      <c r="O29" s="242"/>
      <c r="P29" s="291">
        <f>SUM(P17:P28)</f>
        <v>4193</v>
      </c>
      <c r="Q29" s="292">
        <f>SUM(Q17:Q28)</f>
        <v>100</v>
      </c>
      <c r="S29" s="243"/>
    </row>
    <row r="30" spans="1:19" ht="15" customHeight="1" x14ac:dyDescent="0.3">
      <c r="B30" s="293"/>
    </row>
    <row r="31" spans="1:19" x14ac:dyDescent="0.3">
      <c r="B31" s="117"/>
    </row>
    <row r="32" spans="1:19" x14ac:dyDescent="0.3">
      <c r="B32" s="117" t="s">
        <v>125</v>
      </c>
    </row>
    <row r="33" spans="2:2" x14ac:dyDescent="0.3">
      <c r="B33" s="117" t="s">
        <v>126</v>
      </c>
    </row>
    <row r="34" spans="2:2" x14ac:dyDescent="0.3">
      <c r="B34" s="117" t="s">
        <v>127</v>
      </c>
    </row>
    <row r="36" spans="2:2" x14ac:dyDescent="0.3">
      <c r="B36" s="117" t="s">
        <v>200</v>
      </c>
    </row>
    <row r="37" spans="2:2" x14ac:dyDescent="0.3">
      <c r="B37"/>
    </row>
    <row r="38" spans="2:2" x14ac:dyDescent="0.3">
      <c r="B38" s="118" t="s">
        <v>50</v>
      </c>
    </row>
  </sheetData>
  <mergeCells count="9">
    <mergeCell ref="N2:R3"/>
    <mergeCell ref="N4:R5"/>
    <mergeCell ref="A8:R8"/>
    <mergeCell ref="B15:B16"/>
    <mergeCell ref="D15:E15"/>
    <mergeCell ref="G15:H15"/>
    <mergeCell ref="J15:K15"/>
    <mergeCell ref="M15:N15"/>
    <mergeCell ref="P15:Q15"/>
  </mergeCells>
  <hyperlinks>
    <hyperlink ref="B38" location="Indice!A1" display="Volver al índice" xr:uid="{00000000-0004-0000-0900-000000000000}"/>
  </hyperlinks>
  <pageMargins left="0.74803149606299213" right="0.74803149606299213" top="1.3775590551181101" bottom="1.3775590551181101" header="0.98385826771653495" footer="0.98385826771653495"/>
  <pageSetup paperSize="0" scale="70" fitToWidth="0" fitToHeight="0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L41"/>
  <sheetViews>
    <sheetView showGridLines="0" zoomScale="80" zoomScaleNormal="80" workbookViewId="0">
      <selection activeCell="A8" sqref="A8:K8"/>
    </sheetView>
  </sheetViews>
  <sheetFormatPr baseColWidth="10" defaultColWidth="11" defaultRowHeight="14" x14ac:dyDescent="0.3"/>
  <cols>
    <col min="1" max="2" width="2.5" style="5" customWidth="1"/>
    <col min="3" max="64" width="10.58203125" style="5" customWidth="1"/>
    <col min="65" max="65" width="11" customWidth="1"/>
  </cols>
  <sheetData>
    <row r="1" spans="1:23" customFormat="1" ht="15" customHeight="1" x14ac:dyDescent="0.3">
      <c r="E1" s="1"/>
    </row>
    <row r="2" spans="1:23" customFormat="1" ht="15" customHeight="1" x14ac:dyDescent="0.3">
      <c r="I2" s="368" t="s">
        <v>202</v>
      </c>
      <c r="J2" s="368"/>
      <c r="K2" s="368"/>
      <c r="L2" s="7"/>
      <c r="M2" s="7"/>
      <c r="N2" s="7"/>
    </row>
    <row r="3" spans="1:23" customFormat="1" ht="19.5" customHeight="1" x14ac:dyDescent="0.3">
      <c r="I3" s="368"/>
      <c r="J3" s="368"/>
      <c r="K3" s="368"/>
      <c r="L3" s="7"/>
      <c r="M3" s="7"/>
      <c r="N3" s="7"/>
    </row>
    <row r="4" spans="1:23" customFormat="1" ht="15" customHeight="1" x14ac:dyDescent="0.3">
      <c r="C4" s="3"/>
      <c r="I4" s="370" t="s">
        <v>199</v>
      </c>
      <c r="J4" s="370"/>
      <c r="K4" s="370"/>
      <c r="L4" s="7"/>
      <c r="M4" s="7"/>
      <c r="N4" s="7"/>
    </row>
    <row r="5" spans="1:23" customFormat="1" ht="32.25" customHeight="1" x14ac:dyDescent="0.3">
      <c r="I5" s="370"/>
      <c r="J5" s="370"/>
      <c r="K5" s="370"/>
      <c r="L5" s="7"/>
      <c r="M5" s="7"/>
      <c r="N5" s="7"/>
    </row>
    <row r="6" spans="1:23" customFormat="1" ht="15" customHeight="1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</row>
    <row r="7" spans="1:23" ht="15" customHeight="1" x14ac:dyDescent="0.3"/>
    <row r="8" spans="1:23" ht="51" customHeight="1" x14ac:dyDescent="0.5">
      <c r="A8" s="397" t="s">
        <v>194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210"/>
      <c r="M8" s="210"/>
      <c r="N8" s="210"/>
    </row>
    <row r="9" spans="1:23" ht="17.5" x14ac:dyDescent="0.35">
      <c r="B9" s="351"/>
    </row>
    <row r="12" spans="1:23" ht="18" x14ac:dyDescent="0.4">
      <c r="B12" s="245" t="s">
        <v>128</v>
      </c>
    </row>
    <row r="19" spans="6:11" x14ac:dyDescent="0.3">
      <c r="K19" s="364"/>
    </row>
    <row r="20" spans="6:11" x14ac:dyDescent="0.3">
      <c r="K20" s="364"/>
    </row>
    <row r="21" spans="6:11" x14ac:dyDescent="0.3">
      <c r="K21" s="364"/>
    </row>
    <row r="22" spans="6:11" x14ac:dyDescent="0.3">
      <c r="K22" s="364"/>
    </row>
    <row r="23" spans="6:11" x14ac:dyDescent="0.3">
      <c r="K23" s="364"/>
    </row>
    <row r="27" spans="6:11" x14ac:dyDescent="0.3">
      <c r="F27" s="5">
        <f>SUM(F15:F26)</f>
        <v>0</v>
      </c>
    </row>
    <row r="38" spans="2:3" x14ac:dyDescent="0.3">
      <c r="C38" s="117" t="s">
        <v>200</v>
      </c>
    </row>
    <row r="39" spans="2:3" x14ac:dyDescent="0.3">
      <c r="C39"/>
    </row>
    <row r="40" spans="2:3" x14ac:dyDescent="0.3">
      <c r="C40" s="118" t="s">
        <v>50</v>
      </c>
    </row>
    <row r="41" spans="2:3" x14ac:dyDescent="0.3">
      <c r="B41" s="117"/>
    </row>
  </sheetData>
  <mergeCells count="3">
    <mergeCell ref="I2:K3"/>
    <mergeCell ref="I4:K5"/>
    <mergeCell ref="A8:K8"/>
  </mergeCells>
  <hyperlinks>
    <hyperlink ref="C40" location="Indice!A1" display="Volver al índice" xr:uid="{00000000-0004-0000-0A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49"/>
  <sheetViews>
    <sheetView showGridLines="0" zoomScale="80" zoomScaleNormal="80" workbookViewId="0">
      <selection activeCell="A8" sqref="A8:N8"/>
    </sheetView>
  </sheetViews>
  <sheetFormatPr baseColWidth="10" defaultColWidth="11" defaultRowHeight="14" x14ac:dyDescent="0.3"/>
  <cols>
    <col min="1" max="1" width="5.33203125" style="5" customWidth="1"/>
    <col min="2" max="2" width="50.25" style="5" customWidth="1"/>
    <col min="3" max="3" width="0.75" style="5" customWidth="1"/>
    <col min="4" max="5" width="9.83203125" style="5" customWidth="1"/>
    <col min="6" max="6" width="0.75" style="5" customWidth="1"/>
    <col min="7" max="8" width="9.83203125" style="5" customWidth="1"/>
    <col min="9" max="9" width="0.75" style="5" customWidth="1"/>
    <col min="10" max="11" width="9.83203125" style="5" customWidth="1"/>
    <col min="12" max="12" width="0.75" style="5" customWidth="1"/>
    <col min="13" max="14" width="9.83203125" style="5" customWidth="1"/>
    <col min="15" max="36" width="10.58203125" style="5" customWidth="1"/>
    <col min="37" max="37" width="11" customWidth="1"/>
  </cols>
  <sheetData>
    <row r="1" spans="1:36" ht="15" customHeight="1" x14ac:dyDescent="0.3">
      <c r="A1"/>
      <c r="B1"/>
      <c r="C1"/>
      <c r="D1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ht="15" customHeight="1" x14ac:dyDescent="0.3">
      <c r="A2"/>
      <c r="B2"/>
      <c r="C2"/>
      <c r="D2"/>
      <c r="E2"/>
      <c r="F2"/>
      <c r="G2"/>
      <c r="H2"/>
      <c r="I2"/>
      <c r="K2" s="371" t="s">
        <v>198</v>
      </c>
      <c r="L2" s="369"/>
      <c r="M2" s="369"/>
      <c r="N2" s="369"/>
      <c r="O2" s="7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9.5" customHeight="1" x14ac:dyDescent="0.3">
      <c r="A3"/>
      <c r="B3"/>
      <c r="C3"/>
      <c r="D3"/>
      <c r="E3"/>
      <c r="F3"/>
      <c r="G3"/>
      <c r="H3"/>
      <c r="I3"/>
      <c r="K3" s="369"/>
      <c r="L3" s="369"/>
      <c r="M3" s="369"/>
      <c r="N3" s="369"/>
      <c r="O3" s="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ht="15" customHeight="1" x14ac:dyDescent="0.3">
      <c r="A4"/>
      <c r="B4"/>
      <c r="C4" s="3"/>
      <c r="D4"/>
      <c r="E4"/>
      <c r="F4"/>
      <c r="G4"/>
      <c r="H4"/>
      <c r="I4"/>
      <c r="K4" s="372" t="s">
        <v>199</v>
      </c>
      <c r="L4" s="369"/>
      <c r="M4" s="369"/>
      <c r="N4" s="369"/>
      <c r="O4" s="7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32.25" customHeight="1" x14ac:dyDescent="0.3">
      <c r="A5"/>
      <c r="B5"/>
      <c r="C5"/>
      <c r="D5"/>
      <c r="E5"/>
      <c r="F5"/>
      <c r="G5"/>
      <c r="H5"/>
      <c r="I5"/>
      <c r="J5" s="357"/>
      <c r="K5" s="369"/>
      <c r="L5" s="369"/>
      <c r="M5" s="369"/>
      <c r="N5" s="369"/>
      <c r="O5" s="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ht="15" customHeight="1" x14ac:dyDescent="0.5">
      <c r="A6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8" spans="1:36" ht="55.5" customHeight="1" x14ac:dyDescent="0.5">
      <c r="A8" s="397" t="s">
        <v>194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</row>
    <row r="9" spans="1:36" ht="17.5" x14ac:dyDescent="0.35">
      <c r="B9" s="351"/>
    </row>
    <row r="12" spans="1:36" ht="18" x14ac:dyDescent="0.4">
      <c r="B12" s="245" t="s">
        <v>6</v>
      </c>
    </row>
    <row r="13" spans="1:36" x14ac:dyDescent="0.3">
      <c r="B13" s="246"/>
    </row>
    <row r="14" spans="1:36" ht="15" customHeight="1" x14ac:dyDescent="0.3"/>
    <row r="15" spans="1:36" ht="15" customHeight="1" x14ac:dyDescent="0.3">
      <c r="B15" s="411" t="s">
        <v>60</v>
      </c>
      <c r="D15" s="412" t="s">
        <v>129</v>
      </c>
      <c r="E15" s="412"/>
      <c r="F15" s="294"/>
      <c r="G15" s="413" t="s">
        <v>130</v>
      </c>
      <c r="H15" s="413"/>
      <c r="I15" s="294"/>
      <c r="J15" s="414" t="s">
        <v>131</v>
      </c>
      <c r="K15" s="414"/>
      <c r="L15" s="294"/>
      <c r="M15" s="415" t="s">
        <v>132</v>
      </c>
      <c r="N15" s="415"/>
    </row>
    <row r="16" spans="1:36" ht="19" customHeight="1" x14ac:dyDescent="0.3">
      <c r="B16" s="411"/>
      <c r="D16" s="416" t="s">
        <v>133</v>
      </c>
      <c r="E16" s="416"/>
      <c r="F16" s="295"/>
      <c r="G16" s="417" t="s">
        <v>134</v>
      </c>
      <c r="H16" s="417"/>
      <c r="I16" s="295"/>
      <c r="J16" s="409" t="s">
        <v>135</v>
      </c>
      <c r="K16" s="409"/>
      <c r="L16" s="295"/>
      <c r="M16" s="410" t="s">
        <v>136</v>
      </c>
      <c r="N16" s="410"/>
    </row>
    <row r="17" spans="1:14" ht="24" customHeight="1" x14ac:dyDescent="0.3">
      <c r="B17" s="411"/>
      <c r="D17" s="251" t="s">
        <v>61</v>
      </c>
      <c r="E17" s="251" t="s">
        <v>16</v>
      </c>
      <c r="F17" s="296"/>
      <c r="G17" s="252" t="s">
        <v>61</v>
      </c>
      <c r="H17" s="252" t="s">
        <v>16</v>
      </c>
      <c r="I17" s="296"/>
      <c r="J17" s="297" t="s">
        <v>61</v>
      </c>
      <c r="K17" s="297" t="s">
        <v>16</v>
      </c>
      <c r="L17" s="296"/>
      <c r="M17" s="255" t="s">
        <v>61</v>
      </c>
      <c r="N17" s="255" t="s">
        <v>16</v>
      </c>
    </row>
    <row r="18" spans="1:14" ht="24" customHeight="1" x14ac:dyDescent="0.3">
      <c r="A18" s="248"/>
      <c r="B18" s="256" t="s">
        <v>17</v>
      </c>
      <c r="D18" s="298">
        <v>65</v>
      </c>
      <c r="E18" s="258">
        <f>D18/D30*100</f>
        <v>0.1114376030232746</v>
      </c>
      <c r="F18" s="299"/>
      <c r="G18" s="300">
        <v>4</v>
      </c>
      <c r="H18" s="260">
        <f>G18/G30*100</f>
        <v>6.7231531883276754E-2</v>
      </c>
      <c r="I18" s="299"/>
      <c r="J18" s="301">
        <v>1</v>
      </c>
      <c r="K18" s="234">
        <f>J18/J30*100</f>
        <v>7.5441765253248902E-2</v>
      </c>
      <c r="L18" s="299"/>
      <c r="M18" s="265">
        <v>0</v>
      </c>
      <c r="N18" s="266">
        <f>M18/M30*100</f>
        <v>0</v>
      </c>
    </row>
    <row r="19" spans="1:14" ht="24" customHeight="1" x14ac:dyDescent="0.3">
      <c r="A19" s="248"/>
      <c r="B19" s="267" t="s">
        <v>122</v>
      </c>
      <c r="C19" s="229"/>
      <c r="D19" s="302">
        <v>230.44418052256532</v>
      </c>
      <c r="E19" s="270">
        <f>D19/D30*100</f>
        <v>0.39507918627842248</v>
      </c>
      <c r="F19" s="303"/>
      <c r="G19" s="304">
        <v>152.57719714964369</v>
      </c>
      <c r="H19" s="272">
        <f>G19/G30*100</f>
        <v>2.5644996737068184</v>
      </c>
      <c r="I19" s="303"/>
      <c r="J19" s="305">
        <v>55.769596199524941</v>
      </c>
      <c r="K19" s="274">
        <f>J19/J30*100</f>
        <v>4.2073567847530429</v>
      </c>
      <c r="L19" s="303"/>
      <c r="M19" s="276">
        <v>4.2090261282660331</v>
      </c>
      <c r="N19" s="224">
        <f>M19/M30*100</f>
        <v>2.2355214980583495</v>
      </c>
    </row>
    <row r="20" spans="1:14" ht="24" customHeight="1" x14ac:dyDescent="0.3">
      <c r="A20" s="248"/>
      <c r="B20" s="256" t="s">
        <v>24</v>
      </c>
      <c r="D20" s="298">
        <v>5990.2367124252023</v>
      </c>
      <c r="E20" s="258">
        <f>D20/D30*100</f>
        <v>10.269809550379772</v>
      </c>
      <c r="F20" s="299"/>
      <c r="G20" s="300">
        <v>1114.938401971137</v>
      </c>
      <c r="H20" s="260">
        <f>G20/G30*100</f>
        <v>18.739754180003033</v>
      </c>
      <c r="I20" s="299"/>
      <c r="J20" s="301">
        <v>140.64589933122141</v>
      </c>
      <c r="K20" s="234">
        <f>J20/J30*100</f>
        <v>10.610574921178083</v>
      </c>
      <c r="L20" s="299"/>
      <c r="M20" s="265">
        <v>19.178986272439282</v>
      </c>
      <c r="N20" s="266">
        <f>M20/M30*100</f>
        <v>10.186450455860427</v>
      </c>
    </row>
    <row r="21" spans="1:14" ht="24" customHeight="1" x14ac:dyDescent="0.3">
      <c r="A21" s="248"/>
      <c r="B21" s="267" t="s">
        <v>27</v>
      </c>
      <c r="C21" s="229"/>
      <c r="D21" s="302">
        <v>4626.2156424581008</v>
      </c>
      <c r="E21" s="270">
        <f>D21/D30*100</f>
        <v>7.9312981886816774</v>
      </c>
      <c r="F21" s="303"/>
      <c r="G21" s="304">
        <v>280.95195530726255</v>
      </c>
      <c r="H21" s="272">
        <f>G21/G30*100</f>
        <v>4.7222075852272924</v>
      </c>
      <c r="I21" s="303"/>
      <c r="J21" s="305">
        <v>176.54413407821229</v>
      </c>
      <c r="K21" s="274">
        <f>J21/J30*100</f>
        <v>13.318801119966592</v>
      </c>
      <c r="L21" s="303"/>
      <c r="M21" s="276">
        <v>13.288268156424582</v>
      </c>
      <c r="N21" s="224">
        <f>M21/M30*100</f>
        <v>7.0577393036733733</v>
      </c>
    </row>
    <row r="22" spans="1:14" ht="24" customHeight="1" x14ac:dyDescent="0.3">
      <c r="A22" s="248"/>
      <c r="B22" s="256" t="s">
        <v>62</v>
      </c>
      <c r="D22" s="298">
        <v>19244.139013452914</v>
      </c>
      <c r="E22" s="258">
        <f>D22/D30*100</f>
        <v>32.992626521628878</v>
      </c>
      <c r="F22" s="299"/>
      <c r="G22" s="300">
        <v>1468.1704035874441</v>
      </c>
      <c r="H22" s="260">
        <f>G22/G30*100</f>
        <v>24.676836324718138</v>
      </c>
      <c r="I22" s="299"/>
      <c r="J22" s="301">
        <v>477.24215246636771</v>
      </c>
      <c r="K22" s="234">
        <f>J22/J30*100</f>
        <v>36.003990435322933</v>
      </c>
      <c r="L22" s="299"/>
      <c r="M22" s="265">
        <v>95.448430493273548</v>
      </c>
      <c r="N22" s="266">
        <f>M22/M30*100</f>
        <v>50.69510424054905</v>
      </c>
    </row>
    <row r="23" spans="1:14" ht="24" customHeight="1" x14ac:dyDescent="0.3">
      <c r="A23" s="248"/>
      <c r="B23" s="267" t="s">
        <v>31</v>
      </c>
      <c r="C23" s="229"/>
      <c r="D23" s="302">
        <v>6141.4447476125515</v>
      </c>
      <c r="E23" s="270">
        <f>D23/D30*100</f>
        <v>10.529044334981883</v>
      </c>
      <c r="F23" s="303"/>
      <c r="G23" s="304">
        <v>546.62073669849929</v>
      </c>
      <c r="H23" s="272">
        <f>G23/G30*100</f>
        <v>9.1875373718513451</v>
      </c>
      <c r="I23" s="303"/>
      <c r="J23" s="305">
        <v>41.341064120054568</v>
      </c>
      <c r="K23" s="274">
        <f>J23/J30*100</f>
        <v>3.1188428546646678</v>
      </c>
      <c r="L23" s="303"/>
      <c r="M23" s="276">
        <v>4.5934515688949524</v>
      </c>
      <c r="N23" s="224">
        <f>M23/M30*100</f>
        <v>2.4396996881520616</v>
      </c>
    </row>
    <row r="24" spans="1:14" ht="24" customHeight="1" x14ac:dyDescent="0.3">
      <c r="A24" s="248"/>
      <c r="B24" s="256" t="s">
        <v>32</v>
      </c>
      <c r="D24" s="298">
        <v>14619.790188348663</v>
      </c>
      <c r="E24" s="258">
        <f>D24/D30*100</f>
        <v>25.064528850657897</v>
      </c>
      <c r="F24" s="299"/>
      <c r="G24" s="300">
        <v>575.81953569864208</v>
      </c>
      <c r="H24" s="260">
        <f>G24/G30*100</f>
        <v>9.6783073683342185</v>
      </c>
      <c r="I24" s="299"/>
      <c r="J24" s="301">
        <v>83.694699956197979</v>
      </c>
      <c r="K24" s="234">
        <f>J24/J30*100</f>
        <v>6.3140759070365897</v>
      </c>
      <c r="L24" s="299"/>
      <c r="M24" s="265">
        <v>6.6955759964958386</v>
      </c>
      <c r="N24" s="266">
        <f>M24/M30*100</f>
        <v>3.5561917711867999</v>
      </c>
    </row>
    <row r="25" spans="1:14" ht="24" customHeight="1" x14ac:dyDescent="0.3">
      <c r="A25" s="248"/>
      <c r="B25" s="267" t="s">
        <v>37</v>
      </c>
      <c r="C25" s="229"/>
      <c r="D25" s="302">
        <v>590.88408644400783</v>
      </c>
      <c r="E25" s="270">
        <f>D25/D30*100</f>
        <v>1.0130262501218095</v>
      </c>
      <c r="F25" s="303"/>
      <c r="G25" s="304">
        <v>199.11984282907662</v>
      </c>
      <c r="H25" s="272">
        <f>G25/G30*100</f>
        <v>3.3467830154390303</v>
      </c>
      <c r="I25" s="303"/>
      <c r="J25" s="305">
        <v>32.377210216110015</v>
      </c>
      <c r="K25" s="274">
        <f>J25/J30*100</f>
        <v>2.4425938926788642</v>
      </c>
      <c r="L25" s="303"/>
      <c r="M25" s="276">
        <v>1.618860510805501</v>
      </c>
      <c r="N25" s="224">
        <f>M25/M30*100</f>
        <v>0.8598182486822229</v>
      </c>
    </row>
    <row r="26" spans="1:14" ht="24" customHeight="1" x14ac:dyDescent="0.3">
      <c r="A26" s="248"/>
      <c r="B26" s="267" t="s">
        <v>40</v>
      </c>
      <c r="C26" s="229"/>
      <c r="D26" s="302">
        <v>89.780645161290323</v>
      </c>
      <c r="E26" s="270">
        <f>D26/D30*100</f>
        <v>0.15392215222549771</v>
      </c>
      <c r="F26" s="303"/>
      <c r="G26" s="304">
        <v>67.019354838709674</v>
      </c>
      <c r="H26" s="272">
        <f>G26/G30*100</f>
        <v>1.1264534729088369</v>
      </c>
      <c r="I26" s="303"/>
      <c r="J26" s="305">
        <v>30.348387096774193</v>
      </c>
      <c r="K26" s="274">
        <f>J26/J30*100</f>
        <v>2.2895358951695668</v>
      </c>
      <c r="L26" s="303"/>
      <c r="M26" s="276">
        <v>8.8516129032258064</v>
      </c>
      <c r="N26" s="224">
        <f>M26/M30*100</f>
        <v>4.7013181516656202</v>
      </c>
    </row>
    <row r="27" spans="1:14" ht="24" customHeight="1" x14ac:dyDescent="0.3">
      <c r="A27" s="248"/>
      <c r="B27" s="267" t="s">
        <v>123</v>
      </c>
      <c r="D27" s="302">
        <v>177.8545918367347</v>
      </c>
      <c r="E27" s="270">
        <f>D27/D30*100</f>
        <v>0.30491829847643964</v>
      </c>
      <c r="F27" s="303">
        <f>SUM(F15:F26)</f>
        <v>0</v>
      </c>
      <c r="G27" s="304">
        <v>177.8545918367347</v>
      </c>
      <c r="H27" s="272">
        <f>G27/G30*100</f>
        <v>2.9893591654146503</v>
      </c>
      <c r="I27" s="303"/>
      <c r="J27" s="305">
        <v>38.038265306122447</v>
      </c>
      <c r="K27" s="274">
        <f>J27/J30*100</f>
        <v>2.869673881865292</v>
      </c>
      <c r="L27" s="303"/>
      <c r="M27" s="276">
        <v>9.2525510204081627</v>
      </c>
      <c r="N27" s="224">
        <f>M27/M30*100</f>
        <v>4.9142666468847374</v>
      </c>
    </row>
    <row r="28" spans="1:14" ht="24" customHeight="1" x14ac:dyDescent="0.3">
      <c r="A28" s="248"/>
      <c r="B28" s="267" t="s">
        <v>42</v>
      </c>
      <c r="D28" s="302">
        <v>4974.1651376146792</v>
      </c>
      <c r="E28" s="270">
        <f>D28/D30*100</f>
        <v>8.5278313842725648</v>
      </c>
      <c r="F28" s="303"/>
      <c r="G28" s="304">
        <v>1002.0550458715596</v>
      </c>
      <c r="H28" s="272">
        <f>G28/G30*100</f>
        <v>16.842423941328029</v>
      </c>
      <c r="I28" s="303"/>
      <c r="J28" s="305">
        <v>169.26605504587155</v>
      </c>
      <c r="K28" s="274">
        <f>J28/J30*100</f>
        <v>12.769729990114149</v>
      </c>
      <c r="L28" s="303"/>
      <c r="M28" s="276">
        <v>4.5137614678899087</v>
      </c>
      <c r="N28" s="224">
        <f>M28/M30*100</f>
        <v>2.3973742360046293</v>
      </c>
    </row>
    <row r="29" spans="1:14" ht="24" customHeight="1" x14ac:dyDescent="0.3">
      <c r="A29" s="248"/>
      <c r="B29" s="267" t="s">
        <v>46</v>
      </c>
      <c r="D29" s="302">
        <v>1578.650692225772</v>
      </c>
      <c r="E29" s="270">
        <f>D29/D30*100</f>
        <v>2.7064776792718961</v>
      </c>
      <c r="F29" s="303"/>
      <c r="G29" s="304">
        <v>360.46219382321618</v>
      </c>
      <c r="H29" s="272">
        <f>G29/G30*100</f>
        <v>6.0586063691853616</v>
      </c>
      <c r="I29" s="303"/>
      <c r="J29" s="305">
        <v>79.258253461128859</v>
      </c>
      <c r="K29" s="274">
        <f>J29/J30*100</f>
        <v>5.9793825519969861</v>
      </c>
      <c r="L29" s="303"/>
      <c r="M29" s="276">
        <v>20.628860489882854</v>
      </c>
      <c r="N29" s="224">
        <f>M29/M30*100</f>
        <v>10.956515759282743</v>
      </c>
    </row>
    <row r="30" spans="1:14" ht="15" customHeight="1" x14ac:dyDescent="0.3">
      <c r="A30" s="248"/>
      <c r="B30" s="306" t="s">
        <v>137</v>
      </c>
      <c r="D30" s="307">
        <f>SUM(D18:D29)</f>
        <v>58328.605638102475</v>
      </c>
      <c r="E30" s="284">
        <f>SUM(E18:E29)</f>
        <v>100.00000000000001</v>
      </c>
      <c r="F30" s="308"/>
      <c r="G30" s="309">
        <f>SUM(G18:G29)</f>
        <v>5949.5892596119238</v>
      </c>
      <c r="H30" s="286">
        <f>SUM(H18:H29)</f>
        <v>100.00000000000003</v>
      </c>
      <c r="I30" s="308"/>
      <c r="J30" s="310">
        <f>SUM(J18:J29)</f>
        <v>1325.5257172775857</v>
      </c>
      <c r="K30" s="311">
        <f>SUM(K18:K29)</f>
        <v>100.00000000000001</v>
      </c>
      <c r="L30" s="308"/>
      <c r="M30" s="291">
        <f>SUM(M18:M29)</f>
        <v>188.27938500800644</v>
      </c>
      <c r="N30" s="292">
        <f>SUM(N18:N29)</f>
        <v>100</v>
      </c>
    </row>
    <row r="31" spans="1:14" x14ac:dyDescent="0.3">
      <c r="B31" s="293"/>
    </row>
    <row r="32" spans="1:14" x14ac:dyDescent="0.3">
      <c r="G32" s="243"/>
    </row>
    <row r="33" spans="2:13" x14ac:dyDescent="0.3">
      <c r="B33" s="117"/>
    </row>
    <row r="34" spans="2:13" x14ac:dyDescent="0.3">
      <c r="B34" s="117" t="s">
        <v>200</v>
      </c>
    </row>
    <row r="35" spans="2:13" x14ac:dyDescent="0.3">
      <c r="B35"/>
    </row>
    <row r="36" spans="2:13" x14ac:dyDescent="0.3">
      <c r="B36" s="118" t="s">
        <v>50</v>
      </c>
    </row>
    <row r="37" spans="2:13" x14ac:dyDescent="0.3">
      <c r="F37"/>
      <c r="G37"/>
      <c r="H37"/>
      <c r="I37"/>
      <c r="J37"/>
      <c r="K37"/>
      <c r="L37"/>
      <c r="M37"/>
    </row>
    <row r="38" spans="2:13" x14ac:dyDescent="0.3">
      <c r="F38"/>
      <c r="G38"/>
      <c r="H38"/>
      <c r="I38"/>
      <c r="J38"/>
      <c r="K38"/>
      <c r="L38"/>
      <c r="M38"/>
    </row>
    <row r="39" spans="2:13" x14ac:dyDescent="0.3">
      <c r="F39"/>
      <c r="G39"/>
      <c r="H39"/>
      <c r="I39"/>
      <c r="J39"/>
      <c r="K39"/>
      <c r="L39"/>
      <c r="M39"/>
    </row>
    <row r="40" spans="2:13" x14ac:dyDescent="0.3">
      <c r="F40"/>
      <c r="G40"/>
      <c r="H40"/>
      <c r="I40"/>
      <c r="J40"/>
      <c r="K40"/>
      <c r="L40"/>
      <c r="M40"/>
    </row>
    <row r="41" spans="2:13" x14ac:dyDescent="0.3">
      <c r="F41"/>
      <c r="G41"/>
      <c r="H41"/>
      <c r="I41"/>
      <c r="J41"/>
      <c r="K41"/>
      <c r="L41"/>
      <c r="M41"/>
    </row>
    <row r="42" spans="2:13" x14ac:dyDescent="0.3">
      <c r="F42"/>
      <c r="G42"/>
      <c r="H42"/>
      <c r="I42"/>
      <c r="J42"/>
      <c r="K42"/>
      <c r="L42"/>
      <c r="M42"/>
    </row>
    <row r="43" spans="2:13" x14ac:dyDescent="0.3">
      <c r="F43"/>
      <c r="G43"/>
      <c r="H43"/>
      <c r="I43"/>
      <c r="J43"/>
      <c r="K43"/>
      <c r="L43"/>
      <c r="M43"/>
    </row>
    <row r="44" spans="2:13" x14ac:dyDescent="0.3">
      <c r="F44"/>
      <c r="G44"/>
      <c r="H44"/>
      <c r="I44"/>
      <c r="J44"/>
      <c r="K44"/>
      <c r="L44"/>
      <c r="M44"/>
    </row>
    <row r="45" spans="2:13" x14ac:dyDescent="0.3">
      <c r="F45"/>
      <c r="G45"/>
      <c r="H45"/>
      <c r="I45"/>
      <c r="J45"/>
      <c r="K45"/>
      <c r="L45"/>
      <c r="M45"/>
    </row>
    <row r="46" spans="2:13" x14ac:dyDescent="0.3">
      <c r="F46"/>
      <c r="G46"/>
      <c r="H46"/>
      <c r="I46"/>
      <c r="J46"/>
      <c r="K46"/>
      <c r="L46"/>
      <c r="M46"/>
    </row>
    <row r="47" spans="2:13" x14ac:dyDescent="0.3">
      <c r="F47"/>
      <c r="G47"/>
      <c r="H47"/>
      <c r="I47"/>
      <c r="J47"/>
      <c r="K47"/>
      <c r="L47"/>
      <c r="M47"/>
    </row>
    <row r="48" spans="2:13" x14ac:dyDescent="0.3">
      <c r="F48"/>
      <c r="G48"/>
      <c r="H48"/>
      <c r="I48"/>
      <c r="J48"/>
      <c r="K48"/>
      <c r="L48"/>
      <c r="M48"/>
    </row>
    <row r="49" spans="6:13" x14ac:dyDescent="0.3">
      <c r="F49"/>
      <c r="G49"/>
      <c r="H49"/>
      <c r="I49"/>
      <c r="J49"/>
      <c r="K49"/>
      <c r="L49"/>
      <c r="M49"/>
    </row>
  </sheetData>
  <mergeCells count="12">
    <mergeCell ref="K2:N3"/>
    <mergeCell ref="K4:N5"/>
    <mergeCell ref="J16:K16"/>
    <mergeCell ref="M16:N16"/>
    <mergeCell ref="A8:N8"/>
    <mergeCell ref="B15:B17"/>
    <mergeCell ref="D15:E15"/>
    <mergeCell ref="G15:H15"/>
    <mergeCell ref="J15:K15"/>
    <mergeCell ref="M15:N15"/>
    <mergeCell ref="D16:E16"/>
    <mergeCell ref="G16:H16"/>
  </mergeCells>
  <hyperlinks>
    <hyperlink ref="B36" location="Indice!A1" display="Volver al índice" xr:uid="{00000000-0004-0000-0B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scale="6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L38"/>
  <sheetViews>
    <sheetView showGridLines="0" zoomScale="80" zoomScaleNormal="80" workbookViewId="0">
      <selection activeCell="A8" sqref="A8:K8"/>
    </sheetView>
  </sheetViews>
  <sheetFormatPr baseColWidth="10" defaultColWidth="11" defaultRowHeight="14" x14ac:dyDescent="0.3"/>
  <cols>
    <col min="1" max="2" width="2.5" style="5" customWidth="1"/>
    <col min="3" max="64" width="10.58203125" style="5" customWidth="1"/>
    <col min="65" max="65" width="11" customWidth="1"/>
  </cols>
  <sheetData>
    <row r="1" spans="1:23" customFormat="1" ht="15" customHeight="1" x14ac:dyDescent="0.3">
      <c r="E1" s="1"/>
    </row>
    <row r="2" spans="1:23" customFormat="1" ht="15" customHeight="1" x14ac:dyDescent="0.3">
      <c r="H2" s="5"/>
      <c r="I2" s="368" t="s">
        <v>202</v>
      </c>
      <c r="J2" s="370"/>
      <c r="K2" s="370"/>
      <c r="L2" s="7"/>
      <c r="M2" s="7"/>
      <c r="N2" s="2"/>
      <c r="O2" s="7"/>
    </row>
    <row r="3" spans="1:23" customFormat="1" ht="19.5" customHeight="1" x14ac:dyDescent="0.3">
      <c r="H3" s="5"/>
      <c r="I3" s="370"/>
      <c r="J3" s="370"/>
      <c r="K3" s="370"/>
      <c r="L3" s="7"/>
      <c r="M3" s="7"/>
      <c r="N3" s="7"/>
      <c r="O3" s="7"/>
    </row>
    <row r="4" spans="1:23" customFormat="1" ht="15" customHeight="1" x14ac:dyDescent="0.3">
      <c r="C4" s="3"/>
      <c r="H4" s="5"/>
      <c r="I4" s="370" t="s">
        <v>203</v>
      </c>
      <c r="J4" s="370"/>
      <c r="K4" s="370"/>
      <c r="L4" s="7"/>
      <c r="M4" s="7"/>
      <c r="N4" s="4"/>
      <c r="O4" s="7"/>
    </row>
    <row r="5" spans="1:23" customFormat="1" ht="32.25" customHeight="1" x14ac:dyDescent="0.3">
      <c r="H5" s="355"/>
      <c r="I5" s="370"/>
      <c r="J5" s="370"/>
      <c r="K5" s="370"/>
      <c r="L5" s="7"/>
      <c r="M5" s="7"/>
      <c r="N5" s="7"/>
      <c r="O5" s="7"/>
    </row>
    <row r="6" spans="1:23" customFormat="1" ht="15" customHeight="1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</row>
    <row r="7" spans="1:23" ht="15" customHeight="1" x14ac:dyDescent="0.3"/>
    <row r="8" spans="1:23" ht="51" customHeight="1" x14ac:dyDescent="0.5">
      <c r="A8" s="397" t="s">
        <v>194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210"/>
      <c r="M8" s="210"/>
      <c r="N8" s="210"/>
    </row>
    <row r="9" spans="1:23" ht="17.5" x14ac:dyDescent="0.35">
      <c r="B9" s="351"/>
    </row>
    <row r="12" spans="1:23" ht="18" x14ac:dyDescent="0.4">
      <c r="B12" s="18" t="s">
        <v>138</v>
      </c>
    </row>
    <row r="17" spans="3:14" x14ac:dyDescent="0.3">
      <c r="L17" s="364"/>
    </row>
    <row r="18" spans="3:14" x14ac:dyDescent="0.3">
      <c r="L18" s="364"/>
    </row>
    <row r="19" spans="3:14" x14ac:dyDescent="0.3">
      <c r="L19" s="364"/>
    </row>
    <row r="20" spans="3:14" x14ac:dyDescent="0.3">
      <c r="L20" s="364"/>
    </row>
    <row r="26" spans="3:14" x14ac:dyDescent="0.3">
      <c r="N26" s="5" t="s">
        <v>139</v>
      </c>
    </row>
    <row r="27" spans="3:14" x14ac:dyDescent="0.3">
      <c r="F27" s="5">
        <f>SUM(F15:F26)</f>
        <v>0</v>
      </c>
    </row>
    <row r="32" spans="3:14" x14ac:dyDescent="0.3">
      <c r="C32" s="117"/>
    </row>
    <row r="33" spans="2:3" x14ac:dyDescent="0.3">
      <c r="C33" s="117" t="s">
        <v>200</v>
      </c>
    </row>
    <row r="34" spans="2:3" x14ac:dyDescent="0.3">
      <c r="C34"/>
    </row>
    <row r="35" spans="2:3" x14ac:dyDescent="0.3">
      <c r="C35" s="118" t="s">
        <v>50</v>
      </c>
    </row>
    <row r="38" spans="2:3" x14ac:dyDescent="0.3">
      <c r="B38" s="117"/>
    </row>
  </sheetData>
  <mergeCells count="3">
    <mergeCell ref="A8:K8"/>
    <mergeCell ref="I2:K3"/>
    <mergeCell ref="I4:K5"/>
  </mergeCells>
  <hyperlinks>
    <hyperlink ref="C35" location="Indice!A1" display="Volver al índice" xr:uid="{00000000-0004-0000-0C00-000000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534"/>
  <sheetViews>
    <sheetView topLeftCell="C55" workbookViewId="0">
      <selection activeCell="F69" sqref="F69:F72"/>
    </sheetView>
  </sheetViews>
  <sheetFormatPr baseColWidth="10" defaultColWidth="11" defaultRowHeight="15" customHeight="1" x14ac:dyDescent="0.3"/>
  <cols>
    <col min="1" max="1" width="0.83203125" customWidth="1"/>
    <col min="2" max="2" width="2.5" customWidth="1"/>
    <col min="3" max="3" width="71.83203125" customWidth="1"/>
    <col min="4" max="4" width="14.33203125" style="1" customWidth="1"/>
    <col min="5" max="5" width="9.83203125" customWidth="1"/>
    <col min="6" max="6" width="15.25" customWidth="1"/>
    <col min="7" max="7" width="18.33203125" customWidth="1"/>
    <col min="8" max="8" width="24.25" customWidth="1"/>
    <col min="9" max="10" width="10.08203125" customWidth="1"/>
    <col min="11" max="11" width="28.25" customWidth="1"/>
    <col min="12" max="64" width="10.08203125" customWidth="1"/>
    <col min="65" max="65" width="11" customWidth="1"/>
  </cols>
  <sheetData>
    <row r="1" spans="1:8" ht="15" customHeight="1" x14ac:dyDescent="0.3">
      <c r="B1" s="121" t="s">
        <v>1</v>
      </c>
      <c r="D1" s="20"/>
    </row>
    <row r="2" spans="1:8" ht="3" customHeight="1" thickBot="1" x14ac:dyDescent="0.35"/>
    <row r="3" spans="1:8" ht="48" customHeight="1" thickTop="1" x14ac:dyDescent="0.35">
      <c r="C3" s="22" t="s">
        <v>14</v>
      </c>
      <c r="D3" s="24" t="s">
        <v>16</v>
      </c>
      <c r="F3" s="312" t="s">
        <v>140</v>
      </c>
      <c r="G3" s="312" t="s">
        <v>141</v>
      </c>
    </row>
    <row r="4" spans="1:8" ht="18" customHeight="1" x14ac:dyDescent="0.35">
      <c r="A4" s="25"/>
      <c r="C4" s="26" t="s">
        <v>17</v>
      </c>
      <c r="D4" s="313">
        <f>+H4</f>
        <v>0.10639591439688716</v>
      </c>
      <c r="F4" s="314" t="s">
        <v>142</v>
      </c>
      <c r="G4" s="315">
        <v>70</v>
      </c>
      <c r="H4" s="316">
        <f>100*G4/$G$16</f>
        <v>0.10639591439688716</v>
      </c>
    </row>
    <row r="5" spans="1:8" ht="18" customHeight="1" x14ac:dyDescent="0.35">
      <c r="A5" s="25"/>
      <c r="C5" s="34" t="s">
        <v>20</v>
      </c>
      <c r="D5" s="317">
        <f t="shared" ref="D5:D15" si="0">+H5</f>
        <v>0.67333414396887159</v>
      </c>
      <c r="F5" s="314" t="s">
        <v>143</v>
      </c>
      <c r="G5" s="315">
        <v>443</v>
      </c>
      <c r="H5" s="316">
        <f t="shared" ref="H5:H15" si="1">100*G5/$G$16</f>
        <v>0.67333414396887159</v>
      </c>
    </row>
    <row r="6" spans="1:8" ht="18" customHeight="1" x14ac:dyDescent="0.35">
      <c r="A6" s="25"/>
      <c r="C6" s="45" t="s">
        <v>24</v>
      </c>
      <c r="D6" s="318">
        <f t="shared" si="0"/>
        <v>11.042375972762645</v>
      </c>
      <c r="F6" s="314" t="s">
        <v>144</v>
      </c>
      <c r="G6" s="315">
        <v>7265</v>
      </c>
      <c r="H6" s="316">
        <f t="shared" si="1"/>
        <v>11.042375972762645</v>
      </c>
    </row>
    <row r="7" spans="1:8" ht="18" customHeight="1" x14ac:dyDescent="0.35">
      <c r="A7" s="25"/>
      <c r="C7" s="54" t="s">
        <v>27</v>
      </c>
      <c r="D7" s="319">
        <f t="shared" si="0"/>
        <v>7.7471425097276265</v>
      </c>
      <c r="F7" s="314" t="s">
        <v>145</v>
      </c>
      <c r="G7" s="315">
        <v>5097</v>
      </c>
      <c r="H7" s="316">
        <f t="shared" si="1"/>
        <v>7.7471425097276265</v>
      </c>
    </row>
    <row r="8" spans="1:8" ht="18" customHeight="1" x14ac:dyDescent="0.35">
      <c r="A8" s="25"/>
      <c r="C8" s="57" t="s">
        <v>62</v>
      </c>
      <c r="D8" s="320">
        <f t="shared" si="0"/>
        <v>32.351957684824903</v>
      </c>
      <c r="F8" s="314" t="s">
        <v>146</v>
      </c>
      <c r="G8" s="315">
        <v>21285</v>
      </c>
      <c r="H8" s="316">
        <f t="shared" si="1"/>
        <v>32.351957684824903</v>
      </c>
    </row>
    <row r="9" spans="1:8" ht="18" customHeight="1" x14ac:dyDescent="0.35">
      <c r="A9" s="25"/>
      <c r="C9" s="66" t="s">
        <v>31</v>
      </c>
      <c r="D9" s="321">
        <f t="shared" si="0"/>
        <v>10.235286964980546</v>
      </c>
      <c r="F9" s="314" t="s">
        <v>147</v>
      </c>
      <c r="G9" s="315">
        <v>6734</v>
      </c>
      <c r="H9" s="316">
        <f t="shared" si="1"/>
        <v>10.235286964980546</v>
      </c>
    </row>
    <row r="10" spans="1:8" ht="18" customHeight="1" x14ac:dyDescent="0.35">
      <c r="A10" s="25"/>
      <c r="C10" s="69" t="s">
        <v>32</v>
      </c>
      <c r="D10" s="322">
        <f t="shared" si="0"/>
        <v>23.233827821011673</v>
      </c>
      <c r="F10" s="314" t="s">
        <v>148</v>
      </c>
      <c r="G10" s="315">
        <v>15286</v>
      </c>
      <c r="H10" s="316">
        <f t="shared" si="1"/>
        <v>23.233827821011673</v>
      </c>
    </row>
    <row r="11" spans="1:8" ht="18" customHeight="1" x14ac:dyDescent="0.35">
      <c r="A11" s="25"/>
      <c r="C11" s="81" t="s">
        <v>37</v>
      </c>
      <c r="D11" s="323">
        <f t="shared" si="0"/>
        <v>1.252431906614786</v>
      </c>
      <c r="F11" s="314" t="s">
        <v>149</v>
      </c>
      <c r="G11" s="315">
        <v>824</v>
      </c>
      <c r="H11" s="316">
        <f t="shared" si="1"/>
        <v>1.252431906614786</v>
      </c>
    </row>
    <row r="12" spans="1:8" ht="18" customHeight="1" x14ac:dyDescent="0.35">
      <c r="A12" s="25"/>
      <c r="C12" s="90" t="s">
        <v>40</v>
      </c>
      <c r="D12" s="324">
        <f t="shared" si="0"/>
        <v>0.29790856031128404</v>
      </c>
      <c r="F12" s="314" t="s">
        <v>150</v>
      </c>
      <c r="G12" s="315">
        <v>196</v>
      </c>
      <c r="H12" s="316">
        <f t="shared" si="1"/>
        <v>0.29790856031128404</v>
      </c>
    </row>
    <row r="13" spans="1:8" ht="18" customHeight="1" x14ac:dyDescent="0.35">
      <c r="A13" s="25"/>
      <c r="C13" s="93" t="s">
        <v>41</v>
      </c>
      <c r="D13" s="325">
        <f t="shared" si="0"/>
        <v>0.61253647859922178</v>
      </c>
      <c r="F13" s="314" t="s">
        <v>151</v>
      </c>
      <c r="G13" s="315">
        <v>403</v>
      </c>
      <c r="H13" s="316">
        <f t="shared" si="1"/>
        <v>0.61253647859922178</v>
      </c>
    </row>
    <row r="14" spans="1:8" ht="18" customHeight="1" x14ac:dyDescent="0.35">
      <c r="A14" s="25"/>
      <c r="C14" s="96" t="s">
        <v>42</v>
      </c>
      <c r="D14" s="326">
        <f t="shared" si="0"/>
        <v>9.3476410505836576</v>
      </c>
      <c r="F14" s="314" t="s">
        <v>152</v>
      </c>
      <c r="G14" s="315">
        <v>6150</v>
      </c>
      <c r="H14" s="316">
        <f t="shared" si="1"/>
        <v>9.3476410505836576</v>
      </c>
    </row>
    <row r="15" spans="1:8" ht="18" customHeight="1" x14ac:dyDescent="0.35">
      <c r="A15" s="25"/>
      <c r="C15" s="105" t="s">
        <v>46</v>
      </c>
      <c r="D15" s="327">
        <f t="shared" si="0"/>
        <v>3.0991609922178989</v>
      </c>
      <c r="F15" s="314" t="s">
        <v>153</v>
      </c>
      <c r="G15" s="315">
        <v>2039</v>
      </c>
      <c r="H15" s="316">
        <f t="shared" si="1"/>
        <v>3.0991609922178989</v>
      </c>
    </row>
    <row r="16" spans="1:8" ht="15" customHeight="1" x14ac:dyDescent="0.3">
      <c r="A16" s="25"/>
      <c r="G16" s="121">
        <f>SUM(G4:G15)</f>
        <v>65792</v>
      </c>
    </row>
    <row r="17" spans="2:11" ht="12.75" customHeight="1" x14ac:dyDescent="0.3">
      <c r="D17" s="20"/>
    </row>
    <row r="18" spans="2:11" ht="12.75" customHeight="1" x14ac:dyDescent="0.3">
      <c r="D18" s="20"/>
    </row>
    <row r="19" spans="2:11" ht="12.75" customHeight="1" x14ac:dyDescent="0.3">
      <c r="B19" s="121" t="s">
        <v>2</v>
      </c>
      <c r="D19" s="20"/>
    </row>
    <row r="20" spans="2:11" ht="12.75" customHeight="1" x14ac:dyDescent="0.3">
      <c r="B20" s="16"/>
      <c r="D20" s="20" t="s">
        <v>154</v>
      </c>
      <c r="E20" t="s">
        <v>16</v>
      </c>
    </row>
    <row r="21" spans="2:11" ht="15" customHeight="1" x14ac:dyDescent="0.35">
      <c r="C21" s="328" t="s">
        <v>49</v>
      </c>
      <c r="D21" s="328">
        <f>+SUM(D22:D29)</f>
        <v>65792</v>
      </c>
      <c r="G21" s="358" t="s">
        <v>155</v>
      </c>
      <c r="H21" s="358" t="s">
        <v>156</v>
      </c>
      <c r="I21" s="358" t="s">
        <v>141</v>
      </c>
      <c r="J21" s="329"/>
    </row>
    <row r="22" spans="2:11" ht="15" customHeight="1" x14ac:dyDescent="0.35">
      <c r="C22" s="330" t="s">
        <v>52</v>
      </c>
      <c r="D22" s="330">
        <f t="shared" ref="D22:D29" si="2">+I22</f>
        <v>8733</v>
      </c>
      <c r="E22" s="331">
        <f>+D22/$D$21</f>
        <v>0.13273650291828792</v>
      </c>
      <c r="G22" s="359" t="s">
        <v>157</v>
      </c>
      <c r="H22" s="359" t="s">
        <v>145</v>
      </c>
      <c r="I22" s="360">
        <v>8733</v>
      </c>
      <c r="J22" s="332"/>
      <c r="K22" s="332">
        <f>+E22*100</f>
        <v>13.273650291828792</v>
      </c>
    </row>
    <row r="23" spans="2:11" ht="15" customHeight="1" x14ac:dyDescent="0.35">
      <c r="C23" s="333" t="s">
        <v>53</v>
      </c>
      <c r="D23" s="333">
        <f t="shared" si="2"/>
        <v>8615</v>
      </c>
      <c r="E23" s="331">
        <f>+D23/$D$21</f>
        <v>0.13094297178988326</v>
      </c>
      <c r="G23" s="359" t="s">
        <v>158</v>
      </c>
      <c r="H23" s="359" t="s">
        <v>152</v>
      </c>
      <c r="I23" s="360">
        <v>8615</v>
      </c>
      <c r="J23" s="332"/>
      <c r="K23" s="332">
        <f t="shared" ref="K23:K29" si="3">+E23*100</f>
        <v>13.094297178988326</v>
      </c>
    </row>
    <row r="24" spans="2:11" ht="15" customHeight="1" x14ac:dyDescent="0.35">
      <c r="C24" s="334" t="s">
        <v>54</v>
      </c>
      <c r="D24" s="334">
        <f t="shared" si="2"/>
        <v>7321</v>
      </c>
      <c r="E24" s="331">
        <f t="shared" ref="E24:E29" si="4">+D24/$D$21</f>
        <v>0.11127492704280155</v>
      </c>
      <c r="G24" s="359" t="s">
        <v>159</v>
      </c>
      <c r="H24" s="359" t="s">
        <v>160</v>
      </c>
      <c r="I24" s="360">
        <v>7321</v>
      </c>
      <c r="J24" s="332"/>
      <c r="K24" s="332">
        <f t="shared" si="3"/>
        <v>11.127492704280154</v>
      </c>
    </row>
    <row r="25" spans="2:11" ht="15" customHeight="1" x14ac:dyDescent="0.35">
      <c r="C25" s="335" t="s">
        <v>55</v>
      </c>
      <c r="D25" s="335">
        <f t="shared" si="2"/>
        <v>10130</v>
      </c>
      <c r="E25" s="331">
        <f t="shared" si="4"/>
        <v>0.15397008754863814</v>
      </c>
      <c r="G25" s="359" t="s">
        <v>161</v>
      </c>
      <c r="H25" s="359" t="s">
        <v>162</v>
      </c>
      <c r="I25" s="360">
        <v>10130</v>
      </c>
      <c r="J25" s="332"/>
      <c r="K25" s="332">
        <f t="shared" si="3"/>
        <v>15.397008754863814</v>
      </c>
    </row>
    <row r="26" spans="2:11" ht="15" customHeight="1" x14ac:dyDescent="0.35">
      <c r="C26" s="336" t="s">
        <v>56</v>
      </c>
      <c r="D26" s="336">
        <f t="shared" si="2"/>
        <v>4720</v>
      </c>
      <c r="E26" s="331">
        <f t="shared" si="4"/>
        <v>7.1741245136186765E-2</v>
      </c>
      <c r="G26" s="359" t="s">
        <v>163</v>
      </c>
      <c r="H26" s="359" t="s">
        <v>164</v>
      </c>
      <c r="I26" s="360">
        <v>4720</v>
      </c>
      <c r="J26" s="332"/>
      <c r="K26" s="332">
        <f t="shared" si="3"/>
        <v>7.1741245136186764</v>
      </c>
    </row>
    <row r="27" spans="2:11" ht="15" customHeight="1" x14ac:dyDescent="0.35">
      <c r="C27" s="337" t="s">
        <v>104</v>
      </c>
      <c r="D27" s="337">
        <f t="shared" si="2"/>
        <v>5600</v>
      </c>
      <c r="E27" s="331">
        <f t="shared" si="4"/>
        <v>8.5116731517509731E-2</v>
      </c>
      <c r="G27" s="359" t="s">
        <v>165</v>
      </c>
      <c r="H27" s="359" t="s">
        <v>166</v>
      </c>
      <c r="I27" s="360">
        <v>5600</v>
      </c>
      <c r="J27" s="332"/>
      <c r="K27" s="332">
        <f t="shared" si="3"/>
        <v>8.5116731517509727</v>
      </c>
    </row>
    <row r="28" spans="2:11" ht="15" customHeight="1" x14ac:dyDescent="0.35">
      <c r="C28" s="338" t="s">
        <v>58</v>
      </c>
      <c r="D28" s="338">
        <f t="shared" si="2"/>
        <v>11080</v>
      </c>
      <c r="E28" s="331">
        <f t="shared" si="4"/>
        <v>0.16840953307392997</v>
      </c>
      <c r="G28" s="359" t="s">
        <v>167</v>
      </c>
      <c r="H28" s="359" t="s">
        <v>168</v>
      </c>
      <c r="I28" s="360">
        <v>11080</v>
      </c>
      <c r="J28" s="332"/>
      <c r="K28" s="332">
        <f t="shared" si="3"/>
        <v>16.840953307392997</v>
      </c>
    </row>
    <row r="29" spans="2:11" ht="15" customHeight="1" x14ac:dyDescent="0.35">
      <c r="C29" s="339" t="s">
        <v>59</v>
      </c>
      <c r="D29" s="339">
        <f t="shared" si="2"/>
        <v>9593</v>
      </c>
      <c r="E29" s="331">
        <f t="shared" si="4"/>
        <v>0.14580800097276264</v>
      </c>
      <c r="G29" s="359" t="s">
        <v>169</v>
      </c>
      <c r="H29" s="359" t="s">
        <v>170</v>
      </c>
      <c r="I29" s="360">
        <v>9593</v>
      </c>
      <c r="J29" s="332"/>
      <c r="K29" s="332">
        <f t="shared" si="3"/>
        <v>14.580800097276263</v>
      </c>
    </row>
    <row r="30" spans="2:11" ht="15" customHeight="1" x14ac:dyDescent="0.35">
      <c r="D30" s="121"/>
      <c r="G30" s="340"/>
      <c r="H30" s="340"/>
      <c r="I30" s="341"/>
      <c r="J30" s="332"/>
    </row>
    <row r="31" spans="2:11" ht="15" customHeight="1" x14ac:dyDescent="0.3">
      <c r="I31" s="121">
        <f>SUM(I22:I30)</f>
        <v>65792</v>
      </c>
      <c r="J31" s="316">
        <v>100</v>
      </c>
    </row>
    <row r="32" spans="2:11" ht="15" customHeight="1" x14ac:dyDescent="0.3">
      <c r="C32" s="121" t="s">
        <v>3</v>
      </c>
    </row>
    <row r="33" spans="1:10" ht="15" customHeight="1" x14ac:dyDescent="0.35">
      <c r="E33" t="s">
        <v>16</v>
      </c>
      <c r="G33" s="361" t="s">
        <v>171</v>
      </c>
      <c r="H33" s="361" t="s">
        <v>141</v>
      </c>
      <c r="I33" s="329"/>
    </row>
    <row r="34" spans="1:10" ht="15" customHeight="1" x14ac:dyDescent="0.35">
      <c r="C34" s="330" t="s">
        <v>67</v>
      </c>
      <c r="D34" s="330">
        <f>+H34</f>
        <v>4360</v>
      </c>
      <c r="E34" s="331">
        <f>+D34/$D$39</f>
        <v>6.6269455252918288E-2</v>
      </c>
      <c r="F34">
        <f>100*E34</f>
        <v>6.6269455252918288</v>
      </c>
      <c r="G34" s="362">
        <v>1</v>
      </c>
      <c r="H34" s="362">
        <v>4360</v>
      </c>
      <c r="I34" s="332">
        <f>+E34*100</f>
        <v>6.6269455252918288</v>
      </c>
      <c r="J34" s="329" t="s">
        <v>172</v>
      </c>
    </row>
    <row r="35" spans="1:10" ht="15" customHeight="1" x14ac:dyDescent="0.35">
      <c r="C35" s="333" t="s">
        <v>68</v>
      </c>
      <c r="D35" s="333">
        <f>+H35</f>
        <v>16926</v>
      </c>
      <c r="E35" s="331">
        <f>+D35/$D$39</f>
        <v>0.25726532101167315</v>
      </c>
      <c r="F35" s="353">
        <f t="shared" ref="F35:F38" si="5">100*E35</f>
        <v>25.726532101167315</v>
      </c>
      <c r="G35" s="362">
        <v>2</v>
      </c>
      <c r="H35" s="362">
        <v>16926</v>
      </c>
      <c r="I35" s="332">
        <f>+E35*100</f>
        <v>25.726532101167315</v>
      </c>
      <c r="J35" s="329" t="s">
        <v>173</v>
      </c>
    </row>
    <row r="36" spans="1:10" ht="15" customHeight="1" x14ac:dyDescent="0.35">
      <c r="C36" s="334" t="s">
        <v>69</v>
      </c>
      <c r="D36" s="334">
        <f>+H36</f>
        <v>16151</v>
      </c>
      <c r="E36" s="331">
        <f>+D36/$D$39</f>
        <v>0.2454857733463035</v>
      </c>
      <c r="F36" s="353">
        <f t="shared" si="5"/>
        <v>24.548577334630352</v>
      </c>
      <c r="G36" s="362">
        <v>3</v>
      </c>
      <c r="H36" s="362">
        <v>16151</v>
      </c>
      <c r="I36" s="332">
        <f>+E36*100</f>
        <v>24.548577334630352</v>
      </c>
      <c r="J36" s="329" t="s">
        <v>174</v>
      </c>
    </row>
    <row r="37" spans="1:10" ht="15" customHeight="1" x14ac:dyDescent="0.35">
      <c r="C37" s="335" t="s">
        <v>175</v>
      </c>
      <c r="D37" s="335">
        <f>+H37</f>
        <v>12524</v>
      </c>
      <c r="E37" s="331">
        <f>+D37/$D$39</f>
        <v>0.19035749027237353</v>
      </c>
      <c r="F37" s="353">
        <f t="shared" si="5"/>
        <v>19.035749027237355</v>
      </c>
      <c r="G37" s="362">
        <v>4</v>
      </c>
      <c r="H37" s="362">
        <v>12524</v>
      </c>
      <c r="I37" s="332">
        <f>+E37*100</f>
        <v>19.035749027237355</v>
      </c>
      <c r="J37" s="329" t="s">
        <v>176</v>
      </c>
    </row>
    <row r="38" spans="1:10" ht="15" customHeight="1" x14ac:dyDescent="0.35">
      <c r="C38" s="336" t="s">
        <v>71</v>
      </c>
      <c r="D38" s="336">
        <f>+H38</f>
        <v>15831</v>
      </c>
      <c r="E38" s="331">
        <f>+D38/$D$39</f>
        <v>0.24062196011673151</v>
      </c>
      <c r="F38" s="353">
        <f t="shared" si="5"/>
        <v>24.062196011673151</v>
      </c>
      <c r="G38" s="362">
        <v>5</v>
      </c>
      <c r="H38" s="362">
        <v>15831</v>
      </c>
      <c r="I38" s="332">
        <f>+E38*100</f>
        <v>24.062196011673151</v>
      </c>
      <c r="J38" s="329" t="s">
        <v>177</v>
      </c>
    </row>
    <row r="39" spans="1:10" ht="15" customHeight="1" x14ac:dyDescent="0.3">
      <c r="C39" s="337" t="s">
        <v>49</v>
      </c>
      <c r="D39" s="337">
        <f>+SUM(D34:D38)</f>
        <v>65792</v>
      </c>
      <c r="G39" s="342"/>
      <c r="H39" s="342"/>
      <c r="I39" s="332"/>
    </row>
    <row r="40" spans="1:10" ht="15" customHeight="1" x14ac:dyDescent="0.3">
      <c r="H40" s="121">
        <f>SUM(H34:H39)</f>
        <v>65792</v>
      </c>
      <c r="I40" s="329"/>
    </row>
    <row r="43" spans="1:10" ht="14.65" customHeight="1" x14ac:dyDescent="0.3">
      <c r="A43" s="329"/>
      <c r="D43" s="329"/>
    </row>
    <row r="44" spans="1:10" ht="14.65" customHeight="1" x14ac:dyDescent="0.3">
      <c r="A44" s="329"/>
      <c r="E44" s="329" t="s">
        <v>178</v>
      </c>
      <c r="F44" s="329" t="s">
        <v>179</v>
      </c>
    </row>
    <row r="45" spans="1:10" ht="14.65" customHeight="1" x14ac:dyDescent="0.3">
      <c r="C45" s="343" t="s">
        <v>77</v>
      </c>
      <c r="E45" s="316">
        <v>84.765625</v>
      </c>
      <c r="F45" s="316">
        <v>15.234375</v>
      </c>
    </row>
    <row r="46" spans="1:10" ht="14.65" customHeight="1" x14ac:dyDescent="0.3">
      <c r="C46" s="26" t="s">
        <v>17</v>
      </c>
      <c r="D46" s="1" t="s">
        <v>142</v>
      </c>
      <c r="E46" s="316">
        <v>88.571428571428569</v>
      </c>
      <c r="F46" s="316">
        <v>11.428571428571431</v>
      </c>
    </row>
    <row r="47" spans="1:10" ht="14.65" customHeight="1" x14ac:dyDescent="0.3">
      <c r="C47" s="34" t="s">
        <v>20</v>
      </c>
      <c r="D47" s="1" t="s">
        <v>143</v>
      </c>
      <c r="E47" s="316">
        <v>82.392776523702025</v>
      </c>
      <c r="F47" s="316">
        <v>17.607223476297975</v>
      </c>
    </row>
    <row r="48" spans="1:10" ht="14.65" customHeight="1" x14ac:dyDescent="0.3">
      <c r="C48" s="45" t="s">
        <v>24</v>
      </c>
      <c r="D48" s="1" t="s">
        <v>144</v>
      </c>
      <c r="E48" s="316">
        <v>81.459050240880941</v>
      </c>
      <c r="F48" s="316">
        <v>18.540949759119059</v>
      </c>
    </row>
    <row r="49" spans="1:9" ht="14.65" customHeight="1" x14ac:dyDescent="0.3">
      <c r="C49" s="54" t="s">
        <v>27</v>
      </c>
      <c r="D49" s="1" t="s">
        <v>145</v>
      </c>
      <c r="E49" s="316">
        <v>79.968608985677847</v>
      </c>
      <c r="F49" s="316">
        <v>20.031391014322153</v>
      </c>
    </row>
    <row r="50" spans="1:9" ht="14.65" customHeight="1" x14ac:dyDescent="0.3">
      <c r="C50" s="57" t="s">
        <v>62</v>
      </c>
      <c r="D50" s="1" t="s">
        <v>146</v>
      </c>
      <c r="E50" s="316">
        <v>78.350951374207185</v>
      </c>
      <c r="F50" s="316">
        <v>21.649048625792815</v>
      </c>
    </row>
    <row r="51" spans="1:9" ht="14.65" customHeight="1" x14ac:dyDescent="0.3">
      <c r="C51" s="66" t="s">
        <v>31</v>
      </c>
      <c r="D51" s="1" t="s">
        <v>147</v>
      </c>
      <c r="E51" s="316">
        <v>82.328482328482323</v>
      </c>
      <c r="F51" s="316">
        <v>17.671517671517677</v>
      </c>
    </row>
    <row r="52" spans="1:9" ht="14.65" customHeight="1" x14ac:dyDescent="0.3">
      <c r="C52" s="69" t="s">
        <v>32</v>
      </c>
      <c r="D52" s="1" t="s">
        <v>148</v>
      </c>
      <c r="E52" s="316">
        <v>99.136464738976841</v>
      </c>
      <c r="F52" s="316">
        <v>0.86353526102315925</v>
      </c>
    </row>
    <row r="53" spans="1:9" ht="14.65" customHeight="1" x14ac:dyDescent="0.3">
      <c r="C53" s="81" t="s">
        <v>37</v>
      </c>
      <c r="D53" s="1" t="s">
        <v>149</v>
      </c>
      <c r="E53" s="316">
        <v>88.470873786407765</v>
      </c>
      <c r="F53" s="316">
        <v>11.529126213592235</v>
      </c>
    </row>
    <row r="54" spans="1:9" ht="14.65" customHeight="1" x14ac:dyDescent="0.3">
      <c r="C54" s="90" t="s">
        <v>40</v>
      </c>
      <c r="D54" s="1" t="s">
        <v>150</v>
      </c>
      <c r="E54" s="316">
        <v>91.326530612244895</v>
      </c>
      <c r="F54" s="316">
        <v>8.6734693877551052</v>
      </c>
    </row>
    <row r="55" spans="1:9" ht="14.65" customHeight="1" x14ac:dyDescent="0.3">
      <c r="C55" s="93" t="s">
        <v>41</v>
      </c>
      <c r="D55" s="1" t="s">
        <v>151</v>
      </c>
      <c r="E55" s="316">
        <v>86.848635235732004</v>
      </c>
      <c r="F55" s="316">
        <v>13.151364764267996</v>
      </c>
    </row>
    <row r="56" spans="1:9" ht="14.65" customHeight="1" x14ac:dyDescent="0.3">
      <c r="C56" s="96" t="s">
        <v>42</v>
      </c>
      <c r="D56" s="1" t="s">
        <v>152</v>
      </c>
      <c r="E56" s="316">
        <v>81.300813008130078</v>
      </c>
      <c r="F56" s="316">
        <v>18.699186991869922</v>
      </c>
    </row>
    <row r="57" spans="1:9" ht="14.65" customHeight="1" x14ac:dyDescent="0.3">
      <c r="C57" s="105" t="s">
        <v>46</v>
      </c>
      <c r="D57" s="1" t="s">
        <v>153</v>
      </c>
      <c r="E57" s="316">
        <v>84.109857773418341</v>
      </c>
      <c r="F57" s="316">
        <v>15.890142226581659</v>
      </c>
    </row>
    <row r="58" spans="1:9" ht="14.65" customHeight="1" x14ac:dyDescent="0.3">
      <c r="A58" s="329"/>
      <c r="D58" s="329"/>
    </row>
    <row r="59" spans="1:9" ht="15" customHeight="1" x14ac:dyDescent="0.3">
      <c r="D59" s="1" t="s">
        <v>154</v>
      </c>
      <c r="E59" t="s">
        <v>16</v>
      </c>
      <c r="H59" t="s">
        <v>117</v>
      </c>
      <c r="I59" s="353">
        <v>38111</v>
      </c>
    </row>
    <row r="60" spans="1:9" ht="15" customHeight="1" x14ac:dyDescent="0.3">
      <c r="C60" s="26" t="s">
        <v>117</v>
      </c>
      <c r="D60">
        <f>+I59</f>
        <v>38111</v>
      </c>
      <c r="E60" s="331">
        <f>+D60/$D$65</f>
        <v>0.57926495622568097</v>
      </c>
      <c r="F60" s="344">
        <f>100*E60</f>
        <v>57.926495622568098</v>
      </c>
      <c r="H60" t="s">
        <v>180</v>
      </c>
      <c r="I60" s="353">
        <v>19416</v>
      </c>
    </row>
    <row r="61" spans="1:9" ht="15" customHeight="1" x14ac:dyDescent="0.3">
      <c r="C61" s="34" t="s">
        <v>181</v>
      </c>
      <c r="D61">
        <f>+I60</f>
        <v>19416</v>
      </c>
      <c r="E61" s="331">
        <f>+D61/$D$65</f>
        <v>0.29511186770428016</v>
      </c>
      <c r="F61" s="344">
        <f>100*E61</f>
        <v>29.511186770428015</v>
      </c>
      <c r="H61" t="s">
        <v>182</v>
      </c>
      <c r="I61" s="353">
        <v>3382</v>
      </c>
    </row>
    <row r="62" spans="1:9" ht="15" customHeight="1" x14ac:dyDescent="0.3">
      <c r="C62" s="45" t="s">
        <v>182</v>
      </c>
      <c r="D62">
        <f>+I61</f>
        <v>3382</v>
      </c>
      <c r="E62" s="331">
        <f>+D62/$D$65</f>
        <v>5.1404426070038908E-2</v>
      </c>
      <c r="F62" s="344">
        <f>100*E62</f>
        <v>5.1404426070038909</v>
      </c>
      <c r="H62" t="s">
        <v>183</v>
      </c>
      <c r="I62" s="353">
        <v>690</v>
      </c>
    </row>
    <row r="63" spans="1:9" ht="15" customHeight="1" x14ac:dyDescent="0.3">
      <c r="C63" s="54" t="s">
        <v>120</v>
      </c>
      <c r="D63">
        <f>+I62</f>
        <v>690</v>
      </c>
      <c r="E63" s="331">
        <f>+D63/$D$65</f>
        <v>1.0487597276264591E-2</v>
      </c>
      <c r="F63" s="316">
        <f>100*E63</f>
        <v>1.0487597276264591</v>
      </c>
      <c r="H63" t="s">
        <v>184</v>
      </c>
      <c r="I63" s="353">
        <v>4193</v>
      </c>
    </row>
    <row r="64" spans="1:9" ht="15" customHeight="1" x14ac:dyDescent="0.3">
      <c r="C64" s="57" t="s">
        <v>185</v>
      </c>
      <c r="D64">
        <f>+I63</f>
        <v>4193</v>
      </c>
      <c r="E64" s="331">
        <f>+D64/$D$65</f>
        <v>6.3731152723735404E-2</v>
      </c>
      <c r="F64" s="316">
        <f>100*E64</f>
        <v>6.37311527237354</v>
      </c>
      <c r="H64" t="s">
        <v>49</v>
      </c>
      <c r="I64">
        <f>SUM(I59:I63)</f>
        <v>65792</v>
      </c>
    </row>
    <row r="65" spans="3:8" ht="15" customHeight="1" x14ac:dyDescent="0.3">
      <c r="C65" s="66"/>
      <c r="D65" s="1">
        <f>SUM(D60:D64)</f>
        <v>65792</v>
      </c>
    </row>
    <row r="66" spans="3:8" ht="15" customHeight="1" x14ac:dyDescent="0.3">
      <c r="D66" s="1">
        <f>+D39-D65</f>
        <v>0</v>
      </c>
    </row>
    <row r="68" spans="3:8" ht="15" customHeight="1" x14ac:dyDescent="0.3">
      <c r="D68" s="1" t="s">
        <v>154</v>
      </c>
      <c r="E68" t="s">
        <v>16</v>
      </c>
    </row>
    <row r="69" spans="3:8" ht="15" customHeight="1" x14ac:dyDescent="0.3">
      <c r="C69" s="26" t="s">
        <v>186</v>
      </c>
      <c r="D69" s="345">
        <f>+H69</f>
        <v>58328.605638102475</v>
      </c>
      <c r="E69" s="316">
        <f>+D69/$D$73</f>
        <v>0.88656076176590604</v>
      </c>
      <c r="F69">
        <f>100*E69</f>
        <v>88.656076176590602</v>
      </c>
      <c r="G69" t="s">
        <v>187</v>
      </c>
      <c r="H69" s="353">
        <v>58328.605638102475</v>
      </c>
    </row>
    <row r="70" spans="3:8" ht="15" customHeight="1" x14ac:dyDescent="0.3">
      <c r="C70" s="26" t="s">
        <v>188</v>
      </c>
      <c r="D70" s="345">
        <f>+H70</f>
        <v>5949.5892596119238</v>
      </c>
      <c r="E70" s="316">
        <f>+D70/$D$73</f>
        <v>9.0430284223187093E-2</v>
      </c>
      <c r="F70" s="353">
        <f t="shared" ref="F70:F72" si="6">100*E70</f>
        <v>9.0430284223187094</v>
      </c>
      <c r="G70" t="s">
        <v>189</v>
      </c>
      <c r="H70" s="353">
        <v>5949.5892596119238</v>
      </c>
    </row>
    <row r="71" spans="3:8" ht="15" customHeight="1" x14ac:dyDescent="0.3">
      <c r="C71" s="26" t="s">
        <v>190</v>
      </c>
      <c r="D71" s="345">
        <f>+H71</f>
        <v>1325.5257172775857</v>
      </c>
      <c r="E71" s="316">
        <f>+D71/$D$73</f>
        <v>2.0147217249476927E-2</v>
      </c>
      <c r="F71" s="353">
        <f t="shared" si="6"/>
        <v>2.0147217249476927</v>
      </c>
      <c r="G71" t="s">
        <v>191</v>
      </c>
      <c r="H71" s="353">
        <v>1325.5257172775857</v>
      </c>
    </row>
    <row r="72" spans="3:8" ht="15" customHeight="1" x14ac:dyDescent="0.3">
      <c r="C72" s="26" t="s">
        <v>192</v>
      </c>
      <c r="D72" s="345">
        <f>+H72</f>
        <v>188.27938500800644</v>
      </c>
      <c r="E72" s="316">
        <f>+D72/$D$73</f>
        <v>2.8617367614300598E-3</v>
      </c>
      <c r="F72" s="353">
        <f t="shared" si="6"/>
        <v>0.28617367614300598</v>
      </c>
      <c r="G72" t="s">
        <v>193</v>
      </c>
      <c r="H72" s="353">
        <v>188.27938500800644</v>
      </c>
    </row>
    <row r="73" spans="3:8" ht="15" customHeight="1" x14ac:dyDescent="0.3">
      <c r="D73" s="1">
        <f>SUM(D69:D72)</f>
        <v>65791.999999999985</v>
      </c>
    </row>
    <row r="65478" ht="12.75" customHeight="1" x14ac:dyDescent="0.3"/>
    <row r="65479" ht="12.75" customHeight="1" x14ac:dyDescent="0.3"/>
    <row r="65480" ht="12.75" customHeight="1" x14ac:dyDescent="0.3"/>
    <row r="65481" ht="12.75" customHeight="1" x14ac:dyDescent="0.3"/>
    <row r="65482" ht="12.75" customHeight="1" x14ac:dyDescent="0.3"/>
    <row r="65483" ht="12.75" customHeight="1" x14ac:dyDescent="0.3"/>
    <row r="65484" ht="12.75" customHeight="1" x14ac:dyDescent="0.3"/>
    <row r="65485" ht="12.75" customHeight="1" x14ac:dyDescent="0.3"/>
    <row r="65486" ht="12.75" customHeight="1" x14ac:dyDescent="0.3"/>
    <row r="65487" ht="12.75" customHeight="1" x14ac:dyDescent="0.3"/>
    <row r="65488" ht="12.75" customHeight="1" x14ac:dyDescent="0.3"/>
    <row r="65489" ht="12.75" customHeight="1" x14ac:dyDescent="0.3"/>
    <row r="65490" ht="12.75" customHeight="1" x14ac:dyDescent="0.3"/>
    <row r="65491" ht="12.75" customHeight="1" x14ac:dyDescent="0.3"/>
    <row r="65492" ht="12.75" customHeight="1" x14ac:dyDescent="0.3"/>
    <row r="65493" ht="12.75" customHeight="1" x14ac:dyDescent="0.3"/>
    <row r="65494" ht="12.75" customHeight="1" x14ac:dyDescent="0.3"/>
    <row r="65495" ht="12.75" customHeight="1" x14ac:dyDescent="0.3"/>
    <row r="65496" ht="12.75" customHeight="1" x14ac:dyDescent="0.3"/>
    <row r="65497" ht="12.75" customHeight="1" x14ac:dyDescent="0.3"/>
    <row r="65498" ht="12.75" customHeight="1" x14ac:dyDescent="0.3"/>
    <row r="65499" ht="12.75" customHeight="1" x14ac:dyDescent="0.3"/>
    <row r="65500" ht="12.75" customHeight="1" x14ac:dyDescent="0.3"/>
    <row r="65501" ht="12.75" customHeight="1" x14ac:dyDescent="0.3"/>
    <row r="65502" ht="12.75" customHeight="1" x14ac:dyDescent="0.3"/>
    <row r="65503" ht="12.75" customHeight="1" x14ac:dyDescent="0.3"/>
    <row r="65504" ht="12.75" customHeight="1" x14ac:dyDescent="0.3"/>
    <row r="65505" ht="12.75" customHeight="1" x14ac:dyDescent="0.3"/>
    <row r="65506" ht="12.75" customHeight="1" x14ac:dyDescent="0.3"/>
    <row r="65507" ht="12.75" customHeight="1" x14ac:dyDescent="0.3"/>
    <row r="65508" ht="12.75" customHeight="1" x14ac:dyDescent="0.3"/>
    <row r="65509" ht="12.75" customHeight="1" x14ac:dyDescent="0.3"/>
    <row r="65510" ht="12.75" customHeight="1" x14ac:dyDescent="0.3"/>
    <row r="65511" ht="12.75" customHeight="1" x14ac:dyDescent="0.3"/>
    <row r="65512" ht="12.75" customHeight="1" x14ac:dyDescent="0.3"/>
    <row r="65513" ht="12.75" customHeight="1" x14ac:dyDescent="0.3"/>
    <row r="65514" ht="12.75" customHeight="1" x14ac:dyDescent="0.3"/>
    <row r="65515" ht="12.75" customHeight="1" x14ac:dyDescent="0.3"/>
    <row r="65516" ht="12.75" customHeight="1" x14ac:dyDescent="0.3"/>
    <row r="65517" ht="12.75" customHeight="1" x14ac:dyDescent="0.3"/>
    <row r="65518" ht="12.75" customHeight="1" x14ac:dyDescent="0.3"/>
    <row r="65519" ht="12.75" customHeight="1" x14ac:dyDescent="0.3"/>
    <row r="65520" ht="12.75" customHeight="1" x14ac:dyDescent="0.3"/>
    <row r="65521" ht="12.75" customHeight="1" x14ac:dyDescent="0.3"/>
    <row r="65522" ht="12.75" customHeight="1" x14ac:dyDescent="0.3"/>
    <row r="65523" ht="12.75" customHeight="1" x14ac:dyDescent="0.3"/>
    <row r="65524" ht="12.75" customHeight="1" x14ac:dyDescent="0.3"/>
    <row r="65525" ht="12.75" customHeight="1" x14ac:dyDescent="0.3"/>
    <row r="65526" ht="12.75" customHeight="1" x14ac:dyDescent="0.3"/>
    <row r="65527" ht="12.75" customHeight="1" x14ac:dyDescent="0.3"/>
    <row r="65528" ht="12.75" customHeight="1" x14ac:dyDescent="0.3"/>
    <row r="65529" ht="12.75" customHeight="1" x14ac:dyDescent="0.3"/>
    <row r="65530" ht="12.75" customHeight="1" x14ac:dyDescent="0.3"/>
    <row r="65531" ht="12.75" customHeight="1" x14ac:dyDescent="0.3"/>
    <row r="65532" ht="12.75" customHeight="1" x14ac:dyDescent="0.3"/>
    <row r="65533" ht="12.75" customHeight="1" x14ac:dyDescent="0.3"/>
    <row r="65534" ht="12.75" customHeight="1" x14ac:dyDescent="0.3"/>
  </sheetData>
  <pageMargins left="0.78740157480314998" right="0.78740157480314998" top="1.1511811023622052" bottom="1.1511811023622052" header="0.78740157480314998" footer="0.78740157480314998"/>
  <pageSetup paperSize="0" fitToWidth="0" fitToHeight="0" orientation="landscape" horizontalDpi="0" verticalDpi="0" copies="0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5537"/>
  <sheetViews>
    <sheetView showGridLines="0" zoomScale="80" zoomScaleNormal="80" workbookViewId="0">
      <selection activeCell="A8" sqref="A8:E8"/>
    </sheetView>
  </sheetViews>
  <sheetFormatPr baseColWidth="10" defaultColWidth="11" defaultRowHeight="15" customHeight="1" x14ac:dyDescent="0.3"/>
  <cols>
    <col min="1" max="1" width="1" customWidth="1"/>
    <col min="2" max="2" width="7" customWidth="1"/>
    <col min="3" max="3" width="71.83203125" customWidth="1"/>
    <col min="4" max="4" width="17.08203125" customWidth="1"/>
    <col min="5" max="5" width="13.58203125" style="1" customWidth="1"/>
    <col min="6" max="6" width="9.75" customWidth="1"/>
    <col min="7" max="58" width="10.08203125" customWidth="1"/>
    <col min="59" max="59" width="11" customWidth="1"/>
  </cols>
  <sheetData>
    <row r="2" spans="1:21" ht="15" customHeight="1" x14ac:dyDescent="0.3">
      <c r="D2" s="371" t="s">
        <v>198</v>
      </c>
      <c r="E2" s="371"/>
    </row>
    <row r="3" spans="1:21" ht="19.5" customHeight="1" x14ac:dyDescent="0.3">
      <c r="D3" s="371"/>
      <c r="E3" s="371"/>
    </row>
    <row r="4" spans="1:21" ht="15" customHeight="1" x14ac:dyDescent="0.3">
      <c r="C4" s="3"/>
      <c r="D4" s="372" t="s">
        <v>199</v>
      </c>
      <c r="E4" s="372"/>
    </row>
    <row r="5" spans="1:21" ht="32.25" customHeight="1" x14ac:dyDescent="0.3">
      <c r="D5" s="372"/>
      <c r="E5" s="372"/>
    </row>
    <row r="6" spans="1:21" ht="15" customHeight="1" x14ac:dyDescent="0.5">
      <c r="B6" s="348"/>
      <c r="C6" s="348"/>
      <c r="D6" s="348"/>
      <c r="E6" s="349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</row>
    <row r="8" spans="1:21" ht="51" customHeight="1" x14ac:dyDescent="0.5">
      <c r="A8" s="373" t="s">
        <v>194</v>
      </c>
      <c r="B8" s="373"/>
      <c r="C8" s="373"/>
      <c r="D8" s="373"/>
      <c r="E8" s="373"/>
      <c r="F8" s="17"/>
    </row>
    <row r="9" spans="1:21" ht="15" customHeight="1" x14ac:dyDescent="0.35">
      <c r="B9" s="122"/>
    </row>
    <row r="12" spans="1:21" ht="15" customHeight="1" x14ac:dyDescent="0.4">
      <c r="B12" s="18" t="s">
        <v>1</v>
      </c>
      <c r="D12" s="19"/>
      <c r="E12" s="20"/>
    </row>
    <row r="13" spans="1:21" ht="15" customHeight="1" x14ac:dyDescent="0.35">
      <c r="B13" s="21"/>
      <c r="D13" s="19"/>
      <c r="E13" s="20"/>
    </row>
    <row r="14" spans="1:21" ht="15" customHeight="1" thickBot="1" x14ac:dyDescent="0.35"/>
    <row r="15" spans="1:21" ht="18" customHeight="1" thickTop="1" x14ac:dyDescent="0.3">
      <c r="C15" s="22" t="s">
        <v>14</v>
      </c>
      <c r="D15" s="23" t="s">
        <v>15</v>
      </c>
      <c r="E15" s="24" t="s">
        <v>16</v>
      </c>
    </row>
    <row r="16" spans="1:21" ht="18" customHeight="1" x14ac:dyDescent="0.3">
      <c r="A16" s="25"/>
      <c r="C16" s="26" t="s">
        <v>17</v>
      </c>
      <c r="D16" s="27">
        <f>SUM(D17:D18)</f>
        <v>70</v>
      </c>
      <c r="E16" s="28">
        <f>(D16/D48)*100</f>
        <v>0.10639591439688716</v>
      </c>
    </row>
    <row r="17" spans="1:6" ht="18" customHeight="1" x14ac:dyDescent="0.3">
      <c r="A17" s="25"/>
      <c r="C17" s="29" t="s">
        <v>18</v>
      </c>
      <c r="D17" s="30">
        <v>64</v>
      </c>
      <c r="E17" s="31"/>
    </row>
    <row r="18" spans="1:6" ht="18" customHeight="1" x14ac:dyDescent="0.3">
      <c r="A18" s="25"/>
      <c r="C18" s="32" t="s">
        <v>19</v>
      </c>
      <c r="D18" s="30">
        <v>6</v>
      </c>
      <c r="E18" s="33"/>
    </row>
    <row r="19" spans="1:6" ht="18" customHeight="1" x14ac:dyDescent="0.3">
      <c r="A19" s="25"/>
      <c r="C19" s="34" t="s">
        <v>20</v>
      </c>
      <c r="D19" s="35">
        <f>SUM(D20:D22)</f>
        <v>443</v>
      </c>
      <c r="E19" s="36">
        <f>(D19/D48)*100</f>
        <v>0.67333414396887159</v>
      </c>
    </row>
    <row r="20" spans="1:6" ht="18" customHeight="1" x14ac:dyDescent="0.3">
      <c r="A20" s="25"/>
      <c r="C20" s="37" t="s">
        <v>21</v>
      </c>
      <c r="D20" s="38">
        <v>146</v>
      </c>
      <c r="E20" s="39"/>
    </row>
    <row r="21" spans="1:6" ht="18" customHeight="1" x14ac:dyDescent="0.3">
      <c r="A21" s="25"/>
      <c r="C21" s="40" t="s">
        <v>22</v>
      </c>
      <c r="D21" s="41">
        <v>215</v>
      </c>
      <c r="E21" s="42"/>
    </row>
    <row r="22" spans="1:6" ht="18" customHeight="1" x14ac:dyDescent="0.3">
      <c r="A22" s="25"/>
      <c r="C22" s="40" t="s">
        <v>23</v>
      </c>
      <c r="D22" s="43">
        <v>82</v>
      </c>
      <c r="E22" s="44"/>
    </row>
    <row r="23" spans="1:6" ht="18" customHeight="1" x14ac:dyDescent="0.3">
      <c r="A23" s="25"/>
      <c r="C23" s="45" t="s">
        <v>24</v>
      </c>
      <c r="D23" s="46">
        <f>SUM(D24:D25)</f>
        <v>7265</v>
      </c>
      <c r="E23" s="47">
        <f>(D23/D48)*100</f>
        <v>11.042375972762645</v>
      </c>
    </row>
    <row r="24" spans="1:6" ht="18" customHeight="1" x14ac:dyDescent="0.3">
      <c r="A24" s="25"/>
      <c r="C24" s="48" t="s">
        <v>25</v>
      </c>
      <c r="D24" s="49">
        <v>6267</v>
      </c>
      <c r="E24" s="50"/>
    </row>
    <row r="25" spans="1:6" ht="18" customHeight="1" x14ac:dyDescent="0.3">
      <c r="A25" s="25"/>
      <c r="C25" s="51" t="s">
        <v>26</v>
      </c>
      <c r="D25" s="52">
        <v>998</v>
      </c>
      <c r="E25" s="53"/>
    </row>
    <row r="26" spans="1:6" ht="18" customHeight="1" x14ac:dyDescent="0.3">
      <c r="A26" s="25"/>
      <c r="C26" s="54" t="s">
        <v>27</v>
      </c>
      <c r="D26" s="55">
        <v>5097</v>
      </c>
      <c r="E26" s="56">
        <f>(D26/D48)*100</f>
        <v>7.7471425097276265</v>
      </c>
    </row>
    <row r="27" spans="1:6" ht="18" customHeight="1" x14ac:dyDescent="0.3">
      <c r="A27" s="25"/>
      <c r="C27" s="57" t="s">
        <v>28</v>
      </c>
      <c r="D27" s="58">
        <f>SUM(D28:D29)</f>
        <v>21285</v>
      </c>
      <c r="E27" s="59">
        <f>(D27/D48)*100</f>
        <v>32.351957684824903</v>
      </c>
      <c r="F27">
        <f>SUM(F15:F26)</f>
        <v>0</v>
      </c>
    </row>
    <row r="28" spans="1:6" ht="18" customHeight="1" x14ac:dyDescent="0.3">
      <c r="A28" s="25"/>
      <c r="C28" s="60" t="s">
        <v>29</v>
      </c>
      <c r="D28" s="61">
        <v>20012</v>
      </c>
      <c r="E28" s="62"/>
    </row>
    <row r="29" spans="1:6" ht="23.25" customHeight="1" x14ac:dyDescent="0.3">
      <c r="A29" s="25"/>
      <c r="C29" s="63" t="s">
        <v>30</v>
      </c>
      <c r="D29" s="64">
        <v>1273</v>
      </c>
      <c r="E29" s="65"/>
    </row>
    <row r="30" spans="1:6" ht="18" customHeight="1" x14ac:dyDescent="0.3">
      <c r="A30" s="25"/>
      <c r="C30" s="66" t="s">
        <v>31</v>
      </c>
      <c r="D30" s="67">
        <v>6734</v>
      </c>
      <c r="E30" s="68">
        <f>(D30/D48)*100</f>
        <v>10.235286964980544</v>
      </c>
    </row>
    <row r="31" spans="1:6" ht="18" customHeight="1" x14ac:dyDescent="0.3">
      <c r="A31" s="25"/>
      <c r="C31" s="69" t="s">
        <v>32</v>
      </c>
      <c r="D31" s="70">
        <f>SUM(D32:D35)</f>
        <v>15286</v>
      </c>
      <c r="E31" s="71">
        <f>(D31/D48)*100</f>
        <v>23.233827821011673</v>
      </c>
    </row>
    <row r="32" spans="1:6" ht="18" customHeight="1" x14ac:dyDescent="0.3">
      <c r="A32" s="25"/>
      <c r="C32" s="72" t="s">
        <v>33</v>
      </c>
      <c r="D32" s="73">
        <v>14015</v>
      </c>
      <c r="E32" s="74"/>
    </row>
    <row r="33" spans="1:5" ht="18" customHeight="1" x14ac:dyDescent="0.3">
      <c r="A33" s="25"/>
      <c r="C33" s="75" t="s">
        <v>34</v>
      </c>
      <c r="D33" s="76">
        <v>31</v>
      </c>
      <c r="E33" s="77"/>
    </row>
    <row r="34" spans="1:5" ht="18" customHeight="1" x14ac:dyDescent="0.3">
      <c r="A34" s="25"/>
      <c r="C34" s="75" t="s">
        <v>35</v>
      </c>
      <c r="D34" s="76">
        <v>1187</v>
      </c>
      <c r="E34" s="77"/>
    </row>
    <row r="35" spans="1:5" ht="18" customHeight="1" x14ac:dyDescent="0.3">
      <c r="A35" s="25"/>
      <c r="C35" s="78" t="s">
        <v>36</v>
      </c>
      <c r="D35" s="79">
        <v>53</v>
      </c>
      <c r="E35" s="80"/>
    </row>
    <row r="36" spans="1:5" ht="18" customHeight="1" x14ac:dyDescent="0.3">
      <c r="A36" s="25"/>
      <c r="C36" s="81" t="s">
        <v>37</v>
      </c>
      <c r="D36" s="82">
        <f>SUM(D37:D38)</f>
        <v>824</v>
      </c>
      <c r="E36" s="83">
        <f>(D36/D48)*100</f>
        <v>1.252431906614786</v>
      </c>
    </row>
    <row r="37" spans="1:5" ht="18" customHeight="1" x14ac:dyDescent="0.3">
      <c r="A37" s="25"/>
      <c r="C37" s="84" t="s">
        <v>38</v>
      </c>
      <c r="D37" s="85">
        <v>401</v>
      </c>
      <c r="E37" s="86"/>
    </row>
    <row r="38" spans="1:5" ht="18" customHeight="1" x14ac:dyDescent="0.3">
      <c r="A38" s="25"/>
      <c r="C38" s="87" t="s">
        <v>39</v>
      </c>
      <c r="D38" s="88">
        <v>423</v>
      </c>
      <c r="E38" s="89"/>
    </row>
    <row r="39" spans="1:5" ht="18" customHeight="1" x14ac:dyDescent="0.3">
      <c r="A39" s="25"/>
      <c r="C39" s="90" t="s">
        <v>40</v>
      </c>
      <c r="D39" s="91">
        <v>196</v>
      </c>
      <c r="E39" s="92">
        <f>(D39/D48)*100</f>
        <v>0.29790856031128404</v>
      </c>
    </row>
    <row r="40" spans="1:5" ht="18" customHeight="1" x14ac:dyDescent="0.3">
      <c r="A40" s="25"/>
      <c r="C40" s="93" t="s">
        <v>41</v>
      </c>
      <c r="D40" s="94">
        <v>403</v>
      </c>
      <c r="E40" s="95">
        <f>(D40/D48)*100</f>
        <v>0.61253647859922178</v>
      </c>
    </row>
    <row r="41" spans="1:5" ht="18" customHeight="1" x14ac:dyDescent="0.3">
      <c r="A41" s="25"/>
      <c r="C41" s="96" t="s">
        <v>42</v>
      </c>
      <c r="D41" s="97">
        <f>SUM(D42:D44)</f>
        <v>6150</v>
      </c>
      <c r="E41" s="98">
        <f>(D41/D48)*100</f>
        <v>9.3476410505836576</v>
      </c>
    </row>
    <row r="42" spans="1:5" ht="18" customHeight="1" x14ac:dyDescent="0.3">
      <c r="A42" s="25"/>
      <c r="C42" s="99" t="s">
        <v>43</v>
      </c>
      <c r="D42" s="100">
        <v>2073</v>
      </c>
      <c r="E42" s="101"/>
    </row>
    <row r="43" spans="1:5" ht="18" customHeight="1" x14ac:dyDescent="0.3">
      <c r="A43" s="25"/>
      <c r="C43" s="99" t="s">
        <v>44</v>
      </c>
      <c r="D43" s="100">
        <v>2689</v>
      </c>
      <c r="E43" s="101"/>
    </row>
    <row r="44" spans="1:5" ht="18" customHeight="1" x14ac:dyDescent="0.3">
      <c r="A44" s="25"/>
      <c r="C44" s="102" t="s">
        <v>45</v>
      </c>
      <c r="D44" s="103">
        <v>1388</v>
      </c>
      <c r="E44" s="104"/>
    </row>
    <row r="45" spans="1:5" ht="18" customHeight="1" x14ac:dyDescent="0.3">
      <c r="A45" s="25"/>
      <c r="C45" s="105" t="s">
        <v>46</v>
      </c>
      <c r="D45" s="106">
        <f>SUM(D46:D47)</f>
        <v>2039</v>
      </c>
      <c r="E45" s="107">
        <f>(D45/D48)*100</f>
        <v>3.0991609922178989</v>
      </c>
    </row>
    <row r="46" spans="1:5" ht="18" customHeight="1" x14ac:dyDescent="0.3">
      <c r="A46" s="25"/>
      <c r="C46" s="108" t="s">
        <v>47</v>
      </c>
      <c r="D46" s="109">
        <v>1331</v>
      </c>
      <c r="E46" s="110"/>
    </row>
    <row r="47" spans="1:5" ht="18" customHeight="1" x14ac:dyDescent="0.3">
      <c r="A47" s="25"/>
      <c r="C47" s="111" t="s">
        <v>48</v>
      </c>
      <c r="D47" s="112">
        <v>708</v>
      </c>
      <c r="E47" s="113"/>
    </row>
    <row r="48" spans="1:5" ht="18" customHeight="1" x14ac:dyDescent="0.3">
      <c r="A48" s="25"/>
      <c r="C48" s="114" t="s">
        <v>49</v>
      </c>
      <c r="D48" s="115">
        <f>D16+D19+D23+D26+D27+D30+D31+D36+D39+D40+D41+D45</f>
        <v>65792</v>
      </c>
      <c r="E48" s="116">
        <f>(D48/D48)*100</f>
        <v>100</v>
      </c>
    </row>
    <row r="49" spans="1:5" ht="15" customHeight="1" x14ac:dyDescent="0.3">
      <c r="A49" s="25"/>
    </row>
    <row r="50" spans="1:5" ht="12.75" customHeight="1" x14ac:dyDescent="0.3">
      <c r="D50" s="19"/>
      <c r="E50" s="20"/>
    </row>
    <row r="51" spans="1:5" ht="12.75" customHeight="1" x14ac:dyDescent="0.3">
      <c r="B51" s="117"/>
      <c r="C51" s="117" t="s">
        <v>200</v>
      </c>
      <c r="D51" s="19"/>
      <c r="E51" s="20"/>
    </row>
    <row r="52" spans="1:5" ht="12.75" customHeight="1" x14ac:dyDescent="0.3">
      <c r="D52" s="19"/>
      <c r="E52" s="20"/>
    </row>
    <row r="53" spans="1:5" ht="12.75" customHeight="1" x14ac:dyDescent="0.3">
      <c r="B53" s="16"/>
      <c r="C53" s="118" t="s">
        <v>50</v>
      </c>
      <c r="D53" s="19"/>
      <c r="E53" s="20"/>
    </row>
    <row r="65537" ht="12.75" customHeight="1" x14ac:dyDescent="0.3"/>
  </sheetData>
  <mergeCells count="3">
    <mergeCell ref="D2:E3"/>
    <mergeCell ref="D4:E5"/>
    <mergeCell ref="A8:E8"/>
  </mergeCells>
  <hyperlinks>
    <hyperlink ref="C53" location="Indice!A1" display="Volver al índice" xr:uid="{00000000-0004-0000-0100-000000000000}"/>
  </hyperlinks>
  <pageMargins left="0.74803149606299213" right="0.74803149606299213" top="1.3775590551181101" bottom="1.3775590551181101" header="0.98385826771653495" footer="0.98385826771653495"/>
  <pageSetup paperSize="0" scale="75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3"/>
  <sheetViews>
    <sheetView showGridLines="0" zoomScale="80" zoomScaleNormal="80" workbookViewId="0">
      <selection activeCell="A8" sqref="A8:N8"/>
    </sheetView>
  </sheetViews>
  <sheetFormatPr baseColWidth="10" defaultColWidth="11" defaultRowHeight="14" x14ac:dyDescent="0.3"/>
  <cols>
    <col min="1" max="1" width="1" customWidth="1"/>
    <col min="2" max="2" width="7" customWidth="1"/>
    <col min="3" max="9" width="10.08203125" customWidth="1"/>
    <col min="10" max="10" width="10.83203125" customWidth="1"/>
    <col min="11" max="11" width="9" customWidth="1"/>
    <col min="12" max="12" width="15" customWidth="1"/>
    <col min="13" max="13" width="13.33203125" customWidth="1"/>
    <col min="14" max="14" width="6.58203125" customWidth="1"/>
    <col min="15" max="64" width="10.08203125" customWidth="1"/>
    <col min="65" max="65" width="11" customWidth="1"/>
  </cols>
  <sheetData>
    <row r="1" spans="1:23" ht="15" customHeight="1" x14ac:dyDescent="0.3">
      <c r="E1" s="1"/>
    </row>
    <row r="2" spans="1:23" ht="15" customHeight="1" x14ac:dyDescent="0.3">
      <c r="L2" s="368" t="s">
        <v>198</v>
      </c>
      <c r="M2" s="368"/>
    </row>
    <row r="3" spans="1:23" ht="19.5" customHeight="1" x14ac:dyDescent="0.3">
      <c r="L3" s="368"/>
      <c r="M3" s="368"/>
    </row>
    <row r="4" spans="1:23" ht="15" customHeight="1" x14ac:dyDescent="0.3">
      <c r="C4" s="3"/>
      <c r="L4" s="370" t="s">
        <v>199</v>
      </c>
      <c r="M4" s="370"/>
    </row>
    <row r="5" spans="1:23" ht="32.25" customHeight="1" x14ac:dyDescent="0.3">
      <c r="L5" s="370"/>
      <c r="M5" s="370"/>
    </row>
    <row r="6" spans="1:23" ht="15" customHeight="1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</row>
    <row r="7" spans="1:23" ht="15" customHeight="1" x14ac:dyDescent="0.3"/>
    <row r="8" spans="1:23" ht="51" customHeight="1" x14ac:dyDescent="0.5">
      <c r="A8" s="373" t="s">
        <v>201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</row>
    <row r="9" spans="1:23" ht="17.5" x14ac:dyDescent="0.35">
      <c r="B9" s="122"/>
    </row>
    <row r="12" spans="1:23" ht="18" x14ac:dyDescent="0.4">
      <c r="B12" s="18" t="s">
        <v>51</v>
      </c>
    </row>
    <row r="17" spans="6:13" x14ac:dyDescent="0.3">
      <c r="M17" s="316"/>
    </row>
    <row r="18" spans="6:13" x14ac:dyDescent="0.3">
      <c r="M18" s="316"/>
    </row>
    <row r="19" spans="6:13" x14ac:dyDescent="0.3">
      <c r="M19" s="316"/>
    </row>
    <row r="20" spans="6:13" x14ac:dyDescent="0.3">
      <c r="M20" s="316"/>
    </row>
    <row r="21" spans="6:13" x14ac:dyDescent="0.3">
      <c r="M21" s="316"/>
    </row>
    <row r="22" spans="6:13" x14ac:dyDescent="0.3">
      <c r="M22" s="316"/>
    </row>
    <row r="23" spans="6:13" x14ac:dyDescent="0.3">
      <c r="M23" s="316"/>
    </row>
    <row r="24" spans="6:13" x14ac:dyDescent="0.3">
      <c r="M24" s="316"/>
    </row>
    <row r="25" spans="6:13" x14ac:dyDescent="0.3">
      <c r="M25" s="316"/>
    </row>
    <row r="26" spans="6:13" x14ac:dyDescent="0.3">
      <c r="M26" s="316"/>
    </row>
    <row r="27" spans="6:13" x14ac:dyDescent="0.3">
      <c r="F27">
        <f>SUM(F15:F26)</f>
        <v>0</v>
      </c>
      <c r="M27" s="316"/>
    </row>
    <row r="28" spans="6:13" x14ac:dyDescent="0.3">
      <c r="M28" s="316"/>
    </row>
    <row r="41" spans="3:3" x14ac:dyDescent="0.3">
      <c r="C41" s="117" t="s">
        <v>200</v>
      </c>
    </row>
    <row r="43" spans="3:3" x14ac:dyDescent="0.3">
      <c r="C43" s="118" t="s">
        <v>50</v>
      </c>
    </row>
  </sheetData>
  <mergeCells count="3">
    <mergeCell ref="L2:M3"/>
    <mergeCell ref="L4:M5"/>
    <mergeCell ref="A8:N8"/>
  </mergeCells>
  <hyperlinks>
    <hyperlink ref="C43" location="Indice!A1" display="Volver al índice" xr:uid="{00000000-0004-0000-02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5"/>
  <sheetViews>
    <sheetView showGridLines="0" zoomScale="90" zoomScaleNormal="90" workbookViewId="0">
      <selection activeCell="B6" sqref="B6:W6"/>
    </sheetView>
  </sheetViews>
  <sheetFormatPr baseColWidth="10" defaultColWidth="11" defaultRowHeight="14" x14ac:dyDescent="0.3"/>
  <cols>
    <col min="1" max="1" width="2.75" customWidth="1"/>
    <col min="2" max="2" width="2.25" customWidth="1"/>
    <col min="3" max="3" width="13.25" customWidth="1"/>
    <col min="4" max="4" width="45.58203125" customWidth="1"/>
    <col min="5" max="5" width="1.5" customWidth="1"/>
    <col min="6" max="6" width="8.5" customWidth="1"/>
    <col min="7" max="7" width="7.75" customWidth="1"/>
    <col min="8" max="8" width="9.5" customWidth="1"/>
    <col min="9" max="9" width="8.08203125" customWidth="1"/>
    <col min="10" max="10" width="9" customWidth="1"/>
    <col min="11" max="11" width="9.33203125" customWidth="1"/>
    <col min="12" max="12" width="9" customWidth="1"/>
    <col min="13" max="13" width="8.08203125" customWidth="1"/>
    <col min="14" max="14" width="9" customWidth="1"/>
    <col min="15" max="15" width="8.08203125" customWidth="1"/>
    <col min="16" max="16" width="9" customWidth="1"/>
    <col min="17" max="17" width="7.75" customWidth="1"/>
    <col min="18" max="18" width="9" customWidth="1"/>
    <col min="19" max="19" width="7.58203125" customWidth="1"/>
    <col min="20" max="20" width="9.5" customWidth="1"/>
    <col min="21" max="21" width="7.75" customWidth="1"/>
    <col min="22" max="22" width="9" customWidth="1"/>
    <col min="23" max="23" width="7.75" customWidth="1"/>
    <col min="24" max="64" width="10.08203125" customWidth="1"/>
    <col min="65" max="65" width="11" customWidth="1"/>
  </cols>
  <sheetData>
    <row r="1" spans="2:23" ht="15" customHeight="1" x14ac:dyDescent="0.3">
      <c r="E1" s="1"/>
    </row>
    <row r="2" spans="2:23" ht="15" customHeight="1" x14ac:dyDescent="0.3">
      <c r="T2" s="371" t="s">
        <v>198</v>
      </c>
      <c r="U2" s="371"/>
      <c r="V2" s="370"/>
      <c r="W2" s="370"/>
    </row>
    <row r="3" spans="2:23" ht="19.5" customHeight="1" x14ac:dyDescent="0.3">
      <c r="T3" s="371"/>
      <c r="U3" s="371"/>
      <c r="V3" s="370"/>
      <c r="W3" s="370"/>
    </row>
    <row r="4" spans="2:23" ht="15" customHeight="1" x14ac:dyDescent="0.3">
      <c r="C4" s="3"/>
      <c r="T4" s="371" t="s">
        <v>199</v>
      </c>
      <c r="U4" s="371"/>
      <c r="V4" s="370"/>
      <c r="W4" s="370"/>
    </row>
    <row r="5" spans="2:23" ht="32.25" customHeight="1" x14ac:dyDescent="0.3">
      <c r="T5" s="371"/>
      <c r="U5" s="371"/>
      <c r="V5" s="370"/>
      <c r="W5" s="370"/>
    </row>
    <row r="6" spans="2:23" ht="84" customHeight="1" x14ac:dyDescent="0.3">
      <c r="B6" s="375" t="s">
        <v>194</v>
      </c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</row>
    <row r="7" spans="2:23" ht="12" customHeight="1" x14ac:dyDescent="0.3"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</row>
    <row r="8" spans="2:23" ht="12" customHeight="1" x14ac:dyDescent="0.3">
      <c r="B8" s="120"/>
      <c r="C8" s="120"/>
      <c r="D8" s="120"/>
      <c r="E8" s="120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</row>
    <row r="9" spans="2:23" ht="18" x14ac:dyDescent="0.4">
      <c r="B9" s="18" t="s">
        <v>2</v>
      </c>
    </row>
    <row r="10" spans="2:23" x14ac:dyDescent="0.3">
      <c r="B10" s="121"/>
    </row>
    <row r="12" spans="2:23" ht="17.5" x14ac:dyDescent="0.35">
      <c r="B12" s="122"/>
      <c r="F12" s="19"/>
      <c r="G12" s="19"/>
      <c r="H12" s="19"/>
      <c r="I12" s="19"/>
      <c r="J12" s="123"/>
      <c r="K12" s="19"/>
    </row>
    <row r="13" spans="2:23" ht="12.75" customHeight="1" x14ac:dyDescent="0.3">
      <c r="B13" s="376"/>
      <c r="C13" s="376"/>
      <c r="D13" s="124"/>
      <c r="E13" s="125"/>
      <c r="F13" s="377" t="s">
        <v>49</v>
      </c>
      <c r="G13" s="377" t="s">
        <v>16</v>
      </c>
      <c r="H13" s="378" t="s">
        <v>52</v>
      </c>
      <c r="I13" s="378"/>
      <c r="J13" s="379" t="s">
        <v>53</v>
      </c>
      <c r="K13" s="379"/>
      <c r="L13" s="380" t="s">
        <v>54</v>
      </c>
      <c r="M13" s="380"/>
      <c r="N13" s="381" t="s">
        <v>55</v>
      </c>
      <c r="O13" s="381"/>
      <c r="P13" s="382" t="s">
        <v>56</v>
      </c>
      <c r="Q13" s="382"/>
      <c r="R13" s="383" t="s">
        <v>57</v>
      </c>
      <c r="S13" s="383"/>
      <c r="T13" s="384" t="s">
        <v>58</v>
      </c>
      <c r="U13" s="384"/>
      <c r="V13" s="385" t="s">
        <v>59</v>
      </c>
      <c r="W13" s="385"/>
    </row>
    <row r="14" spans="2:23" ht="15.5" x14ac:dyDescent="0.3">
      <c r="B14" s="386" t="s">
        <v>60</v>
      </c>
      <c r="C14" s="386"/>
      <c r="D14" s="386"/>
      <c r="E14" s="125"/>
      <c r="F14" s="377"/>
      <c r="G14" s="377"/>
      <c r="H14" s="126" t="s">
        <v>61</v>
      </c>
      <c r="I14" s="126" t="s">
        <v>16</v>
      </c>
      <c r="J14" s="127" t="s">
        <v>61</v>
      </c>
      <c r="K14" s="127" t="s">
        <v>16</v>
      </c>
      <c r="L14" s="128" t="s">
        <v>61</v>
      </c>
      <c r="M14" s="128" t="s">
        <v>16</v>
      </c>
      <c r="N14" s="129" t="s">
        <v>61</v>
      </c>
      <c r="O14" s="129" t="s">
        <v>16</v>
      </c>
      <c r="P14" s="130" t="s">
        <v>61</v>
      </c>
      <c r="Q14" s="130" t="s">
        <v>16</v>
      </c>
      <c r="R14" s="131" t="s">
        <v>61</v>
      </c>
      <c r="S14" s="131" t="s">
        <v>16</v>
      </c>
      <c r="T14" s="132" t="s">
        <v>61</v>
      </c>
      <c r="U14" s="132" t="s">
        <v>16</v>
      </c>
      <c r="V14" s="133" t="s">
        <v>61</v>
      </c>
      <c r="W14" s="133" t="s">
        <v>16</v>
      </c>
    </row>
    <row r="15" spans="2:23" ht="21" customHeight="1" x14ac:dyDescent="0.3">
      <c r="B15" s="374" t="s">
        <v>17</v>
      </c>
      <c r="C15" s="374"/>
      <c r="D15" s="374"/>
      <c r="E15" s="125"/>
      <c r="F15" s="134">
        <f t="shared" ref="F15:F26" si="0">H15+J15+L15+N15+P15+R15+T15+V15</f>
        <v>70</v>
      </c>
      <c r="G15" s="135">
        <f t="shared" ref="G15:G26" si="1">(F15/$F$27)*100</f>
        <v>0.10639591439688716</v>
      </c>
      <c r="H15" s="136">
        <v>4</v>
      </c>
      <c r="I15" s="137">
        <f t="shared" ref="I15:I26" si="2">(H15/$H$27)*100</f>
        <v>4.5803274934157791E-2</v>
      </c>
      <c r="J15" s="138">
        <v>19</v>
      </c>
      <c r="K15" s="139">
        <f t="shared" ref="K15:K26" si="3">(J15/$J$27)*100</f>
        <v>0.22054556006964599</v>
      </c>
      <c r="L15" s="140">
        <v>3</v>
      </c>
      <c r="M15" s="141">
        <f t="shared" ref="M15:M26" si="4">(L15/$L$27)*100</f>
        <v>4.0978008468788414E-2</v>
      </c>
      <c r="N15" s="142">
        <v>6</v>
      </c>
      <c r="O15" s="143">
        <f t="shared" ref="O15:O26" si="5">(N15/$N$27)*100</f>
        <v>5.9230009871668307E-2</v>
      </c>
      <c r="P15" s="144">
        <v>2</v>
      </c>
      <c r="Q15" s="145">
        <f t="shared" ref="Q15:Q26" si="6">(P15/$P$27)*100</f>
        <v>4.2372881355932202E-2</v>
      </c>
      <c r="R15" s="146">
        <v>3</v>
      </c>
      <c r="S15" s="147">
        <f t="shared" ref="S15:S26" si="7">(R15/$R$27)*100</f>
        <v>5.3571428571428575E-2</v>
      </c>
      <c r="T15" s="148">
        <v>17</v>
      </c>
      <c r="U15" s="149">
        <f t="shared" ref="U15:U26" si="8">(T15/$T$27)*100</f>
        <v>0.15342960288808663</v>
      </c>
      <c r="V15" s="150">
        <v>16</v>
      </c>
      <c r="W15" s="151">
        <f t="shared" ref="W15:W26" si="9">(V15/$V$27)*100</f>
        <v>0.16678828312311059</v>
      </c>
    </row>
    <row r="16" spans="2:23" ht="25.5" customHeight="1" x14ac:dyDescent="0.3">
      <c r="B16" s="388" t="s">
        <v>20</v>
      </c>
      <c r="C16" s="388"/>
      <c r="D16" s="388"/>
      <c r="E16" s="125"/>
      <c r="F16" s="134">
        <f t="shared" si="0"/>
        <v>443</v>
      </c>
      <c r="G16" s="135">
        <f t="shared" si="1"/>
        <v>0.67333414396887159</v>
      </c>
      <c r="H16" s="136">
        <v>44</v>
      </c>
      <c r="I16" s="137">
        <f t="shared" si="2"/>
        <v>0.50383602427573571</v>
      </c>
      <c r="J16" s="138">
        <v>60</v>
      </c>
      <c r="K16" s="139">
        <f t="shared" si="3"/>
        <v>0.69645966337782939</v>
      </c>
      <c r="L16" s="140">
        <v>50</v>
      </c>
      <c r="M16" s="141">
        <f t="shared" si="4"/>
        <v>0.68296680781314034</v>
      </c>
      <c r="N16" s="142">
        <v>44</v>
      </c>
      <c r="O16" s="143">
        <f t="shared" si="5"/>
        <v>0.43435340572556763</v>
      </c>
      <c r="P16" s="144">
        <v>28</v>
      </c>
      <c r="Q16" s="145">
        <f t="shared" si="6"/>
        <v>0.59322033898305082</v>
      </c>
      <c r="R16" s="146">
        <v>33</v>
      </c>
      <c r="S16" s="147">
        <f t="shared" si="7"/>
        <v>0.5892857142857143</v>
      </c>
      <c r="T16" s="148">
        <v>82</v>
      </c>
      <c r="U16" s="149">
        <f t="shared" si="8"/>
        <v>0.74007220216606495</v>
      </c>
      <c r="V16" s="150">
        <v>102</v>
      </c>
      <c r="W16" s="151">
        <f t="shared" si="9"/>
        <v>1.06327530490983</v>
      </c>
    </row>
    <row r="17" spans="1:23" ht="21" customHeight="1" x14ac:dyDescent="0.3">
      <c r="B17" s="388" t="s">
        <v>24</v>
      </c>
      <c r="C17" s="388"/>
      <c r="D17" s="388"/>
      <c r="E17" s="125"/>
      <c r="F17" s="134">
        <f t="shared" si="0"/>
        <v>7265</v>
      </c>
      <c r="G17" s="135">
        <f t="shared" si="1"/>
        <v>11.042375972762645</v>
      </c>
      <c r="H17" s="136">
        <v>735</v>
      </c>
      <c r="I17" s="137">
        <f t="shared" si="2"/>
        <v>8.4163517691514951</v>
      </c>
      <c r="J17" s="138">
        <v>837</v>
      </c>
      <c r="K17" s="139">
        <f t="shared" si="3"/>
        <v>9.7156123041207199</v>
      </c>
      <c r="L17" s="140">
        <v>707</v>
      </c>
      <c r="M17" s="141">
        <f t="shared" si="4"/>
        <v>9.6571506624778038</v>
      </c>
      <c r="N17" s="142">
        <v>994</v>
      </c>
      <c r="O17" s="143">
        <f t="shared" si="5"/>
        <v>9.8124383020730512</v>
      </c>
      <c r="P17" s="144">
        <v>388</v>
      </c>
      <c r="Q17" s="145">
        <f t="shared" si="6"/>
        <v>8.2203389830508478</v>
      </c>
      <c r="R17" s="146">
        <v>843</v>
      </c>
      <c r="S17" s="147">
        <f t="shared" si="7"/>
        <v>15.053571428571427</v>
      </c>
      <c r="T17" s="148">
        <v>1115</v>
      </c>
      <c r="U17" s="149">
        <f t="shared" si="8"/>
        <v>10.06317689530686</v>
      </c>
      <c r="V17" s="150">
        <v>1646</v>
      </c>
      <c r="W17" s="151">
        <f t="shared" si="9"/>
        <v>17.158344626290003</v>
      </c>
    </row>
    <row r="18" spans="1:23" ht="21" customHeight="1" x14ac:dyDescent="0.3">
      <c r="B18" s="388" t="s">
        <v>27</v>
      </c>
      <c r="C18" s="388"/>
      <c r="D18" s="388"/>
      <c r="E18" s="125"/>
      <c r="F18" s="134">
        <f t="shared" si="0"/>
        <v>5097</v>
      </c>
      <c r="G18" s="135">
        <f t="shared" si="1"/>
        <v>7.7471425097276265</v>
      </c>
      <c r="H18" s="136">
        <v>416</v>
      </c>
      <c r="I18" s="137">
        <f t="shared" si="2"/>
        <v>4.7635405931524106</v>
      </c>
      <c r="J18" s="138">
        <v>602</v>
      </c>
      <c r="K18" s="139">
        <f t="shared" si="3"/>
        <v>6.987811955890888</v>
      </c>
      <c r="L18" s="140">
        <v>640</v>
      </c>
      <c r="M18" s="141">
        <f t="shared" si="4"/>
        <v>8.7419751400081953</v>
      </c>
      <c r="N18" s="142">
        <v>948</v>
      </c>
      <c r="O18" s="143">
        <f t="shared" si="5"/>
        <v>9.3583415597235931</v>
      </c>
      <c r="P18" s="144">
        <v>682</v>
      </c>
      <c r="Q18" s="145">
        <f t="shared" si="6"/>
        <v>14.449152542372881</v>
      </c>
      <c r="R18" s="146">
        <v>457</v>
      </c>
      <c r="S18" s="147">
        <f t="shared" si="7"/>
        <v>8.1607142857142847</v>
      </c>
      <c r="T18" s="148">
        <v>384</v>
      </c>
      <c r="U18" s="149">
        <f t="shared" si="8"/>
        <v>3.4657039711191335</v>
      </c>
      <c r="V18" s="150">
        <v>968</v>
      </c>
      <c r="W18" s="151">
        <f t="shared" si="9"/>
        <v>10.09069112894819</v>
      </c>
    </row>
    <row r="19" spans="1:23" ht="21" customHeight="1" x14ac:dyDescent="0.3">
      <c r="B19" s="388" t="s">
        <v>62</v>
      </c>
      <c r="C19" s="388"/>
      <c r="D19" s="388"/>
      <c r="E19" s="125"/>
      <c r="F19" s="134">
        <f t="shared" si="0"/>
        <v>21285</v>
      </c>
      <c r="G19" s="135">
        <f t="shared" si="1"/>
        <v>32.351957684824903</v>
      </c>
      <c r="H19" s="136">
        <v>4946</v>
      </c>
      <c r="I19" s="137">
        <f t="shared" si="2"/>
        <v>56.635749456086117</v>
      </c>
      <c r="J19" s="138">
        <v>1348</v>
      </c>
      <c r="K19" s="139">
        <f t="shared" si="3"/>
        <v>15.647127103888566</v>
      </c>
      <c r="L19" s="140">
        <v>2916</v>
      </c>
      <c r="M19" s="141">
        <f t="shared" si="4"/>
        <v>39.830624231662341</v>
      </c>
      <c r="N19" s="142">
        <v>4239</v>
      </c>
      <c r="O19" s="143">
        <f t="shared" si="5"/>
        <v>41.84600197433366</v>
      </c>
      <c r="P19" s="144">
        <v>1381</v>
      </c>
      <c r="Q19" s="145">
        <f t="shared" si="6"/>
        <v>29.258474576271187</v>
      </c>
      <c r="R19" s="146">
        <v>1265</v>
      </c>
      <c r="S19" s="147">
        <f t="shared" si="7"/>
        <v>22.589285714285715</v>
      </c>
      <c r="T19" s="148">
        <v>2696</v>
      </c>
      <c r="U19" s="149">
        <f t="shared" si="8"/>
        <v>24.332129963898915</v>
      </c>
      <c r="V19" s="150">
        <v>2494</v>
      </c>
      <c r="W19" s="151">
        <f t="shared" si="9"/>
        <v>25.998123631814863</v>
      </c>
    </row>
    <row r="20" spans="1:23" ht="24.75" customHeight="1" x14ac:dyDescent="0.3">
      <c r="B20" s="388" t="s">
        <v>31</v>
      </c>
      <c r="C20" s="388"/>
      <c r="D20" s="388"/>
      <c r="E20" s="125"/>
      <c r="F20" s="134">
        <f t="shared" si="0"/>
        <v>6734</v>
      </c>
      <c r="G20" s="135">
        <f t="shared" si="1"/>
        <v>10.235286964980544</v>
      </c>
      <c r="H20" s="136">
        <v>675</v>
      </c>
      <c r="I20" s="137">
        <f t="shared" si="2"/>
        <v>7.7293026451391276</v>
      </c>
      <c r="J20" s="138">
        <v>723</v>
      </c>
      <c r="K20" s="139">
        <f t="shared" si="3"/>
        <v>8.3923389437028444</v>
      </c>
      <c r="L20" s="140">
        <v>1221</v>
      </c>
      <c r="M20" s="141">
        <f t="shared" si="4"/>
        <v>16.678049446796887</v>
      </c>
      <c r="N20" s="142">
        <v>860</v>
      </c>
      <c r="O20" s="143">
        <f t="shared" si="5"/>
        <v>8.4896347482724579</v>
      </c>
      <c r="P20" s="144">
        <v>810</v>
      </c>
      <c r="Q20" s="145">
        <f t="shared" si="6"/>
        <v>17.16101694915254</v>
      </c>
      <c r="R20" s="146">
        <v>775</v>
      </c>
      <c r="S20" s="147">
        <f t="shared" si="7"/>
        <v>13.839285714285715</v>
      </c>
      <c r="T20" s="148">
        <v>454</v>
      </c>
      <c r="U20" s="149">
        <f t="shared" si="8"/>
        <v>4.0974729241877252</v>
      </c>
      <c r="V20" s="150">
        <v>1216</v>
      </c>
      <c r="W20" s="151">
        <f t="shared" si="9"/>
        <v>12.675909517356407</v>
      </c>
    </row>
    <row r="21" spans="1:23" ht="21" customHeight="1" x14ac:dyDescent="0.3">
      <c r="B21" s="388" t="s">
        <v>32</v>
      </c>
      <c r="C21" s="388"/>
      <c r="D21" s="388"/>
      <c r="E21" s="125"/>
      <c r="F21" s="134">
        <f t="shared" si="0"/>
        <v>15286</v>
      </c>
      <c r="G21" s="135">
        <f t="shared" si="1"/>
        <v>23.233827821011673</v>
      </c>
      <c r="H21" s="136">
        <v>1088</v>
      </c>
      <c r="I21" s="137">
        <f t="shared" si="2"/>
        <v>12.458490782090919</v>
      </c>
      <c r="J21" s="138">
        <v>4000</v>
      </c>
      <c r="K21" s="139">
        <f t="shared" si="3"/>
        <v>46.430644225188622</v>
      </c>
      <c r="L21" s="140">
        <v>772</v>
      </c>
      <c r="M21" s="141">
        <f t="shared" si="4"/>
        <v>10.545007512634887</v>
      </c>
      <c r="N21" s="142">
        <v>1805</v>
      </c>
      <c r="O21" s="143">
        <f t="shared" si="5"/>
        <v>17.818361303060218</v>
      </c>
      <c r="P21" s="144">
        <v>884</v>
      </c>
      <c r="Q21" s="145">
        <f t="shared" si="6"/>
        <v>18.728813559322035</v>
      </c>
      <c r="R21" s="146">
        <v>1279</v>
      </c>
      <c r="S21" s="147">
        <f t="shared" si="7"/>
        <v>22.839285714285715</v>
      </c>
      <c r="T21" s="148">
        <v>4617</v>
      </c>
      <c r="U21" s="149">
        <f t="shared" si="8"/>
        <v>41.669675090252703</v>
      </c>
      <c r="V21" s="150">
        <v>841</v>
      </c>
      <c r="W21" s="151">
        <f t="shared" si="9"/>
        <v>8.7668091316585013</v>
      </c>
    </row>
    <row r="22" spans="1:23" ht="21" customHeight="1" x14ac:dyDescent="0.3">
      <c r="B22" s="388" t="s">
        <v>37</v>
      </c>
      <c r="C22" s="388"/>
      <c r="D22" s="388"/>
      <c r="E22" s="125"/>
      <c r="F22" s="134">
        <f t="shared" si="0"/>
        <v>824</v>
      </c>
      <c r="G22" s="135">
        <f t="shared" si="1"/>
        <v>1.252431906614786</v>
      </c>
      <c r="H22" s="136">
        <v>74</v>
      </c>
      <c r="I22" s="137">
        <f t="shared" si="2"/>
        <v>0.84736058628191913</v>
      </c>
      <c r="J22" s="138">
        <v>90</v>
      </c>
      <c r="K22" s="139">
        <f t="shared" si="3"/>
        <v>1.044689495066744</v>
      </c>
      <c r="L22" s="140">
        <v>71</v>
      </c>
      <c r="M22" s="141">
        <f t="shared" si="4"/>
        <v>0.96981286709465919</v>
      </c>
      <c r="N22" s="142">
        <v>86</v>
      </c>
      <c r="O22" s="143">
        <f t="shared" si="5"/>
        <v>0.84896347482724577</v>
      </c>
      <c r="P22" s="144">
        <v>58</v>
      </c>
      <c r="Q22" s="145">
        <f t="shared" si="6"/>
        <v>1.228813559322034</v>
      </c>
      <c r="R22" s="146">
        <v>102</v>
      </c>
      <c r="S22" s="147">
        <f t="shared" si="7"/>
        <v>1.8214285714285714</v>
      </c>
      <c r="T22" s="148">
        <v>136</v>
      </c>
      <c r="U22" s="149">
        <f t="shared" si="8"/>
        <v>1.227436823104693</v>
      </c>
      <c r="V22" s="150">
        <v>207</v>
      </c>
      <c r="W22" s="151">
        <f t="shared" si="9"/>
        <v>2.1578234129052434</v>
      </c>
    </row>
    <row r="23" spans="1:23" ht="24" customHeight="1" x14ac:dyDescent="0.3">
      <c r="B23" s="388" t="s">
        <v>63</v>
      </c>
      <c r="C23" s="388"/>
      <c r="D23" s="388"/>
      <c r="E23" s="125"/>
      <c r="F23" s="134">
        <f t="shared" si="0"/>
        <v>196</v>
      </c>
      <c r="G23" s="135">
        <f t="shared" si="1"/>
        <v>0.29790856031128404</v>
      </c>
      <c r="H23" s="136">
        <v>33</v>
      </c>
      <c r="I23" s="137">
        <f t="shared" si="2"/>
        <v>0.37787701820680175</v>
      </c>
      <c r="J23" s="138">
        <v>19</v>
      </c>
      <c r="K23" s="139">
        <f t="shared" si="3"/>
        <v>0.22054556006964599</v>
      </c>
      <c r="L23" s="140">
        <v>17</v>
      </c>
      <c r="M23" s="141">
        <f t="shared" si="4"/>
        <v>0.2322087146564677</v>
      </c>
      <c r="N23" s="142">
        <v>18</v>
      </c>
      <c r="O23" s="143">
        <f t="shared" si="5"/>
        <v>0.17769002961500494</v>
      </c>
      <c r="P23" s="144">
        <v>13</v>
      </c>
      <c r="Q23" s="145">
        <f t="shared" si="6"/>
        <v>0.27542372881355931</v>
      </c>
      <c r="R23" s="146">
        <v>7</v>
      </c>
      <c r="S23" s="147">
        <f t="shared" si="7"/>
        <v>0.125</v>
      </c>
      <c r="T23" s="148">
        <v>21</v>
      </c>
      <c r="U23" s="149">
        <f t="shared" si="8"/>
        <v>0.18953068592057762</v>
      </c>
      <c r="V23" s="150">
        <v>68</v>
      </c>
      <c r="W23" s="151">
        <f t="shared" si="9"/>
        <v>0.70885020327322001</v>
      </c>
    </row>
    <row r="24" spans="1:23" ht="25.5" customHeight="1" x14ac:dyDescent="0.3">
      <c r="B24" s="388" t="s">
        <v>64</v>
      </c>
      <c r="C24" s="388"/>
      <c r="D24" s="388"/>
      <c r="E24" s="125"/>
      <c r="F24" s="134">
        <f t="shared" si="0"/>
        <v>403</v>
      </c>
      <c r="G24" s="135">
        <f t="shared" si="1"/>
        <v>0.61253647859922178</v>
      </c>
      <c r="H24" s="136">
        <v>46</v>
      </c>
      <c r="I24" s="137">
        <f t="shared" si="2"/>
        <v>0.52673766174281456</v>
      </c>
      <c r="J24" s="138">
        <v>44</v>
      </c>
      <c r="K24" s="139">
        <f t="shared" si="3"/>
        <v>0.51073708647707494</v>
      </c>
      <c r="L24" s="140">
        <v>38</v>
      </c>
      <c r="M24" s="141">
        <f t="shared" si="4"/>
        <v>0.5190547739379866</v>
      </c>
      <c r="N24" s="142">
        <v>41</v>
      </c>
      <c r="O24" s="143">
        <f t="shared" si="5"/>
        <v>0.4047384007897335</v>
      </c>
      <c r="P24" s="144">
        <v>28</v>
      </c>
      <c r="Q24" s="145">
        <f t="shared" si="6"/>
        <v>0.59322033898305082</v>
      </c>
      <c r="R24" s="146">
        <v>24</v>
      </c>
      <c r="S24" s="147">
        <f t="shared" si="7"/>
        <v>0.4285714285714286</v>
      </c>
      <c r="T24" s="148">
        <v>59</v>
      </c>
      <c r="U24" s="149">
        <f t="shared" si="8"/>
        <v>0.53249097472924189</v>
      </c>
      <c r="V24" s="150">
        <v>123</v>
      </c>
      <c r="W24" s="151">
        <f t="shared" si="9"/>
        <v>1.2821849265089127</v>
      </c>
    </row>
    <row r="25" spans="1:23" ht="25.5" customHeight="1" x14ac:dyDescent="0.3">
      <c r="B25" s="388" t="s">
        <v>42</v>
      </c>
      <c r="C25" s="388"/>
      <c r="D25" s="388"/>
      <c r="E25" s="125"/>
      <c r="F25" s="134">
        <f t="shared" si="0"/>
        <v>6150</v>
      </c>
      <c r="G25" s="135">
        <f t="shared" si="1"/>
        <v>9.3476410505836576</v>
      </c>
      <c r="H25" s="136">
        <v>499</v>
      </c>
      <c r="I25" s="137">
        <f t="shared" si="2"/>
        <v>5.7139585480361843</v>
      </c>
      <c r="J25" s="138">
        <v>635</v>
      </c>
      <c r="K25" s="139">
        <f t="shared" si="3"/>
        <v>7.3708647707486943</v>
      </c>
      <c r="L25" s="140">
        <v>732</v>
      </c>
      <c r="M25" s="141">
        <f t="shared" si="4"/>
        <v>9.9986340663843745</v>
      </c>
      <c r="N25" s="142">
        <v>848</v>
      </c>
      <c r="O25" s="143">
        <f t="shared" si="5"/>
        <v>8.3711747285291214</v>
      </c>
      <c r="P25" s="144">
        <v>330</v>
      </c>
      <c r="Q25" s="145">
        <f t="shared" si="6"/>
        <v>6.9915254237288131</v>
      </c>
      <c r="R25" s="146">
        <v>677</v>
      </c>
      <c r="S25" s="147">
        <f t="shared" si="7"/>
        <v>12.089285714285715</v>
      </c>
      <c r="T25" s="148">
        <v>925</v>
      </c>
      <c r="U25" s="149">
        <f t="shared" si="8"/>
        <v>8.3483754512635393</v>
      </c>
      <c r="V25" s="150">
        <v>1504</v>
      </c>
      <c r="W25" s="151">
        <f t="shared" si="9"/>
        <v>15.678098613572397</v>
      </c>
    </row>
    <row r="26" spans="1:23" ht="21" customHeight="1" x14ac:dyDescent="0.3">
      <c r="B26" s="388" t="s">
        <v>46</v>
      </c>
      <c r="C26" s="388"/>
      <c r="D26" s="388"/>
      <c r="E26" s="125"/>
      <c r="F26" s="134">
        <f t="shared" si="0"/>
        <v>2039</v>
      </c>
      <c r="G26" s="135">
        <f t="shared" si="1"/>
        <v>3.0991609922178989</v>
      </c>
      <c r="H26" s="136">
        <v>173</v>
      </c>
      <c r="I26" s="137">
        <f t="shared" si="2"/>
        <v>1.9809916409023247</v>
      </c>
      <c r="J26" s="138">
        <v>238</v>
      </c>
      <c r="K26" s="139">
        <f t="shared" si="3"/>
        <v>2.7626233313987232</v>
      </c>
      <c r="L26" s="140">
        <v>154</v>
      </c>
      <c r="M26" s="141">
        <f t="shared" si="4"/>
        <v>2.1035377680644722</v>
      </c>
      <c r="N26" s="142">
        <v>241</v>
      </c>
      <c r="O26" s="143">
        <f t="shared" si="5"/>
        <v>2.3790720631786773</v>
      </c>
      <c r="P26" s="144">
        <v>116</v>
      </c>
      <c r="Q26" s="145">
        <f t="shared" si="6"/>
        <v>2.4576271186440679</v>
      </c>
      <c r="R26" s="146">
        <v>135</v>
      </c>
      <c r="S26" s="147">
        <f t="shared" si="7"/>
        <v>2.410714285714286</v>
      </c>
      <c r="T26" s="148">
        <v>574</v>
      </c>
      <c r="U26" s="149">
        <f t="shared" si="8"/>
        <v>5.1805054151624548</v>
      </c>
      <c r="V26" s="150">
        <v>408</v>
      </c>
      <c r="W26" s="151">
        <f t="shared" si="9"/>
        <v>4.2531012196393201</v>
      </c>
    </row>
    <row r="27" spans="1:23" ht="20.149999999999999" customHeight="1" x14ac:dyDescent="0.3">
      <c r="B27" s="152"/>
      <c r="C27" s="387" t="s">
        <v>65</v>
      </c>
      <c r="D27" s="387"/>
      <c r="E27" s="125"/>
      <c r="F27" s="153">
        <f>SUM(F15:F26)</f>
        <v>65792</v>
      </c>
      <c r="G27" s="154">
        <f t="shared" ref="G27:W27" si="10">SUM(G15:G26)</f>
        <v>100.00000000000001</v>
      </c>
      <c r="H27" s="155">
        <f t="shared" si="10"/>
        <v>8733</v>
      </c>
      <c r="I27" s="156">
        <f t="shared" si="10"/>
        <v>100.00000000000003</v>
      </c>
      <c r="J27" s="157">
        <f t="shared" si="10"/>
        <v>8615</v>
      </c>
      <c r="K27" s="158">
        <f t="shared" si="10"/>
        <v>100.00000000000001</v>
      </c>
      <c r="L27" s="159">
        <f t="shared" si="10"/>
        <v>7321</v>
      </c>
      <c r="M27" s="160">
        <f t="shared" si="10"/>
        <v>99.999999999999986</v>
      </c>
      <c r="N27" s="161">
        <f t="shared" si="10"/>
        <v>10130</v>
      </c>
      <c r="O27" s="162">
        <f t="shared" si="10"/>
        <v>100.00000000000001</v>
      </c>
      <c r="P27" s="163">
        <f t="shared" si="10"/>
        <v>4720</v>
      </c>
      <c r="Q27" s="164">
        <f t="shared" si="10"/>
        <v>100</v>
      </c>
      <c r="R27" s="165">
        <f t="shared" si="10"/>
        <v>5600</v>
      </c>
      <c r="S27" s="166">
        <f t="shared" si="10"/>
        <v>100.00000000000001</v>
      </c>
      <c r="T27" s="167">
        <f t="shared" si="10"/>
        <v>11080</v>
      </c>
      <c r="U27" s="168">
        <f t="shared" si="10"/>
        <v>100</v>
      </c>
      <c r="V27" s="169">
        <f t="shared" si="10"/>
        <v>9593</v>
      </c>
      <c r="W27" s="170">
        <f t="shared" si="10"/>
        <v>100</v>
      </c>
    </row>
    <row r="30" spans="1:23" x14ac:dyDescent="0.3">
      <c r="A30" s="117"/>
      <c r="B30" s="117" t="s">
        <v>200</v>
      </c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</row>
    <row r="31" spans="1:23" x14ac:dyDescent="0.3"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</row>
    <row r="32" spans="1:23" x14ac:dyDescent="0.3">
      <c r="B32" s="118" t="s">
        <v>50</v>
      </c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</row>
    <row r="33" spans="6:16" x14ac:dyDescent="0.3"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</row>
    <row r="34" spans="6:16" x14ac:dyDescent="0.3"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</row>
    <row r="35" spans="6:16" x14ac:dyDescent="0.3"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</row>
    <row r="36" spans="6:16" x14ac:dyDescent="0.3"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</row>
    <row r="37" spans="6:16" x14ac:dyDescent="0.3"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</row>
    <row r="38" spans="6:16" x14ac:dyDescent="0.3"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</row>
    <row r="39" spans="6:16" x14ac:dyDescent="0.3"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</row>
    <row r="40" spans="6:16" x14ac:dyDescent="0.3"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</row>
    <row r="41" spans="6:16" x14ac:dyDescent="0.3">
      <c r="F41" s="353"/>
      <c r="G41" s="353"/>
      <c r="H41" s="353"/>
      <c r="I41" s="353"/>
      <c r="J41" s="353"/>
      <c r="K41" s="353"/>
      <c r="L41" s="353"/>
      <c r="M41" s="353"/>
      <c r="N41" s="353"/>
      <c r="O41" s="353"/>
      <c r="P41" s="353"/>
    </row>
    <row r="42" spans="6:16" x14ac:dyDescent="0.3"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</row>
    <row r="43" spans="6:16" x14ac:dyDescent="0.3"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</row>
    <row r="44" spans="6:16" x14ac:dyDescent="0.3">
      <c r="F44" s="353"/>
      <c r="G44" s="353"/>
      <c r="H44" s="353"/>
      <c r="I44" s="353"/>
      <c r="J44" s="353"/>
      <c r="K44" s="353"/>
      <c r="L44" s="353"/>
      <c r="M44" s="353"/>
      <c r="N44" s="353"/>
      <c r="O44" s="353"/>
      <c r="P44" s="353"/>
    </row>
    <row r="45" spans="6:16" x14ac:dyDescent="0.3"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</row>
  </sheetData>
  <mergeCells count="28">
    <mergeCell ref="C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15:D15"/>
    <mergeCell ref="T2:W3"/>
    <mergeCell ref="T4:W5"/>
    <mergeCell ref="B6:W6"/>
    <mergeCell ref="B13:C13"/>
    <mergeCell ref="F13:F14"/>
    <mergeCell ref="G13:G14"/>
    <mergeCell ref="H13:I13"/>
    <mergeCell ref="J13:K13"/>
    <mergeCell ref="L13:M13"/>
    <mergeCell ref="N13:O13"/>
    <mergeCell ref="P13:Q13"/>
    <mergeCell ref="R13:S13"/>
    <mergeCell ref="T13:U13"/>
    <mergeCell ref="V13:W13"/>
    <mergeCell ref="B14:D14"/>
  </mergeCells>
  <hyperlinks>
    <hyperlink ref="B32" location="Indice!A1" display="Volver al índice" xr:uid="{00000000-0004-0000-03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9" scale="55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8"/>
  <sheetViews>
    <sheetView showGridLines="0" zoomScale="80" zoomScaleNormal="80" workbookViewId="0">
      <selection activeCell="A8" sqref="A8:K8"/>
    </sheetView>
  </sheetViews>
  <sheetFormatPr baseColWidth="10" defaultColWidth="11" defaultRowHeight="14" x14ac:dyDescent="0.3"/>
  <cols>
    <col min="1" max="2" width="2.5" customWidth="1"/>
    <col min="3" max="64" width="10.08203125" customWidth="1"/>
    <col min="65" max="65" width="11" customWidth="1"/>
  </cols>
  <sheetData>
    <row r="1" spans="1:23" ht="15" customHeight="1" x14ac:dyDescent="0.3">
      <c r="E1" s="1"/>
    </row>
    <row r="2" spans="1:23" ht="15" customHeight="1" x14ac:dyDescent="0.3">
      <c r="K2" s="368" t="s">
        <v>202</v>
      </c>
      <c r="L2" s="368"/>
      <c r="M2" s="368"/>
    </row>
    <row r="3" spans="1:23" ht="19.5" customHeight="1" x14ac:dyDescent="0.3">
      <c r="K3" s="368"/>
      <c r="L3" s="368"/>
      <c r="M3" s="368"/>
    </row>
    <row r="4" spans="1:23" ht="15" customHeight="1" x14ac:dyDescent="0.3">
      <c r="C4" s="3"/>
      <c r="K4" s="370" t="s">
        <v>203</v>
      </c>
      <c r="L4" s="370"/>
      <c r="M4" s="370"/>
    </row>
    <row r="5" spans="1:23" ht="32.25" customHeight="1" x14ac:dyDescent="0.3">
      <c r="K5" s="370"/>
      <c r="L5" s="370"/>
      <c r="M5" s="370"/>
    </row>
    <row r="6" spans="1:23" ht="15" customHeight="1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</row>
    <row r="7" spans="1:23" ht="15" customHeight="1" x14ac:dyDescent="0.3"/>
    <row r="8" spans="1:23" ht="51" customHeight="1" x14ac:dyDescent="0.5">
      <c r="A8" s="373" t="s">
        <v>194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171"/>
      <c r="M8" s="171"/>
      <c r="N8" s="171"/>
    </row>
    <row r="9" spans="1:23" ht="17.5" x14ac:dyDescent="0.35">
      <c r="B9" s="122"/>
    </row>
    <row r="12" spans="1:23" ht="18" x14ac:dyDescent="0.4">
      <c r="B12" s="18" t="s">
        <v>66</v>
      </c>
    </row>
    <row r="18" spans="6:12" x14ac:dyDescent="0.3">
      <c r="L18" s="332"/>
    </row>
    <row r="19" spans="6:12" x14ac:dyDescent="0.3">
      <c r="L19" s="332"/>
    </row>
    <row r="20" spans="6:12" x14ac:dyDescent="0.3">
      <c r="L20" s="332"/>
    </row>
    <row r="21" spans="6:12" x14ac:dyDescent="0.3">
      <c r="L21" s="332"/>
    </row>
    <row r="22" spans="6:12" x14ac:dyDescent="0.3">
      <c r="L22" s="332"/>
    </row>
    <row r="23" spans="6:12" x14ac:dyDescent="0.3">
      <c r="L23" s="332"/>
    </row>
    <row r="24" spans="6:12" x14ac:dyDescent="0.3">
      <c r="L24" s="332"/>
    </row>
    <row r="25" spans="6:12" x14ac:dyDescent="0.3">
      <c r="L25" s="332"/>
    </row>
    <row r="27" spans="6:12" x14ac:dyDescent="0.3">
      <c r="F27">
        <f>SUM(F15:F26)</f>
        <v>0</v>
      </c>
    </row>
    <row r="34" spans="2:3" x14ac:dyDescent="0.3">
      <c r="B34" s="117" t="s">
        <v>200</v>
      </c>
      <c r="C34" s="117"/>
    </row>
    <row r="36" spans="2:3" x14ac:dyDescent="0.3">
      <c r="B36" s="118" t="s">
        <v>50</v>
      </c>
    </row>
    <row r="38" spans="2:3" x14ac:dyDescent="0.3">
      <c r="B38" s="172"/>
    </row>
  </sheetData>
  <mergeCells count="3">
    <mergeCell ref="K2:M3"/>
    <mergeCell ref="K4:M5"/>
    <mergeCell ref="A8:K8"/>
  </mergeCells>
  <hyperlinks>
    <hyperlink ref="B36" location="Indice!A1" display="Volver al índice" xr:uid="{00000000-0004-0000-0400-000000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33"/>
  <sheetViews>
    <sheetView showGridLines="0" zoomScale="80" zoomScaleNormal="80" workbookViewId="0">
      <selection activeCell="B8" sqref="B8:U8"/>
    </sheetView>
  </sheetViews>
  <sheetFormatPr baseColWidth="10" defaultColWidth="11" defaultRowHeight="14" x14ac:dyDescent="0.3"/>
  <cols>
    <col min="1" max="2" width="2.75" customWidth="1"/>
    <col min="3" max="3" width="41.25" customWidth="1"/>
    <col min="4" max="4" width="0.75" customWidth="1"/>
    <col min="5" max="6" width="6.25" customWidth="1"/>
    <col min="7" max="7" width="0.75" customWidth="1"/>
    <col min="8" max="8" width="7.5" customWidth="1"/>
    <col min="9" max="9" width="6.25" customWidth="1"/>
    <col min="10" max="10" width="0.75" customWidth="1"/>
    <col min="11" max="11" width="8.75" customWidth="1"/>
    <col min="12" max="12" width="6.25" customWidth="1"/>
    <col min="13" max="13" width="0.75" customWidth="1"/>
    <col min="14" max="14" width="8.25" customWidth="1"/>
    <col min="15" max="15" width="6.25" customWidth="1"/>
    <col min="16" max="16" width="0.75" customWidth="1"/>
    <col min="17" max="17" width="7.25" customWidth="1"/>
    <col min="18" max="18" width="6.25" customWidth="1"/>
    <col min="19" max="19" width="1.25" customWidth="1"/>
    <col min="20" max="20" width="7.58203125" customWidth="1"/>
    <col min="21" max="21" width="6.25" customWidth="1"/>
    <col min="22" max="49" width="10.08203125" customWidth="1"/>
    <col min="50" max="50" width="11" customWidth="1"/>
  </cols>
  <sheetData>
    <row r="1" spans="2:22" ht="15" customHeight="1" x14ac:dyDescent="0.3">
      <c r="E1" s="1"/>
    </row>
    <row r="2" spans="2:22" ht="15" customHeight="1" x14ac:dyDescent="0.3">
      <c r="O2" s="356"/>
      <c r="P2" s="354"/>
      <c r="Q2" s="371" t="s">
        <v>198</v>
      </c>
      <c r="R2" s="369"/>
      <c r="S2" s="369"/>
      <c r="T2" s="369"/>
      <c r="U2" s="369"/>
    </row>
    <row r="3" spans="2:22" ht="19.5" customHeight="1" x14ac:dyDescent="0.3">
      <c r="O3" s="356"/>
      <c r="P3" s="354"/>
      <c r="Q3" s="369"/>
      <c r="R3" s="369"/>
      <c r="S3" s="369"/>
      <c r="T3" s="369"/>
      <c r="U3" s="369"/>
    </row>
    <row r="4" spans="2:22" ht="15" customHeight="1" x14ac:dyDescent="0.3">
      <c r="C4" s="3"/>
      <c r="O4" s="357"/>
      <c r="P4" s="355"/>
      <c r="Q4" s="372" t="s">
        <v>199</v>
      </c>
      <c r="R4" s="369"/>
      <c r="S4" s="369"/>
      <c r="T4" s="369"/>
      <c r="U4" s="369"/>
    </row>
    <row r="5" spans="2:22" ht="32.25" customHeight="1" x14ac:dyDescent="0.3">
      <c r="N5" s="357"/>
      <c r="O5" s="357"/>
      <c r="P5" s="355"/>
      <c r="Q5" s="369"/>
      <c r="R5" s="369"/>
      <c r="S5" s="369"/>
      <c r="T5" s="369"/>
      <c r="U5" s="369"/>
    </row>
    <row r="6" spans="2:22" ht="25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</row>
    <row r="8" spans="2:22" ht="51" customHeight="1" x14ac:dyDescent="0.5">
      <c r="B8" s="373" t="s">
        <v>195</v>
      </c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17"/>
    </row>
    <row r="9" spans="2:22" ht="17.5" x14ac:dyDescent="0.35">
      <c r="B9" s="122"/>
    </row>
    <row r="12" spans="2:22" ht="18" x14ac:dyDescent="0.4">
      <c r="B12" s="18" t="s">
        <v>3</v>
      </c>
      <c r="C12" s="21"/>
    </row>
    <row r="14" spans="2:22" ht="15" customHeight="1" x14ac:dyDescent="0.3">
      <c r="B14" s="389" t="s">
        <v>60</v>
      </c>
      <c r="C14" s="389"/>
      <c r="D14" s="125"/>
      <c r="E14" s="390" t="s">
        <v>67</v>
      </c>
      <c r="F14" s="390"/>
      <c r="G14" s="173"/>
      <c r="H14" s="391" t="s">
        <v>68</v>
      </c>
      <c r="I14" s="391"/>
      <c r="J14" s="173"/>
      <c r="K14" s="392" t="s">
        <v>69</v>
      </c>
      <c r="L14" s="392"/>
      <c r="M14" s="173"/>
      <c r="N14" s="393" t="s">
        <v>70</v>
      </c>
      <c r="O14" s="393"/>
      <c r="P14" s="174"/>
      <c r="Q14" s="394" t="s">
        <v>71</v>
      </c>
      <c r="R14" s="394"/>
      <c r="T14" s="395" t="s">
        <v>49</v>
      </c>
      <c r="U14" s="395"/>
    </row>
    <row r="15" spans="2:22" ht="18.649999999999999" customHeight="1" x14ac:dyDescent="0.3">
      <c r="B15" s="389"/>
      <c r="C15" s="389"/>
      <c r="D15" s="125"/>
      <c r="E15" s="390"/>
      <c r="F15" s="390"/>
      <c r="G15" s="173"/>
      <c r="H15" s="391"/>
      <c r="I15" s="391"/>
      <c r="J15" s="173"/>
      <c r="K15" s="392"/>
      <c r="L15" s="392"/>
      <c r="M15" s="173"/>
      <c r="N15" s="393"/>
      <c r="O15" s="393"/>
      <c r="P15" s="174"/>
      <c r="Q15" s="394"/>
      <c r="R15" s="394"/>
      <c r="T15" s="395"/>
      <c r="U15" s="395"/>
    </row>
    <row r="16" spans="2:22" ht="15" customHeight="1" x14ac:dyDescent="0.3">
      <c r="B16" s="389"/>
      <c r="C16" s="389"/>
      <c r="D16" s="125"/>
      <c r="E16" s="175" t="s">
        <v>61</v>
      </c>
      <c r="F16" s="175" t="s">
        <v>16</v>
      </c>
      <c r="G16" s="19"/>
      <c r="H16" s="176" t="s">
        <v>61</v>
      </c>
      <c r="I16" s="176" t="s">
        <v>16</v>
      </c>
      <c r="K16" s="177" t="s">
        <v>61</v>
      </c>
      <c r="L16" s="177" t="s">
        <v>16</v>
      </c>
      <c r="N16" s="178" t="s">
        <v>61</v>
      </c>
      <c r="O16" s="178" t="s">
        <v>16</v>
      </c>
      <c r="Q16" s="179" t="s">
        <v>61</v>
      </c>
      <c r="R16" s="179" t="s">
        <v>16</v>
      </c>
      <c r="T16" s="180" t="s">
        <v>61</v>
      </c>
      <c r="U16" s="180" t="s">
        <v>16</v>
      </c>
    </row>
    <row r="17" spans="2:21" ht="21" customHeight="1" x14ac:dyDescent="0.3">
      <c r="B17" s="388" t="s">
        <v>17</v>
      </c>
      <c r="C17" s="388"/>
      <c r="D17" s="181"/>
      <c r="E17" s="182"/>
      <c r="F17" s="183">
        <f>E17/$E$29*100</f>
        <v>0</v>
      </c>
      <c r="G17" s="184"/>
      <c r="H17" s="185"/>
      <c r="I17" s="186">
        <f>H17/H29*100</f>
        <v>0</v>
      </c>
      <c r="J17" s="184"/>
      <c r="K17" s="187">
        <v>15</v>
      </c>
      <c r="L17" s="188">
        <f>K17/K29*100</f>
        <v>9.2873506284440591E-2</v>
      </c>
      <c r="M17" s="184"/>
      <c r="N17" s="189">
        <v>16</v>
      </c>
      <c r="O17" s="190">
        <f>N17/N29*100</f>
        <v>0.12775471095496646</v>
      </c>
      <c r="P17" s="184"/>
      <c r="Q17" s="191">
        <v>39</v>
      </c>
      <c r="R17" s="192">
        <f>Q17/Q29*100</f>
        <v>0.24635209399279895</v>
      </c>
      <c r="T17" s="193">
        <f t="shared" ref="T17:T28" si="0">E17+H17+K17+N17+Q17</f>
        <v>70</v>
      </c>
      <c r="U17" s="194">
        <f>T17/T29*100</f>
        <v>0.10639591439688716</v>
      </c>
    </row>
    <row r="18" spans="2:21" ht="21" customHeight="1" x14ac:dyDescent="0.3">
      <c r="B18" s="388" t="s">
        <v>20</v>
      </c>
      <c r="C18" s="388"/>
      <c r="D18" s="181"/>
      <c r="E18" s="182">
        <v>8</v>
      </c>
      <c r="F18" s="183">
        <f t="shared" ref="F18:F28" si="1">E18/$E$29*100</f>
        <v>0.1834862385321101</v>
      </c>
      <c r="G18" s="184"/>
      <c r="H18" s="185">
        <v>51</v>
      </c>
      <c r="I18" s="186">
        <f>H18/H29*100</f>
        <v>0.30131159163417226</v>
      </c>
      <c r="J18" s="184"/>
      <c r="K18" s="187">
        <v>84</v>
      </c>
      <c r="L18" s="188">
        <f>K18/K29*100</f>
        <v>0.52009163519286739</v>
      </c>
      <c r="M18" s="184"/>
      <c r="N18" s="189">
        <v>98</v>
      </c>
      <c r="O18" s="190">
        <f>N18/N29*100</f>
        <v>0.78249760459916962</v>
      </c>
      <c r="P18" s="184"/>
      <c r="Q18" s="191">
        <v>202</v>
      </c>
      <c r="R18" s="192">
        <f>Q18/Q29*100</f>
        <v>1.2759775124755226</v>
      </c>
      <c r="T18" s="193">
        <f t="shared" si="0"/>
        <v>443</v>
      </c>
      <c r="U18" s="194">
        <f>T18/T29*100</f>
        <v>0.67333414396887159</v>
      </c>
    </row>
    <row r="19" spans="2:21" ht="21" customHeight="1" x14ac:dyDescent="0.3">
      <c r="B19" s="388" t="s">
        <v>24</v>
      </c>
      <c r="C19" s="388"/>
      <c r="D19" s="181"/>
      <c r="E19" s="182">
        <v>118</v>
      </c>
      <c r="F19" s="183">
        <f t="shared" si="1"/>
        <v>2.7064220183486238</v>
      </c>
      <c r="G19" s="184"/>
      <c r="H19" s="185">
        <v>841</v>
      </c>
      <c r="I19" s="186">
        <f>H19/H29*100</f>
        <v>4.9686872267517428</v>
      </c>
      <c r="J19" s="184"/>
      <c r="K19" s="187">
        <v>1917</v>
      </c>
      <c r="L19" s="188">
        <f>K19/K29*100</f>
        <v>11.869234103151507</v>
      </c>
      <c r="M19" s="184"/>
      <c r="N19" s="189">
        <v>1585</v>
      </c>
      <c r="O19" s="190">
        <f>N19/N29*100</f>
        <v>12.655701053976365</v>
      </c>
      <c r="P19" s="184"/>
      <c r="Q19" s="191">
        <v>2804</v>
      </c>
      <c r="R19" s="192">
        <f>Q19/Q29*100</f>
        <v>17.712083886046365</v>
      </c>
      <c r="T19" s="193">
        <f t="shared" si="0"/>
        <v>7265</v>
      </c>
      <c r="U19" s="194">
        <f>T19/T29*100</f>
        <v>11.042375972762645</v>
      </c>
    </row>
    <row r="20" spans="2:21" ht="21" customHeight="1" x14ac:dyDescent="0.3">
      <c r="B20" s="388" t="s">
        <v>27</v>
      </c>
      <c r="C20" s="388"/>
      <c r="D20" s="181"/>
      <c r="E20" s="182">
        <v>138</v>
      </c>
      <c r="F20" s="183">
        <f t="shared" si="1"/>
        <v>3.1651376146788994</v>
      </c>
      <c r="G20" s="184"/>
      <c r="H20" s="185">
        <v>1171</v>
      </c>
      <c r="I20" s="186">
        <f>H20/H29*100</f>
        <v>6.9183504667375635</v>
      </c>
      <c r="J20" s="184"/>
      <c r="K20" s="187">
        <v>1324</v>
      </c>
      <c r="L20" s="188">
        <f>K20/K29*100</f>
        <v>8.1976348213732901</v>
      </c>
      <c r="M20" s="184"/>
      <c r="N20" s="189">
        <v>1329</v>
      </c>
      <c r="O20" s="190">
        <f>N20/N29*100</f>
        <v>10.611625678696903</v>
      </c>
      <c r="P20" s="184"/>
      <c r="Q20" s="191">
        <v>1135</v>
      </c>
      <c r="R20" s="192">
        <f>Q20/Q29*100</f>
        <v>7.1694776072263284</v>
      </c>
      <c r="T20" s="193">
        <f t="shared" si="0"/>
        <v>5097</v>
      </c>
      <c r="U20" s="194">
        <f>T20/T29*100</f>
        <v>7.7471425097276265</v>
      </c>
    </row>
    <row r="21" spans="2:21" ht="21" customHeight="1" x14ac:dyDescent="0.3">
      <c r="B21" s="388" t="s">
        <v>62</v>
      </c>
      <c r="C21" s="388"/>
      <c r="D21" s="181"/>
      <c r="E21" s="182">
        <v>1641</v>
      </c>
      <c r="F21" s="183">
        <f>E21/$E$29*100</f>
        <v>37.637614678899084</v>
      </c>
      <c r="G21" s="184"/>
      <c r="H21" s="185">
        <v>6203</v>
      </c>
      <c r="I21" s="186">
        <f>H21/H29*100</f>
        <v>36.647760841309228</v>
      </c>
      <c r="J21" s="184"/>
      <c r="K21" s="187">
        <v>5435</v>
      </c>
      <c r="L21" s="188">
        <f>K21/K29*100</f>
        <v>33.65116711039564</v>
      </c>
      <c r="M21" s="184"/>
      <c r="N21" s="189">
        <v>3429</v>
      </c>
      <c r="O21" s="190">
        <f>N21/N29*100</f>
        <v>27.379431491536248</v>
      </c>
      <c r="P21" s="184"/>
      <c r="Q21" s="191">
        <v>4577</v>
      </c>
      <c r="R21" s="192">
        <f>Q21/Q29*100</f>
        <v>28.911629082180536</v>
      </c>
      <c r="T21" s="193">
        <f t="shared" si="0"/>
        <v>21285</v>
      </c>
      <c r="U21" s="194">
        <f>T21/T29*100</f>
        <v>32.351957684824903</v>
      </c>
    </row>
    <row r="22" spans="2:21" ht="21" customHeight="1" x14ac:dyDescent="0.3">
      <c r="B22" s="388" t="s">
        <v>31</v>
      </c>
      <c r="C22" s="388"/>
      <c r="D22" s="181"/>
      <c r="E22" s="182">
        <v>723</v>
      </c>
      <c r="F22" s="183">
        <f t="shared" si="1"/>
        <v>16.582568807339449</v>
      </c>
      <c r="G22" s="184"/>
      <c r="H22" s="185">
        <v>2538</v>
      </c>
      <c r="I22" s="186">
        <f>H22/H29*100</f>
        <v>14.99468273661822</v>
      </c>
      <c r="J22" s="184"/>
      <c r="K22" s="187">
        <v>1716</v>
      </c>
      <c r="L22" s="188">
        <f>K22/K29*100</f>
        <v>10.624729118940003</v>
      </c>
      <c r="M22" s="184"/>
      <c r="N22" s="189">
        <v>967</v>
      </c>
      <c r="O22" s="190">
        <f>N22/N29*100</f>
        <v>7.7211753433407857</v>
      </c>
      <c r="P22" s="184"/>
      <c r="Q22" s="191">
        <v>790</v>
      </c>
      <c r="R22" s="192">
        <f>Q22/Q29*100</f>
        <v>4.9902090834438759</v>
      </c>
      <c r="T22" s="193">
        <f t="shared" si="0"/>
        <v>6734</v>
      </c>
      <c r="U22" s="194">
        <f>T22/T29*100</f>
        <v>10.235286964980544</v>
      </c>
    </row>
    <row r="23" spans="2:21" ht="21" customHeight="1" x14ac:dyDescent="0.3">
      <c r="B23" s="388" t="s">
        <v>32</v>
      </c>
      <c r="C23" s="388"/>
      <c r="D23" s="181"/>
      <c r="E23" s="182">
        <v>1621</v>
      </c>
      <c r="F23" s="183">
        <f t="shared" si="1"/>
        <v>37.178899082568805</v>
      </c>
      <c r="G23" s="184"/>
      <c r="H23" s="185">
        <v>5213</v>
      </c>
      <c r="I23" s="186">
        <f>H23/H29*100</f>
        <v>30.798771121351763</v>
      </c>
      <c r="J23" s="184"/>
      <c r="K23" s="187">
        <v>3591</v>
      </c>
      <c r="L23" s="188">
        <f>K23/K29*100</f>
        <v>22.233917404495077</v>
      </c>
      <c r="M23" s="184"/>
      <c r="N23" s="189">
        <v>3264</v>
      </c>
      <c r="O23" s="190">
        <f>N23/N29*100</f>
        <v>26.061961034813159</v>
      </c>
      <c r="P23" s="184"/>
      <c r="Q23" s="191">
        <v>1597</v>
      </c>
      <c r="R23" s="192">
        <f>Q23/Q29*100</f>
        <v>10.087802412987177</v>
      </c>
      <c r="T23" s="193">
        <f t="shared" si="0"/>
        <v>15286</v>
      </c>
      <c r="U23" s="194">
        <f>T23/T29*100</f>
        <v>23.233827821011673</v>
      </c>
    </row>
    <row r="24" spans="2:21" ht="21" customHeight="1" x14ac:dyDescent="0.3">
      <c r="B24" s="388" t="s">
        <v>37</v>
      </c>
      <c r="C24" s="388"/>
      <c r="D24" s="181"/>
      <c r="E24" s="182">
        <v>13</v>
      </c>
      <c r="F24" s="183">
        <f t="shared" si="1"/>
        <v>0.29816513761467889</v>
      </c>
      <c r="G24" s="184"/>
      <c r="H24" s="185">
        <v>85</v>
      </c>
      <c r="I24" s="186">
        <f>H24/H29*100</f>
        <v>0.50218598605695386</v>
      </c>
      <c r="J24" s="184"/>
      <c r="K24" s="187">
        <v>145</v>
      </c>
      <c r="L24" s="188">
        <f>K24/K29*100</f>
        <v>0.89777722741625898</v>
      </c>
      <c r="M24" s="184"/>
      <c r="N24" s="189">
        <v>130</v>
      </c>
      <c r="O24" s="190">
        <f>N24/N29*100</f>
        <v>1.0380070265091026</v>
      </c>
      <c r="P24" s="184"/>
      <c r="Q24" s="191">
        <v>451</v>
      </c>
      <c r="R24" s="192">
        <f>Q24/Q29*100</f>
        <v>2.8488408818141622</v>
      </c>
      <c r="T24" s="193">
        <f t="shared" si="0"/>
        <v>824</v>
      </c>
      <c r="U24" s="194">
        <f>T24/T29*100</f>
        <v>1.252431906614786</v>
      </c>
    </row>
    <row r="25" spans="2:21" ht="21" customHeight="1" x14ac:dyDescent="0.3">
      <c r="B25" s="388" t="s">
        <v>63</v>
      </c>
      <c r="C25" s="388"/>
      <c r="D25" s="181"/>
      <c r="E25" s="182"/>
      <c r="F25" s="183">
        <f t="shared" si="1"/>
        <v>0</v>
      </c>
      <c r="G25" s="184"/>
      <c r="H25" s="185">
        <v>9</v>
      </c>
      <c r="I25" s="186">
        <f>H25/H29*100</f>
        <v>5.3172633817795106E-2</v>
      </c>
      <c r="J25" s="184"/>
      <c r="K25" s="187">
        <v>22</v>
      </c>
      <c r="L25" s="188">
        <f>K25/K29*100</f>
        <v>0.13621447588384619</v>
      </c>
      <c r="M25" s="184"/>
      <c r="N25" s="189">
        <v>26</v>
      </c>
      <c r="O25" s="190">
        <f>N25/N29*100</f>
        <v>0.2076014053018205</v>
      </c>
      <c r="P25" s="184"/>
      <c r="Q25" s="191">
        <v>139</v>
      </c>
      <c r="R25" s="192">
        <f>Q25/Q29*100</f>
        <v>0.87802412987177059</v>
      </c>
      <c r="T25" s="193">
        <f t="shared" si="0"/>
        <v>196</v>
      </c>
      <c r="U25" s="194">
        <f>T25/T29*100</f>
        <v>0.29790856031128404</v>
      </c>
    </row>
    <row r="26" spans="2:21" ht="21" customHeight="1" x14ac:dyDescent="0.3">
      <c r="B26" s="388" t="s">
        <v>64</v>
      </c>
      <c r="C26" s="388"/>
      <c r="D26" s="181"/>
      <c r="E26" s="182">
        <v>2</v>
      </c>
      <c r="F26" s="183">
        <f t="shared" si="1"/>
        <v>4.5871559633027525E-2</v>
      </c>
      <c r="G26" s="184"/>
      <c r="H26" s="185">
        <v>12</v>
      </c>
      <c r="I26" s="186">
        <f>H26/H29*100</f>
        <v>7.0896845090393484E-2</v>
      </c>
      <c r="J26" s="184"/>
      <c r="K26" s="187">
        <v>72</v>
      </c>
      <c r="L26" s="188">
        <f>K26/K29*100</f>
        <v>0.44579283016531485</v>
      </c>
      <c r="M26" s="184"/>
      <c r="N26" s="189">
        <v>68</v>
      </c>
      <c r="O26" s="190">
        <f>N26/N29*100</f>
        <v>0.54295752155860744</v>
      </c>
      <c r="P26" s="184"/>
      <c r="Q26" s="191">
        <v>249</v>
      </c>
      <c r="R26" s="192">
        <f>Q26/Q29*100</f>
        <v>1.5728633693386391</v>
      </c>
      <c r="T26" s="193">
        <f t="shared" si="0"/>
        <v>403</v>
      </c>
      <c r="U26" s="194">
        <f>T26/T29*100</f>
        <v>0.61253647859922178</v>
      </c>
    </row>
    <row r="27" spans="2:21" ht="21" customHeight="1" x14ac:dyDescent="0.3">
      <c r="B27" s="388" t="s">
        <v>42</v>
      </c>
      <c r="C27" s="388"/>
      <c r="D27" s="181"/>
      <c r="E27" s="182">
        <v>57</v>
      </c>
      <c r="F27" s="183">
        <f t="shared" si="1"/>
        <v>1.3073394495412844</v>
      </c>
      <c r="G27" s="184"/>
      <c r="H27" s="185">
        <v>655</v>
      </c>
      <c r="I27" s="186">
        <f>H27/H29*100</f>
        <v>3.8697861278506442</v>
      </c>
      <c r="J27" s="184"/>
      <c r="K27" s="187">
        <v>1514</v>
      </c>
      <c r="L27" s="188">
        <f>K27/K29*100</f>
        <v>9.3740325676428711</v>
      </c>
      <c r="M27" s="184"/>
      <c r="N27" s="189">
        <v>1293</v>
      </c>
      <c r="O27" s="190">
        <f>N27/N29*100</f>
        <v>10.324177579048227</v>
      </c>
      <c r="P27" s="184"/>
      <c r="Q27" s="191">
        <v>2631</v>
      </c>
      <c r="R27" s="192">
        <f>Q27/Q29*100</f>
        <v>16.619291263975743</v>
      </c>
      <c r="T27" s="193">
        <f t="shared" si="0"/>
        <v>6150</v>
      </c>
      <c r="U27" s="194">
        <f>T27/T29*100</f>
        <v>9.3476410505836576</v>
      </c>
    </row>
    <row r="28" spans="2:21" ht="21" customHeight="1" x14ac:dyDescent="0.3">
      <c r="B28" s="388" t="s">
        <v>46</v>
      </c>
      <c r="C28" s="388"/>
      <c r="D28" s="181"/>
      <c r="E28" s="182">
        <v>39</v>
      </c>
      <c r="F28" s="183">
        <f t="shared" si="1"/>
        <v>0.89449541284403677</v>
      </c>
      <c r="G28" s="184"/>
      <c r="H28" s="185">
        <v>148</v>
      </c>
      <c r="I28" s="186">
        <f>H28/H29*100</f>
        <v>0.87439442278151958</v>
      </c>
      <c r="J28" s="184"/>
      <c r="K28" s="187">
        <v>316</v>
      </c>
      <c r="L28" s="188">
        <f>K28/K29*100</f>
        <v>1.9565351990588817</v>
      </c>
      <c r="M28" s="184"/>
      <c r="N28" s="189">
        <v>319</v>
      </c>
      <c r="O28" s="190">
        <f>N28/N29*100</f>
        <v>2.5471095496646439</v>
      </c>
      <c r="P28" s="184"/>
      <c r="Q28" s="191">
        <v>1217</v>
      </c>
      <c r="R28" s="192">
        <f>Q28/Q29*100</f>
        <v>7.6874486766470849</v>
      </c>
      <c r="T28" s="193">
        <f t="shared" si="0"/>
        <v>2039</v>
      </c>
      <c r="U28" s="194">
        <f>T28/T29*100</f>
        <v>3.0991609922178989</v>
      </c>
    </row>
    <row r="29" spans="2:21" ht="21" customHeight="1" x14ac:dyDescent="0.3">
      <c r="B29" s="396" t="s">
        <v>72</v>
      </c>
      <c r="C29" s="396"/>
      <c r="D29" s="195"/>
      <c r="E29" s="196">
        <f>SUM(E17:E28)</f>
        <v>4360</v>
      </c>
      <c r="F29" s="197">
        <f>(E29/E29)*100</f>
        <v>100</v>
      </c>
      <c r="G29" s="198"/>
      <c r="H29" s="199">
        <f>SUM(H17:H28)</f>
        <v>16926</v>
      </c>
      <c r="I29" s="200">
        <f>(H29/H29)*100</f>
        <v>100</v>
      </c>
      <c r="J29" s="184"/>
      <c r="K29" s="201">
        <f>SUM(K17:K28)</f>
        <v>16151</v>
      </c>
      <c r="L29" s="202">
        <f>(K29/K29)*100</f>
        <v>100</v>
      </c>
      <c r="M29" s="184"/>
      <c r="N29" s="203">
        <f>SUM(N17:N28)</f>
        <v>12524</v>
      </c>
      <c r="O29" s="204">
        <f>(N29/N29)*100</f>
        <v>100</v>
      </c>
      <c r="P29" s="184"/>
      <c r="Q29" s="205">
        <f>SUM(Q17:Q28)</f>
        <v>15831</v>
      </c>
      <c r="R29" s="206">
        <f>(Q29/Q29)*100</f>
        <v>100</v>
      </c>
      <c r="T29" s="207">
        <f>SUM(T17:T28)</f>
        <v>65792</v>
      </c>
      <c r="U29" s="208">
        <f>(T29/T29)*100</f>
        <v>100</v>
      </c>
    </row>
    <row r="30" spans="2:21" ht="21" customHeight="1" x14ac:dyDescent="0.3">
      <c r="C30" s="16"/>
      <c r="T30" s="209"/>
    </row>
    <row r="31" spans="2:21" x14ac:dyDescent="0.3">
      <c r="B31" s="117" t="s">
        <v>200</v>
      </c>
      <c r="C31" s="16"/>
    </row>
    <row r="33" spans="2:2" x14ac:dyDescent="0.3">
      <c r="B33" s="118" t="s">
        <v>50</v>
      </c>
    </row>
  </sheetData>
  <mergeCells count="23">
    <mergeCell ref="B29:C29"/>
    <mergeCell ref="B23:C23"/>
    <mergeCell ref="B24:C24"/>
    <mergeCell ref="B25:C25"/>
    <mergeCell ref="B26:C26"/>
    <mergeCell ref="B27:C27"/>
    <mergeCell ref="B28:C28"/>
    <mergeCell ref="Q2:U3"/>
    <mergeCell ref="Q4:U5"/>
    <mergeCell ref="B22:C22"/>
    <mergeCell ref="B8:U8"/>
    <mergeCell ref="B14:C16"/>
    <mergeCell ref="E14:F15"/>
    <mergeCell ref="H14:I15"/>
    <mergeCell ref="K14:L15"/>
    <mergeCell ref="N14:O15"/>
    <mergeCell ref="Q14:R15"/>
    <mergeCell ref="T14:U15"/>
    <mergeCell ref="B17:C17"/>
    <mergeCell ref="B18:C18"/>
    <mergeCell ref="B19:C19"/>
    <mergeCell ref="B20:C20"/>
    <mergeCell ref="B21:C21"/>
  </mergeCells>
  <hyperlinks>
    <hyperlink ref="B33" location="Indice!A1" display="Volver al índice" xr:uid="{00000000-0004-0000-0500-000000000000}"/>
  </hyperlinks>
  <printOptions horizontalCentered="1"/>
  <pageMargins left="0.19645669291338602" right="0.74803149606299213" top="1.3775590551181101" bottom="1.3775590551181101" header="0.98385826771653495" footer="0.98385826771653495"/>
  <pageSetup paperSize="0" scale="75" fitToWidth="0" fitToHeight="0" orientation="landscape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6"/>
  <sheetViews>
    <sheetView showGridLines="0" zoomScale="80" zoomScaleNormal="80" workbookViewId="0">
      <selection activeCell="A8" sqref="A8:J8"/>
    </sheetView>
  </sheetViews>
  <sheetFormatPr baseColWidth="10" defaultColWidth="11" defaultRowHeight="14" x14ac:dyDescent="0.3"/>
  <cols>
    <col min="1" max="2" width="2.5" customWidth="1"/>
    <col min="3" max="64" width="10.08203125" customWidth="1"/>
    <col min="65" max="65" width="11" customWidth="1"/>
  </cols>
  <sheetData>
    <row r="1" spans="1:23" ht="15" customHeight="1" x14ac:dyDescent="0.3">
      <c r="E1" s="1"/>
    </row>
    <row r="2" spans="1:23" ht="15" customHeight="1" x14ac:dyDescent="0.3">
      <c r="K2" s="368" t="s">
        <v>202</v>
      </c>
      <c r="L2" s="368"/>
      <c r="M2" s="368"/>
    </row>
    <row r="3" spans="1:23" ht="19.5" customHeight="1" x14ac:dyDescent="0.3">
      <c r="K3" s="368"/>
      <c r="L3" s="368"/>
      <c r="M3" s="368"/>
    </row>
    <row r="4" spans="1:23" ht="15" customHeight="1" x14ac:dyDescent="0.3">
      <c r="C4" s="3"/>
      <c r="K4" s="370" t="s">
        <v>203</v>
      </c>
      <c r="L4" s="370"/>
      <c r="M4" s="370"/>
    </row>
    <row r="5" spans="1:23" ht="32.25" customHeight="1" x14ac:dyDescent="0.3">
      <c r="K5" s="370"/>
      <c r="L5" s="370"/>
      <c r="M5" s="370"/>
    </row>
    <row r="6" spans="1:23" ht="15" customHeight="1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</row>
    <row r="7" spans="1:23" ht="15" customHeight="1" x14ac:dyDescent="0.3"/>
    <row r="8" spans="1:23" ht="51" customHeight="1" x14ac:dyDescent="0.5">
      <c r="A8" s="373" t="s">
        <v>194</v>
      </c>
      <c r="B8" s="373"/>
      <c r="C8" s="373"/>
      <c r="D8" s="373"/>
      <c r="E8" s="373"/>
      <c r="F8" s="373"/>
      <c r="G8" s="373"/>
      <c r="H8" s="373"/>
      <c r="I8" s="373"/>
      <c r="J8" s="373"/>
      <c r="K8" s="171"/>
      <c r="L8" s="171"/>
      <c r="M8" s="171"/>
      <c r="N8" s="171"/>
    </row>
    <row r="9" spans="1:23" ht="17.5" x14ac:dyDescent="0.35">
      <c r="B9" s="122"/>
    </row>
    <row r="12" spans="1:23" ht="18" x14ac:dyDescent="0.4">
      <c r="B12" s="18" t="s">
        <v>73</v>
      </c>
    </row>
    <row r="21" spans="6:12" x14ac:dyDescent="0.3">
      <c r="L21" s="332"/>
    </row>
    <row r="22" spans="6:12" x14ac:dyDescent="0.3">
      <c r="L22" s="332"/>
    </row>
    <row r="23" spans="6:12" x14ac:dyDescent="0.3">
      <c r="L23" s="332"/>
    </row>
    <row r="24" spans="6:12" x14ac:dyDescent="0.3">
      <c r="L24" s="332"/>
    </row>
    <row r="25" spans="6:12" x14ac:dyDescent="0.3">
      <c r="L25" s="332"/>
    </row>
    <row r="27" spans="6:12" x14ac:dyDescent="0.3">
      <c r="F27">
        <f>SUM(F15:F26)</f>
        <v>0</v>
      </c>
    </row>
    <row r="34" spans="3:3" x14ac:dyDescent="0.3">
      <c r="C34" s="117" t="s">
        <v>200</v>
      </c>
    </row>
    <row r="36" spans="3:3" x14ac:dyDescent="0.3">
      <c r="C36" s="118" t="s">
        <v>50</v>
      </c>
    </row>
  </sheetData>
  <mergeCells count="3">
    <mergeCell ref="K2:M3"/>
    <mergeCell ref="K4:M5"/>
    <mergeCell ref="A8:J8"/>
  </mergeCells>
  <hyperlinks>
    <hyperlink ref="C36" location="Indice!A1" display="Volver al índice" xr:uid="{00000000-0004-0000-0600-000000000000}"/>
  </hyperlinks>
  <pageMargins left="0.74803149606299213" right="0.74803149606299213" top="1.3775590551181101" bottom="1.3775590551181101" header="0.98385826771653495" footer="0.98385826771653495"/>
  <pageSetup paperSize="0" fitToWidth="0" fitToHeight="0" orientation="landscape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P58"/>
  <sheetViews>
    <sheetView showGridLines="0" zoomScale="80" zoomScaleNormal="80" workbookViewId="0">
      <selection activeCell="A8" sqref="A8:K8"/>
    </sheetView>
  </sheetViews>
  <sheetFormatPr baseColWidth="10" defaultColWidth="11" defaultRowHeight="14" x14ac:dyDescent="0.3"/>
  <cols>
    <col min="1" max="1" width="2.5" style="5" customWidth="1"/>
    <col min="2" max="2" width="9.08203125" style="5" customWidth="1"/>
    <col min="3" max="3" width="54.58203125" style="5" customWidth="1"/>
    <col min="4" max="4" width="0.75" style="5" customWidth="1"/>
    <col min="5" max="5" width="22" style="5" customWidth="1"/>
    <col min="6" max="6" width="0.75" style="5" customWidth="1"/>
    <col min="7" max="7" width="17.25" style="5" customWidth="1"/>
    <col min="8" max="8" width="8.58203125" style="5" customWidth="1"/>
    <col min="9" max="9" width="0.75" style="5" customWidth="1"/>
    <col min="10" max="10" width="17.25" style="5" customWidth="1"/>
    <col min="11" max="11" width="11.75" style="5" customWidth="1"/>
    <col min="12" max="12" width="3.25" style="5" customWidth="1"/>
    <col min="13" max="42" width="10.58203125" style="5" customWidth="1"/>
    <col min="43" max="43" width="11" customWidth="1"/>
  </cols>
  <sheetData>
    <row r="1" spans="1:42" ht="15" customHeight="1" x14ac:dyDescent="0.3">
      <c r="A1"/>
      <c r="B1"/>
      <c r="C1"/>
      <c r="D1"/>
      <c r="E1" s="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</row>
    <row r="2" spans="1:42" ht="15" customHeight="1" x14ac:dyDescent="0.3">
      <c r="A2"/>
      <c r="B2"/>
      <c r="C2"/>
      <c r="D2"/>
      <c r="E2"/>
      <c r="F2"/>
      <c r="G2"/>
      <c r="H2"/>
      <c r="I2" s="7"/>
      <c r="J2" s="371" t="s">
        <v>198</v>
      </c>
      <c r="K2" s="371"/>
      <c r="L2" s="354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</row>
    <row r="3" spans="1:42" ht="19.5" customHeight="1" x14ac:dyDescent="0.3">
      <c r="A3"/>
      <c r="B3"/>
      <c r="C3"/>
      <c r="D3"/>
      <c r="E3"/>
      <c r="F3"/>
      <c r="G3"/>
      <c r="H3"/>
      <c r="I3" s="7"/>
      <c r="J3" s="371"/>
      <c r="K3" s="371"/>
      <c r="L3" s="354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</row>
    <row r="4" spans="1:42" ht="15" customHeight="1" x14ac:dyDescent="0.3">
      <c r="A4"/>
      <c r="B4"/>
      <c r="C4" s="3"/>
      <c r="D4"/>
      <c r="E4"/>
      <c r="F4"/>
      <c r="G4"/>
      <c r="H4"/>
      <c r="I4" s="7"/>
      <c r="J4" s="372" t="s">
        <v>199</v>
      </c>
      <c r="K4" s="372"/>
      <c r="L4" s="355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2" ht="32.25" customHeight="1" x14ac:dyDescent="0.3">
      <c r="A5"/>
      <c r="B5"/>
      <c r="C5"/>
      <c r="D5"/>
      <c r="E5"/>
      <c r="F5"/>
      <c r="G5"/>
      <c r="H5"/>
      <c r="I5" s="7"/>
      <c r="J5" s="372"/>
      <c r="K5" s="372"/>
      <c r="L5" s="35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" customHeight="1" x14ac:dyDescent="0.5">
      <c r="A6"/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</row>
    <row r="8" spans="1:42" ht="45" customHeight="1" x14ac:dyDescent="0.5">
      <c r="A8" s="397" t="s">
        <v>194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210"/>
    </row>
    <row r="9" spans="1:42" ht="13.5" customHeight="1" x14ac:dyDescent="0.5">
      <c r="A9" s="210"/>
      <c r="B9" s="352"/>
      <c r="C9" s="210"/>
      <c r="D9" s="210"/>
      <c r="E9" s="210"/>
      <c r="F9" s="210"/>
      <c r="G9" s="210"/>
      <c r="H9" s="210"/>
      <c r="I9" s="210"/>
      <c r="J9" s="210"/>
      <c r="K9" s="210"/>
    </row>
    <row r="10" spans="1:42" ht="12.75" customHeight="1" x14ac:dyDescent="0.3">
      <c r="L10" s="211"/>
    </row>
    <row r="11" spans="1:42" ht="32.25" customHeight="1" x14ac:dyDescent="0.4">
      <c r="B11" s="398" t="s">
        <v>74</v>
      </c>
      <c r="C11" s="398"/>
      <c r="D11" s="398"/>
      <c r="E11" s="398"/>
      <c r="F11" s="398"/>
      <c r="G11" s="398"/>
      <c r="H11" s="398"/>
      <c r="I11" s="398"/>
      <c r="J11" s="398"/>
      <c r="K11" s="398"/>
      <c r="L11" s="211"/>
    </row>
    <row r="12" spans="1:42" ht="15" customHeight="1" x14ac:dyDescent="0.4">
      <c r="B12" s="212"/>
      <c r="C12" s="211"/>
      <c r="D12" s="211"/>
      <c r="E12" s="211"/>
      <c r="F12" s="211"/>
      <c r="G12" s="211"/>
      <c r="H12" s="211"/>
      <c r="I12" s="211"/>
      <c r="J12" s="211"/>
      <c r="K12" s="211"/>
    </row>
    <row r="13" spans="1:42" ht="15" customHeight="1" x14ac:dyDescent="0.3">
      <c r="C13" s="399" t="s">
        <v>75</v>
      </c>
      <c r="D13" s="213"/>
      <c r="E13" s="213"/>
      <c r="F13" s="214"/>
      <c r="G13" s="400" t="s">
        <v>76</v>
      </c>
      <c r="H13" s="400"/>
      <c r="I13" s="215"/>
      <c r="J13" s="401" t="s">
        <v>77</v>
      </c>
      <c r="K13" s="401"/>
    </row>
    <row r="14" spans="1:42" ht="12" customHeight="1" x14ac:dyDescent="0.3">
      <c r="C14" s="399"/>
      <c r="D14" s="216"/>
      <c r="E14" s="217" t="s">
        <v>78</v>
      </c>
      <c r="F14" s="218"/>
      <c r="G14" s="219" t="s">
        <v>15</v>
      </c>
      <c r="H14" s="219" t="s">
        <v>16</v>
      </c>
      <c r="I14" s="220"/>
      <c r="J14" s="219" t="s">
        <v>15</v>
      </c>
      <c r="K14" s="219" t="s">
        <v>16</v>
      </c>
    </row>
    <row r="15" spans="1:42" ht="14.15" customHeight="1" x14ac:dyDescent="0.3">
      <c r="C15" s="221" t="s">
        <v>79</v>
      </c>
      <c r="E15" s="222" t="s">
        <v>52</v>
      </c>
      <c r="F15" s="223"/>
      <c r="G15" s="365">
        <v>418</v>
      </c>
      <c r="H15" s="224">
        <v>2.7345283265733351</v>
      </c>
      <c r="I15" s="225"/>
      <c r="J15" s="226">
        <v>2180</v>
      </c>
      <c r="K15" s="227">
        <v>3.3134727626459144</v>
      </c>
      <c r="L15"/>
    </row>
    <row r="16" spans="1:42" ht="14.15" customHeight="1" x14ac:dyDescent="0.3">
      <c r="C16" s="228" t="s">
        <v>80</v>
      </c>
      <c r="D16" s="229"/>
      <c r="E16" s="230" t="s">
        <v>52</v>
      </c>
      <c r="F16" s="231"/>
      <c r="G16" s="366">
        <v>98</v>
      </c>
      <c r="H16" s="224">
        <v>0.64110951197173882</v>
      </c>
      <c r="I16" s="232"/>
      <c r="J16" s="233">
        <v>1002</v>
      </c>
      <c r="K16" s="227">
        <v>1.5229815175097277</v>
      </c>
    </row>
    <row r="17" spans="3:11" ht="14.15" customHeight="1" x14ac:dyDescent="0.3">
      <c r="C17" s="221" t="s">
        <v>81</v>
      </c>
      <c r="E17" s="222" t="s">
        <v>82</v>
      </c>
      <c r="F17" s="223"/>
      <c r="G17" s="365">
        <v>1161</v>
      </c>
      <c r="H17" s="224">
        <v>7.5951851367264167</v>
      </c>
      <c r="I17" s="225"/>
      <c r="J17" s="226">
        <v>2199</v>
      </c>
      <c r="K17" s="227">
        <v>3.3423516536964981</v>
      </c>
    </row>
    <row r="18" spans="3:11" ht="14.15" customHeight="1" x14ac:dyDescent="0.3">
      <c r="C18" s="228" t="s">
        <v>83</v>
      </c>
      <c r="D18" s="229"/>
      <c r="E18" s="230" t="s">
        <v>53</v>
      </c>
      <c r="F18" s="231"/>
      <c r="G18" s="366">
        <v>697</v>
      </c>
      <c r="H18" s="224">
        <v>4.5597278555541019</v>
      </c>
      <c r="I18" s="232"/>
      <c r="J18" s="233">
        <v>1527</v>
      </c>
      <c r="K18" s="227">
        <v>2.3209508754863815</v>
      </c>
    </row>
    <row r="19" spans="3:11" ht="14.15" customHeight="1" x14ac:dyDescent="0.3">
      <c r="C19" s="221" t="s">
        <v>84</v>
      </c>
      <c r="E19" s="222" t="s">
        <v>53</v>
      </c>
      <c r="F19" s="223"/>
      <c r="G19" s="365">
        <v>233</v>
      </c>
      <c r="H19" s="224">
        <v>1.5242705743817873</v>
      </c>
      <c r="I19" s="225"/>
      <c r="J19" s="226">
        <v>653</v>
      </c>
      <c r="K19" s="227">
        <v>0.99252188715953304</v>
      </c>
    </row>
    <row r="20" spans="3:11" ht="14.15" customHeight="1" x14ac:dyDescent="0.3">
      <c r="C20" s="228" t="s">
        <v>85</v>
      </c>
      <c r="D20" s="229"/>
      <c r="E20" s="230" t="s">
        <v>53</v>
      </c>
      <c r="F20" s="231"/>
      <c r="G20" s="366">
        <v>764</v>
      </c>
      <c r="H20" s="224">
        <v>4.9980374198613111</v>
      </c>
      <c r="I20" s="232"/>
      <c r="J20" s="233">
        <v>1084</v>
      </c>
      <c r="K20" s="227">
        <v>1.6476167315175099</v>
      </c>
    </row>
    <row r="21" spans="3:11" ht="14.15" customHeight="1" x14ac:dyDescent="0.3">
      <c r="C21" s="221" t="s">
        <v>86</v>
      </c>
      <c r="E21" s="222" t="s">
        <v>87</v>
      </c>
      <c r="F21" s="223"/>
      <c r="G21" s="365">
        <v>166</v>
      </c>
      <c r="H21" s="224">
        <v>1.085961010074578</v>
      </c>
      <c r="I21" s="225"/>
      <c r="J21" s="226">
        <v>1245</v>
      </c>
      <c r="K21" s="227">
        <v>1.89232733463035</v>
      </c>
    </row>
    <row r="22" spans="3:11" ht="14.15" customHeight="1" x14ac:dyDescent="0.3">
      <c r="C22" s="228" t="s">
        <v>88</v>
      </c>
      <c r="D22" s="229"/>
      <c r="E22" s="230" t="s">
        <v>89</v>
      </c>
      <c r="F22" s="231"/>
      <c r="G22" s="366">
        <v>1176</v>
      </c>
      <c r="H22" s="224">
        <v>7.6933141436608663</v>
      </c>
      <c r="I22" s="232"/>
      <c r="J22" s="233">
        <v>3650</v>
      </c>
      <c r="K22" s="227">
        <v>5.5477869649805447</v>
      </c>
    </row>
    <row r="23" spans="3:11" ht="14.15" customHeight="1" x14ac:dyDescent="0.3">
      <c r="C23" s="221" t="s">
        <v>90</v>
      </c>
      <c r="E23" s="222" t="s">
        <v>89</v>
      </c>
      <c r="F23" s="223"/>
      <c r="G23" s="365">
        <v>1244</v>
      </c>
      <c r="H23" s="224">
        <v>8.1381656417637043</v>
      </c>
      <c r="I23" s="225"/>
      <c r="J23" s="226">
        <v>1828</v>
      </c>
      <c r="K23" s="227">
        <v>2.7784533073929958</v>
      </c>
    </row>
    <row r="24" spans="3:11" ht="14.15" customHeight="1" x14ac:dyDescent="0.3">
      <c r="C24" s="228" t="s">
        <v>91</v>
      </c>
      <c r="D24" s="229"/>
      <c r="E24" s="230" t="s">
        <v>92</v>
      </c>
      <c r="F24" s="231"/>
      <c r="G24" s="366">
        <v>28</v>
      </c>
      <c r="H24" s="224">
        <v>0.18317414627763967</v>
      </c>
      <c r="I24" s="232"/>
      <c r="J24" s="233">
        <v>228</v>
      </c>
      <c r="K24" s="227">
        <v>0.34654669260700388</v>
      </c>
    </row>
    <row r="25" spans="3:11" ht="14.15" customHeight="1" x14ac:dyDescent="0.3">
      <c r="C25" s="221" t="s">
        <v>93</v>
      </c>
      <c r="E25" s="222" t="s">
        <v>54</v>
      </c>
      <c r="F25" s="223"/>
      <c r="G25" s="365">
        <v>214</v>
      </c>
      <c r="H25" s="224">
        <v>1.3999738322648174</v>
      </c>
      <c r="I25" s="225"/>
      <c r="J25" s="226">
        <v>1913</v>
      </c>
      <c r="K25" s="227">
        <v>2.9076483463035019</v>
      </c>
    </row>
    <row r="26" spans="3:11" ht="14.15" customHeight="1" x14ac:dyDescent="0.3">
      <c r="C26" s="228" t="s">
        <v>94</v>
      </c>
      <c r="D26" s="229"/>
      <c r="E26" s="230" t="s">
        <v>54</v>
      </c>
      <c r="F26" s="231"/>
      <c r="G26" s="366">
        <v>353</v>
      </c>
      <c r="H26" s="224">
        <v>2.309302629857386</v>
      </c>
      <c r="I26" s="232"/>
      <c r="J26" s="233">
        <v>819</v>
      </c>
      <c r="K26" s="227">
        <v>1.2448321984435797</v>
      </c>
    </row>
    <row r="27" spans="3:11" ht="14.15" customHeight="1" x14ac:dyDescent="0.3">
      <c r="C27" s="221" t="s">
        <v>95</v>
      </c>
      <c r="E27" s="222" t="s">
        <v>82</v>
      </c>
      <c r="F27" s="223">
        <f>SUM(F15:F26)</f>
        <v>0</v>
      </c>
      <c r="G27" s="365">
        <v>59</v>
      </c>
      <c r="H27" s="224">
        <v>0.38597409394216931</v>
      </c>
      <c r="I27" s="225"/>
      <c r="J27" s="226">
        <v>840</v>
      </c>
      <c r="K27" s="227">
        <v>1.2767509727626458</v>
      </c>
    </row>
    <row r="28" spans="3:11" ht="14.15" customHeight="1" x14ac:dyDescent="0.3">
      <c r="C28" s="228" t="s">
        <v>96</v>
      </c>
      <c r="D28" s="229"/>
      <c r="E28" s="230" t="s">
        <v>97</v>
      </c>
      <c r="F28" s="231"/>
      <c r="G28" s="366">
        <v>66</v>
      </c>
      <c r="H28" s="224">
        <v>0.43176763051157924</v>
      </c>
      <c r="I28" s="232"/>
      <c r="J28" s="233">
        <v>215</v>
      </c>
      <c r="K28" s="227">
        <v>0.32678745136186771</v>
      </c>
    </row>
    <row r="29" spans="3:11" ht="14.15" customHeight="1" x14ac:dyDescent="0.3">
      <c r="C29" s="221" t="s">
        <v>98</v>
      </c>
      <c r="E29" s="222" t="s">
        <v>55</v>
      </c>
      <c r="F29" s="223"/>
      <c r="G29" s="365">
        <v>56</v>
      </c>
      <c r="H29" s="224">
        <v>0.36634829255527934</v>
      </c>
      <c r="I29" s="225"/>
      <c r="J29" s="226">
        <v>123</v>
      </c>
      <c r="K29" s="227">
        <v>0.18695282101167315</v>
      </c>
    </row>
    <row r="30" spans="3:11" ht="14.15" customHeight="1" x14ac:dyDescent="0.3">
      <c r="C30" s="228" t="s">
        <v>99</v>
      </c>
      <c r="D30" s="229"/>
      <c r="E30" s="230" t="s">
        <v>100</v>
      </c>
      <c r="F30" s="231"/>
      <c r="G30" s="366">
        <v>1548</v>
      </c>
      <c r="H30" s="224">
        <v>10.126913515635222</v>
      </c>
      <c r="I30" s="232"/>
      <c r="J30" s="233">
        <v>1839</v>
      </c>
      <c r="K30" s="227">
        <v>2.79517266536965</v>
      </c>
    </row>
    <row r="31" spans="3:11" ht="14.15" customHeight="1" x14ac:dyDescent="0.3">
      <c r="C31" s="221" t="s">
        <v>101</v>
      </c>
      <c r="E31" s="222" t="s">
        <v>102</v>
      </c>
      <c r="F31" s="223"/>
      <c r="G31" s="365">
        <v>633</v>
      </c>
      <c r="H31" s="224">
        <v>4.1410440926337824</v>
      </c>
      <c r="I31" s="225"/>
      <c r="J31" s="226">
        <v>1732</v>
      </c>
      <c r="K31" s="227">
        <v>2.6325389105058368</v>
      </c>
    </row>
    <row r="32" spans="3:11" ht="14.15" customHeight="1" x14ac:dyDescent="0.3">
      <c r="C32" s="228" t="s">
        <v>103</v>
      </c>
      <c r="D32" s="229"/>
      <c r="E32" s="230" t="s">
        <v>104</v>
      </c>
      <c r="F32" s="231"/>
      <c r="G32" s="366">
        <v>9</v>
      </c>
      <c r="H32" s="224">
        <v>5.8877404160669888E-2</v>
      </c>
      <c r="I32" s="232"/>
      <c r="J32" s="233">
        <v>21</v>
      </c>
      <c r="K32" s="227">
        <v>3.1918774319066145E-2</v>
      </c>
    </row>
    <row r="33" spans="1:42" ht="14.15" customHeight="1" x14ac:dyDescent="0.3">
      <c r="C33" s="221" t="s">
        <v>105</v>
      </c>
      <c r="E33" s="222" t="s">
        <v>104</v>
      </c>
      <c r="F33" s="223"/>
      <c r="G33" s="365">
        <v>83</v>
      </c>
      <c r="H33" s="224">
        <v>0.54298050503728901</v>
      </c>
      <c r="I33" s="225"/>
      <c r="J33" s="226">
        <v>505</v>
      </c>
      <c r="K33" s="227">
        <v>0.76757052529182879</v>
      </c>
    </row>
    <row r="34" spans="1:42" ht="14.15" customHeight="1" x14ac:dyDescent="0.3">
      <c r="C34" s="228" t="s">
        <v>106</v>
      </c>
      <c r="D34" s="229"/>
      <c r="E34" s="230" t="s">
        <v>104</v>
      </c>
      <c r="F34" s="231"/>
      <c r="G34" s="366">
        <v>138</v>
      </c>
      <c r="H34" s="224">
        <v>0.9027868637969384</v>
      </c>
      <c r="I34" s="232"/>
      <c r="J34" s="233">
        <v>508</v>
      </c>
      <c r="K34" s="227">
        <v>0.77213035019455256</v>
      </c>
    </row>
    <row r="35" spans="1:42" ht="14.15" customHeight="1" x14ac:dyDescent="0.3">
      <c r="C35" s="228" t="s">
        <v>107</v>
      </c>
      <c r="D35" s="229"/>
      <c r="E35" s="230" t="s">
        <v>104</v>
      </c>
      <c r="F35" s="231"/>
      <c r="G35" s="366">
        <v>873</v>
      </c>
      <c r="H35" s="224">
        <v>5.7111082035849794</v>
      </c>
      <c r="I35" s="232"/>
      <c r="J35" s="233">
        <v>1656</v>
      </c>
      <c r="K35" s="227">
        <v>2.5170233463035019</v>
      </c>
    </row>
    <row r="36" spans="1:42" ht="14.15" customHeight="1" x14ac:dyDescent="0.3">
      <c r="C36" s="221" t="s">
        <v>108</v>
      </c>
      <c r="E36" s="222" t="s">
        <v>58</v>
      </c>
      <c r="F36" s="223"/>
      <c r="G36" s="365">
        <v>249</v>
      </c>
      <c r="H36" s="224">
        <v>1.6289415151118671</v>
      </c>
      <c r="I36" s="225"/>
      <c r="J36" s="226">
        <v>1889</v>
      </c>
      <c r="K36" s="227">
        <v>2.8711697470817121</v>
      </c>
    </row>
    <row r="37" spans="1:42" ht="14.15" customHeight="1" x14ac:dyDescent="0.3">
      <c r="C37" s="228" t="s">
        <v>109</v>
      </c>
      <c r="D37" s="229"/>
      <c r="E37" s="230" t="s">
        <v>58</v>
      </c>
      <c r="F37" s="231"/>
      <c r="G37" s="366">
        <v>593</v>
      </c>
      <c r="H37" s="224">
        <v>3.8793667408085835</v>
      </c>
      <c r="I37" s="232"/>
      <c r="J37" s="233">
        <v>966</v>
      </c>
      <c r="K37" s="227">
        <v>1.4682636186770428</v>
      </c>
    </row>
    <row r="38" spans="1:42" ht="14.15" customHeight="1" x14ac:dyDescent="0.3">
      <c r="C38" s="228" t="s">
        <v>110</v>
      </c>
      <c r="D38" s="229"/>
      <c r="E38" s="230" t="s">
        <v>59</v>
      </c>
      <c r="F38" s="231"/>
      <c r="G38" s="366">
        <v>352</v>
      </c>
      <c r="H38" s="224">
        <v>2.3027606960617559</v>
      </c>
      <c r="I38" s="232"/>
      <c r="J38" s="233">
        <v>1210</v>
      </c>
      <c r="K38" s="227">
        <v>1.8391293774319066</v>
      </c>
    </row>
    <row r="39" spans="1:42" ht="14.15" customHeight="1" x14ac:dyDescent="0.3">
      <c r="C39" s="228" t="s">
        <v>111</v>
      </c>
      <c r="D39" s="229"/>
      <c r="E39" s="230" t="s">
        <v>58</v>
      </c>
      <c r="F39" s="231"/>
      <c r="G39" s="366">
        <v>618</v>
      </c>
      <c r="H39" s="224">
        <v>4.0429150856993328</v>
      </c>
      <c r="I39" s="232"/>
      <c r="J39" s="233">
        <v>1030</v>
      </c>
      <c r="K39" s="227">
        <v>1.5655398832684826</v>
      </c>
    </row>
    <row r="40" spans="1:42" s="353" customFormat="1" ht="14.15" customHeight="1" x14ac:dyDescent="0.3">
      <c r="A40" s="5"/>
      <c r="B40" s="5"/>
      <c r="C40" s="228" t="s">
        <v>196</v>
      </c>
      <c r="D40" s="229"/>
      <c r="E40" s="230" t="s">
        <v>59</v>
      </c>
      <c r="F40" s="231"/>
      <c r="G40" s="366">
        <v>334</v>
      </c>
      <c r="H40" s="224">
        <v>2.1850058877404162</v>
      </c>
      <c r="I40" s="232"/>
      <c r="J40" s="233">
        <v>1180</v>
      </c>
      <c r="K40" s="227">
        <v>1.7935311284046691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s="353" customFormat="1" ht="14.15" customHeight="1" x14ac:dyDescent="0.3">
      <c r="A41" s="5"/>
      <c r="B41" s="5"/>
      <c r="C41" s="228" t="s">
        <v>197</v>
      </c>
      <c r="D41" s="229"/>
      <c r="E41" s="230" t="s">
        <v>53</v>
      </c>
      <c r="F41" s="231"/>
      <c r="G41" s="366">
        <v>218</v>
      </c>
      <c r="H41" s="224">
        <v>1.4261415674473374</v>
      </c>
      <c r="I41" s="232"/>
      <c r="J41" s="233">
        <v>400</v>
      </c>
      <c r="K41" s="227">
        <v>0.60797665369649811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4.15" customHeight="1" x14ac:dyDescent="0.3">
      <c r="C42" s="235" t="s">
        <v>112</v>
      </c>
      <c r="D42" s="229"/>
      <c r="E42" s="236" t="s">
        <v>113</v>
      </c>
      <c r="F42" s="223"/>
      <c r="G42" s="237">
        <v>12381</v>
      </c>
      <c r="H42" s="232">
        <v>80.995682323694879</v>
      </c>
      <c r="I42" s="225"/>
      <c r="J42" s="238">
        <v>32442</v>
      </c>
      <c r="K42" s="232">
        <v>49.309946498054472</v>
      </c>
    </row>
    <row r="43" spans="1:42" ht="14.15" customHeight="1" x14ac:dyDescent="0.3">
      <c r="C43" s="239" t="s">
        <v>114</v>
      </c>
      <c r="E43" s="240"/>
      <c r="F43" s="223"/>
      <c r="G43" s="241">
        <v>15286</v>
      </c>
      <c r="H43" s="225">
        <v>100</v>
      </c>
      <c r="I43" s="225"/>
      <c r="J43" s="242">
        <v>65792</v>
      </c>
      <c r="K43" s="225">
        <v>100</v>
      </c>
    </row>
    <row r="44" spans="1:42" ht="14.15" customHeight="1" x14ac:dyDescent="0.3">
      <c r="B44" s="117"/>
      <c r="E44" s="240"/>
      <c r="F44" s="223"/>
      <c r="G44" s="239"/>
      <c r="H44" s="225"/>
      <c r="I44" s="225"/>
      <c r="J44" s="242"/>
      <c r="K44" s="225"/>
    </row>
    <row r="45" spans="1:42" ht="14.15" customHeight="1" x14ac:dyDescent="0.3">
      <c r="C45" s="117" t="s">
        <v>115</v>
      </c>
      <c r="E45" s="240"/>
      <c r="F45" s="223"/>
      <c r="G45" s="239"/>
      <c r="H45" s="225"/>
      <c r="I45" s="225"/>
      <c r="J45" s="242"/>
      <c r="K45" s="225"/>
    </row>
    <row r="46" spans="1:42" ht="14.15" customHeight="1" x14ac:dyDescent="0.3">
      <c r="C46" s="117" t="s">
        <v>116</v>
      </c>
      <c r="E46" s="240"/>
      <c r="F46" s="223"/>
      <c r="G46" s="239"/>
      <c r="H46" s="225"/>
      <c r="I46" s="225"/>
      <c r="J46" s="242"/>
      <c r="K46" s="225"/>
    </row>
    <row r="47" spans="1:42" x14ac:dyDescent="0.3">
      <c r="B47" s="117"/>
      <c r="C47"/>
      <c r="J47" s="243"/>
    </row>
    <row r="48" spans="1:42" ht="16.5" customHeight="1" x14ac:dyDescent="0.3">
      <c r="B48" s="117"/>
      <c r="C48" s="117" t="s">
        <v>200</v>
      </c>
    </row>
    <row r="49" spans="3:3" ht="15" customHeight="1" x14ac:dyDescent="0.3">
      <c r="C49"/>
    </row>
    <row r="50" spans="3:3" ht="15" customHeight="1" x14ac:dyDescent="0.3">
      <c r="C50" s="118" t="s">
        <v>50</v>
      </c>
    </row>
    <row r="51" spans="3:3" ht="15" customHeight="1" x14ac:dyDescent="0.3"/>
    <row r="52" spans="3:3" ht="15" customHeight="1" x14ac:dyDescent="0.3"/>
    <row r="53" spans="3:3" ht="15" customHeight="1" x14ac:dyDescent="0.3"/>
    <row r="54" spans="3:3" ht="15" customHeight="1" x14ac:dyDescent="0.3"/>
    <row r="55" spans="3:3" ht="15" customHeight="1" x14ac:dyDescent="0.3"/>
    <row r="56" spans="3:3" ht="15" customHeight="1" x14ac:dyDescent="0.3"/>
    <row r="57" spans="3:3" ht="15" customHeight="1" x14ac:dyDescent="0.3"/>
    <row r="58" spans="3:3" ht="15" customHeight="1" x14ac:dyDescent="0.3"/>
  </sheetData>
  <mergeCells count="7">
    <mergeCell ref="J2:K3"/>
    <mergeCell ref="J4:K5"/>
    <mergeCell ref="A8:K8"/>
    <mergeCell ref="B11:K11"/>
    <mergeCell ref="C13:C14"/>
    <mergeCell ref="G13:H13"/>
    <mergeCell ref="J13:K13"/>
  </mergeCells>
  <hyperlinks>
    <hyperlink ref="C50" location="Indice!A1" display="Volver al índice" xr:uid="{00000000-0004-0000-07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9" scale="65" fitToWidth="0" fitToHeight="0" orientation="landscape" r:id="rId1"/>
  <headerFooter alignWithMargins="0"/>
  <colBreaks count="1" manualBreakCount="1">
    <brk id="11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47"/>
  <sheetViews>
    <sheetView showGridLines="0" zoomScale="80" zoomScaleNormal="80" workbookViewId="0">
      <selection activeCell="A8" sqref="A8:P8"/>
    </sheetView>
  </sheetViews>
  <sheetFormatPr baseColWidth="10" defaultColWidth="11" defaultRowHeight="14" x14ac:dyDescent="0.3"/>
  <cols>
    <col min="1" max="1" width="2.5" style="5" customWidth="1"/>
    <col min="2" max="2" width="12.58203125" style="5" customWidth="1"/>
    <col min="3" max="3" width="35.58203125" style="5" customWidth="1"/>
    <col min="4" max="4" width="0.75" style="5" customWidth="1"/>
    <col min="5" max="5" width="22.5" style="5" customWidth="1"/>
    <col min="6" max="6" width="0.75" style="5" customWidth="1"/>
    <col min="7" max="7" width="5.83203125" style="5" customWidth="1"/>
    <col min="8" max="8" width="4.08203125" style="5" customWidth="1"/>
    <col min="9" max="9" width="0.75" style="5" customWidth="1"/>
    <col min="10" max="10" width="6" style="5" customWidth="1"/>
    <col min="11" max="11" width="5" style="5" customWidth="1"/>
    <col min="12" max="12" width="6" style="5" customWidth="1"/>
    <col min="13" max="13" width="5" style="5" customWidth="1"/>
    <col min="14" max="64" width="10.58203125" style="5" customWidth="1"/>
    <col min="65" max="65" width="11" customWidth="1"/>
  </cols>
  <sheetData>
    <row r="1" spans="1:26" customFormat="1" ht="15" customHeight="1" x14ac:dyDescent="0.3">
      <c r="E1" s="1"/>
    </row>
    <row r="2" spans="1:26" customFormat="1" ht="15" customHeight="1" x14ac:dyDescent="0.3">
      <c r="K2" s="346"/>
      <c r="L2" s="346"/>
      <c r="M2" s="368" t="s">
        <v>202</v>
      </c>
      <c r="N2" s="368"/>
      <c r="O2" s="368"/>
      <c r="P2" s="369"/>
    </row>
    <row r="3" spans="1:26" customFormat="1" ht="25.9" customHeight="1" x14ac:dyDescent="0.3">
      <c r="K3" s="346"/>
      <c r="L3" s="346"/>
      <c r="M3" s="368"/>
      <c r="N3" s="368"/>
      <c r="O3" s="368"/>
      <c r="P3" s="369"/>
    </row>
    <row r="4" spans="1:26" customFormat="1" ht="15" customHeight="1" x14ac:dyDescent="0.3">
      <c r="C4" s="3"/>
      <c r="K4" s="347"/>
      <c r="L4" s="347"/>
      <c r="M4" s="370" t="s">
        <v>203</v>
      </c>
      <c r="N4" s="370"/>
      <c r="O4" s="370"/>
      <c r="P4" s="369"/>
    </row>
    <row r="5" spans="1:26" customFormat="1" ht="32.25" customHeight="1" x14ac:dyDescent="0.3">
      <c r="K5" s="347"/>
      <c r="L5" s="347"/>
      <c r="M5" s="370"/>
      <c r="N5" s="370"/>
      <c r="O5" s="370"/>
      <c r="P5" s="369"/>
    </row>
    <row r="6" spans="1:26" customFormat="1" ht="15" customHeight="1" x14ac:dyDescent="0.5"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</row>
    <row r="8" spans="1:26" ht="45" customHeight="1" x14ac:dyDescent="0.5">
      <c r="A8" s="397" t="s">
        <v>194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402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6" ht="17.5" x14ac:dyDescent="0.35">
      <c r="B9" s="351"/>
    </row>
    <row r="12" spans="1:26" ht="18" x14ac:dyDescent="0.4">
      <c r="B12" s="18" t="s">
        <v>11</v>
      </c>
    </row>
    <row r="17" spans="6:18" x14ac:dyDescent="0.3">
      <c r="Q17" s="363"/>
      <c r="R17" s="363"/>
    </row>
    <row r="18" spans="6:18" x14ac:dyDescent="0.3">
      <c r="Q18" s="363"/>
      <c r="R18" s="363"/>
    </row>
    <row r="19" spans="6:18" x14ac:dyDescent="0.3">
      <c r="Q19" s="363"/>
      <c r="R19" s="363"/>
    </row>
    <row r="20" spans="6:18" x14ac:dyDescent="0.3">
      <c r="Q20" s="363"/>
      <c r="R20" s="363"/>
    </row>
    <row r="21" spans="6:18" x14ac:dyDescent="0.3">
      <c r="Q21" s="363"/>
      <c r="R21" s="363"/>
    </row>
    <row r="22" spans="6:18" x14ac:dyDescent="0.3">
      <c r="Q22" s="363"/>
      <c r="R22" s="363"/>
    </row>
    <row r="23" spans="6:18" x14ac:dyDescent="0.3">
      <c r="Q23" s="363"/>
      <c r="R23" s="363"/>
    </row>
    <row r="24" spans="6:18" x14ac:dyDescent="0.3">
      <c r="Q24" s="363"/>
      <c r="R24" s="363"/>
    </row>
    <row r="25" spans="6:18" x14ac:dyDescent="0.3">
      <c r="Q25" s="363"/>
      <c r="R25" s="363"/>
    </row>
    <row r="26" spans="6:18" x14ac:dyDescent="0.3">
      <c r="Q26" s="363"/>
      <c r="R26" s="363"/>
    </row>
    <row r="27" spans="6:18" x14ac:dyDescent="0.3">
      <c r="F27" s="5">
        <f>SUM(F15:F26)</f>
        <v>0</v>
      </c>
      <c r="Q27" s="363"/>
      <c r="R27" s="363"/>
    </row>
    <row r="28" spans="6:18" x14ac:dyDescent="0.3">
      <c r="Q28" s="363"/>
      <c r="R28" s="363"/>
    </row>
    <row r="29" spans="6:18" x14ac:dyDescent="0.3">
      <c r="Q29" s="363"/>
      <c r="R29" s="363"/>
    </row>
    <row r="38" spans="2:2" ht="13.15" customHeight="1" x14ac:dyDescent="0.3"/>
    <row r="39" spans="2:2" ht="27.65" customHeight="1" x14ac:dyDescent="0.3"/>
    <row r="40" spans="2:2" ht="13.15" customHeight="1" x14ac:dyDescent="0.3"/>
    <row r="41" spans="2:2" x14ac:dyDescent="0.3">
      <c r="B41" s="172"/>
    </row>
    <row r="44" spans="2:2" x14ac:dyDescent="0.3">
      <c r="B44" s="117" t="s">
        <v>200</v>
      </c>
    </row>
    <row r="45" spans="2:2" x14ac:dyDescent="0.3">
      <c r="B45"/>
    </row>
    <row r="46" spans="2:2" x14ac:dyDescent="0.3">
      <c r="B46" s="118" t="s">
        <v>50</v>
      </c>
    </row>
    <row r="47" spans="2:2" x14ac:dyDescent="0.3">
      <c r="B47"/>
    </row>
  </sheetData>
  <mergeCells count="3">
    <mergeCell ref="A8:P8"/>
    <mergeCell ref="M2:P3"/>
    <mergeCell ref="M4:P5"/>
  </mergeCells>
  <hyperlinks>
    <hyperlink ref="B46" location="Indice!A1" display="Volver al índice" xr:uid="{00000000-0004-0000-0800-000000000000}"/>
  </hyperlinks>
  <printOptions horizontalCentered="1"/>
  <pageMargins left="0.74803149606299213" right="0.74803149606299213" top="1.3775590551181101" bottom="1.3775590551181101" header="0.98385826771653495" footer="0.98385826771653495"/>
  <pageSetup paperSize="0" scale="95" fitToWidth="0" fitToHeight="0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Indice</vt:lpstr>
      <vt:lpstr>T1_</vt:lpstr>
      <vt:lpstr>G1</vt:lpstr>
      <vt:lpstr>T2</vt:lpstr>
      <vt:lpstr>G2</vt:lpstr>
      <vt:lpstr>T3</vt:lpstr>
      <vt:lpstr>G3</vt:lpstr>
      <vt:lpstr>T4</vt:lpstr>
      <vt:lpstr>G4</vt:lpstr>
      <vt:lpstr>T5</vt:lpstr>
      <vt:lpstr>G5</vt:lpstr>
      <vt:lpstr>T6</vt:lpstr>
      <vt:lpstr>G6</vt:lpstr>
      <vt:lpstr>Hoja15</vt:lpstr>
      <vt:lpstr>'G4'!Área_de_impresión</vt:lpstr>
      <vt:lpstr>'T4'!Área_de_impresión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Gomez Castro</dc:creator>
  <cp:lastModifiedBy>Mercedes Gomez Castro</cp:lastModifiedBy>
  <cp:revision>37</cp:revision>
  <cp:lastPrinted>2019-07-12T15:04:23Z</cp:lastPrinted>
  <dcterms:created xsi:type="dcterms:W3CDTF">2019-06-19T19:23:52Z</dcterms:created>
  <dcterms:modified xsi:type="dcterms:W3CDTF">2025-08-12T06:03:59Z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