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17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" yWindow="60" windowWidth="11865" windowHeight="12330" tabRatio="793"/>
  </bookViews>
  <sheets>
    <sheet name="AporteUC 2002-12" sheetId="31" r:id="rId1"/>
    <sheet name="Graf_UC_2012" sheetId="32" r:id="rId2"/>
    <sheet name="UC2012_parametro_litoral" sheetId="33" r:id="rId3"/>
    <sheet name="UC2011_parámetros_litoral" sheetId="28" r:id="rId4"/>
    <sheet name="UC2012_SectorActividad_litoral" sheetId="34" r:id="rId5"/>
    <sheet name="UC2011_SectorActividad_litoral" sheetId="25" r:id="rId6"/>
    <sheet name="Graf_UC_Medi" sheetId="35" r:id="rId7"/>
    <sheet name="Graf_UC_Atlan" sheetId="30" r:id="rId8"/>
    <sheet name="Compara_UC2012_UC2011" sheetId="36" r:id="rId9"/>
    <sheet name="Sectores_compara  (2002-12)med" sheetId="27" r:id="rId10"/>
    <sheet name="Sectores_compara_ (2002-12)atl" sheetId="26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4" hidden="1">UC2012_SectorActividad_litoral!$A$26:$H$43</definedName>
  </definedNames>
  <calcPr calcId="125725"/>
</workbook>
</file>

<file path=xl/calcChain.xml><?xml version="1.0" encoding="utf-8"?>
<calcChain xmlns="http://schemas.openxmlformats.org/spreadsheetml/2006/main">
  <c r="C27" i="33"/>
  <c r="D27"/>
  <c r="B27"/>
  <c r="I6" i="26" l="1"/>
  <c r="I7"/>
  <c r="I8"/>
  <c r="I9"/>
  <c r="I10"/>
  <c r="I11"/>
  <c r="I12"/>
  <c r="I13"/>
  <c r="I5"/>
  <c r="G6"/>
  <c r="G7"/>
  <c r="G8"/>
  <c r="G9"/>
  <c r="G10"/>
  <c r="G11"/>
  <c r="G12"/>
  <c r="G5"/>
  <c r="F13"/>
  <c r="I9" i="27"/>
  <c r="I10"/>
  <c r="I11"/>
  <c r="I12"/>
  <c r="I13"/>
  <c r="I14"/>
  <c r="I15"/>
  <c r="I16"/>
  <c r="I8"/>
  <c r="F16"/>
  <c r="D87" i="36" l="1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H28" i="34" l="1"/>
  <c r="H29"/>
  <c r="H30"/>
  <c r="H31"/>
  <c r="H32"/>
  <c r="H33"/>
  <c r="H34"/>
  <c r="H35"/>
  <c r="H36"/>
  <c r="H37"/>
  <c r="H38"/>
  <c r="H39"/>
  <c r="H40"/>
  <c r="H41"/>
  <c r="H42"/>
  <c r="H27"/>
  <c r="G28"/>
  <c r="G29"/>
  <c r="G30"/>
  <c r="G31"/>
  <c r="G32"/>
  <c r="G33"/>
  <c r="G34"/>
  <c r="G35"/>
  <c r="G36"/>
  <c r="G37"/>
  <c r="G38"/>
  <c r="G39"/>
  <c r="G40"/>
  <c r="G41"/>
  <c r="G42"/>
  <c r="G27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39" i="33"/>
  <c r="E39"/>
  <c r="F38"/>
  <c r="E38"/>
  <c r="F37"/>
  <c r="E37"/>
  <c r="F36"/>
  <c r="E36"/>
  <c r="F35"/>
  <c r="E35"/>
  <c r="F34"/>
  <c r="E34"/>
  <c r="F33"/>
  <c r="E33"/>
  <c r="F32"/>
  <c r="E32"/>
  <c r="F31"/>
  <c r="E31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C34" i="28" l="1"/>
  <c r="B34"/>
  <c r="C33"/>
  <c r="B33"/>
  <c r="C32"/>
  <c r="B32"/>
  <c r="C31"/>
  <c r="B31"/>
  <c r="D31" s="1"/>
  <c r="C30"/>
  <c r="B30"/>
  <c r="C29"/>
  <c r="B29"/>
  <c r="C28"/>
  <c r="B28"/>
  <c r="C27"/>
  <c r="C35" s="1"/>
  <c r="B27"/>
  <c r="E16" i="27"/>
  <c r="D16"/>
  <c r="C16"/>
  <c r="B16"/>
  <c r="E13" i="26"/>
  <c r="D13"/>
  <c r="C13"/>
  <c r="B13"/>
  <c r="G13" s="1"/>
  <c r="C22" i="25"/>
  <c r="H21" s="1"/>
  <c r="B22"/>
  <c r="G21" s="1"/>
  <c r="F21"/>
  <c r="E21"/>
  <c r="H20"/>
  <c r="F20"/>
  <c r="E20"/>
  <c r="F19"/>
  <c r="E19"/>
  <c r="F18"/>
  <c r="E18"/>
  <c r="F17"/>
  <c r="E17"/>
  <c r="F16"/>
  <c r="E16"/>
  <c r="G15"/>
  <c r="F15"/>
  <c r="E15"/>
  <c r="F14"/>
  <c r="E14"/>
  <c r="G13"/>
  <c r="F13"/>
  <c r="E13"/>
  <c r="F12"/>
  <c r="E12"/>
  <c r="F11"/>
  <c r="E11"/>
  <c r="G10"/>
  <c r="F10"/>
  <c r="E10"/>
  <c r="G9"/>
  <c r="F9"/>
  <c r="E9"/>
  <c r="G8"/>
  <c r="F8"/>
  <c r="E8"/>
  <c r="G7"/>
  <c r="F7"/>
  <c r="E7"/>
  <c r="G6"/>
  <c r="F6"/>
  <c r="E6"/>
  <c r="D27" i="28" l="1"/>
  <c r="G12" i="25"/>
  <c r="G14"/>
  <c r="G11"/>
  <c r="H16"/>
  <c r="H6"/>
  <c r="H7"/>
  <c r="H8"/>
  <c r="H9"/>
  <c r="H10"/>
  <c r="H11"/>
  <c r="H12"/>
  <c r="H13"/>
  <c r="H14"/>
  <c r="H15"/>
  <c r="H19"/>
  <c r="H17"/>
  <c r="H18"/>
  <c r="G16"/>
  <c r="G17"/>
  <c r="G18"/>
  <c r="G19"/>
  <c r="G20"/>
  <c r="C41" i="28"/>
  <c r="C43"/>
  <c r="C45"/>
  <c r="C47"/>
  <c r="C42"/>
  <c r="C44"/>
  <c r="C46"/>
  <c r="D29"/>
  <c r="E29" s="1"/>
  <c r="F29" s="1"/>
  <c r="D33"/>
  <c r="E33" s="1"/>
  <c r="F33" s="1"/>
  <c r="B35"/>
  <c r="B47" s="1"/>
  <c r="C40"/>
  <c r="E27"/>
  <c r="F27" s="1"/>
  <c r="D28"/>
  <c r="E28" s="1"/>
  <c r="F28" s="1"/>
  <c r="E31"/>
  <c r="F31" s="1"/>
  <c r="D32"/>
  <c r="E32" s="1"/>
  <c r="F32" s="1"/>
  <c r="B44"/>
  <c r="D30"/>
  <c r="E30" s="1"/>
  <c r="F30" s="1"/>
  <c r="D34"/>
  <c r="E34" s="1"/>
  <c r="F34" s="1"/>
  <c r="B46" l="1"/>
  <c r="C48"/>
  <c r="B40"/>
  <c r="B43"/>
  <c r="B41"/>
  <c r="B45"/>
  <c r="B42"/>
  <c r="D35"/>
  <c r="B48" l="1"/>
</calcChain>
</file>

<file path=xl/sharedStrings.xml><?xml version="1.0" encoding="utf-8"?>
<sst xmlns="http://schemas.openxmlformats.org/spreadsheetml/2006/main" count="396" uniqueCount="172">
  <si>
    <t>Acuicultura</t>
  </si>
  <si>
    <t>Total</t>
  </si>
  <si>
    <t>Sectores de actividad</t>
  </si>
  <si>
    <t>UC_ Atlántico</t>
  </si>
  <si>
    <t>UC_Mediterraneo</t>
  </si>
  <si>
    <t>Tratamiento y eliminación de residuos peligrosos</t>
  </si>
  <si>
    <t>Total general</t>
  </si>
  <si>
    <t>Parámetros</t>
  </si>
  <si>
    <t>1,2-dicloroetano</t>
  </si>
  <si>
    <t>AOX</t>
  </si>
  <si>
    <t>Arsénico Total</t>
  </si>
  <si>
    <t>Cadmio Total</t>
  </si>
  <si>
    <t>Carbono Orgánico Total (COT)</t>
  </si>
  <si>
    <t>Cinc Total</t>
  </si>
  <si>
    <t>Cloro Residual Total</t>
  </si>
  <si>
    <t>Cloroformo</t>
  </si>
  <si>
    <t>Cobre Total</t>
  </si>
  <si>
    <t>Cromo Total</t>
  </si>
  <si>
    <t>Fenoles</t>
  </si>
  <si>
    <t>Fósforo Total</t>
  </si>
  <si>
    <t>Mercurio Total</t>
  </si>
  <si>
    <t>Níquel Total</t>
  </si>
  <si>
    <t>Nitrógeno Total</t>
  </si>
  <si>
    <t>Plomo Total</t>
  </si>
  <si>
    <t>Sólidos en Suspensión</t>
  </si>
  <si>
    <t>Compuestos organoclorados</t>
  </si>
  <si>
    <t>Metales</t>
  </si>
  <si>
    <t>Cloro residual total</t>
  </si>
  <si>
    <t>Sólidos en suspensión</t>
  </si>
  <si>
    <t>(2002=100)</t>
  </si>
  <si>
    <t>Fuente: Consejería de Agricultura, Pesca y Medio Ambiente. Red de Información Ambiental de Andalucía, 2013.</t>
  </si>
  <si>
    <t>Desalacion</t>
  </si>
  <si>
    <t>Industria Agroalimentaria</t>
  </si>
  <si>
    <t>Industria de la construccion y reparacion de buques</t>
  </si>
  <si>
    <t>Industria del papel y pasta de papel</t>
  </si>
  <si>
    <t>Industria farmaceutica</t>
  </si>
  <si>
    <t>Industria metalurgia</t>
  </si>
  <si>
    <t>Otros sectores de la industria quimica inorganica</t>
  </si>
  <si>
    <t>Otros sectores de la industria quimica organica</t>
  </si>
  <si>
    <t>Produccion de cemento</t>
  </si>
  <si>
    <t>Produccion de energia</t>
  </si>
  <si>
    <t>Produccion de fertilizantes</t>
  </si>
  <si>
    <t>Refineria de petroleo</t>
  </si>
  <si>
    <t>Sector servicios</t>
  </si>
  <si>
    <t>Tratamiento y eliminacion de aguas residual urbanas</t>
  </si>
  <si>
    <t>%_Atlántico</t>
  </si>
  <si>
    <t>%_Mediterráneo</t>
  </si>
  <si>
    <t>UC_Atlántica</t>
  </si>
  <si>
    <t>UC_Mediterránea</t>
  </si>
  <si>
    <t>L. Atlántico</t>
  </si>
  <si>
    <t xml:space="preserve">Carbono Orgánico Total </t>
  </si>
  <si>
    <t xml:space="preserve">Nitrógeno total  </t>
  </si>
  <si>
    <t xml:space="preserve">Sólidos en suspensión </t>
  </si>
  <si>
    <t xml:space="preserve">Fenoles </t>
  </si>
  <si>
    <t xml:space="preserve">Fósforo total </t>
  </si>
  <si>
    <t xml:space="preserve">Cloro residual total </t>
  </si>
  <si>
    <t>L. Mediterráneo</t>
  </si>
  <si>
    <t>Suma de UC_CC2011</t>
  </si>
  <si>
    <t>% Atlántica_respecto Total</t>
  </si>
  <si>
    <t>% Mediterránea_respecto total</t>
  </si>
  <si>
    <t>Sustancias analizadas en los efluentes industriales vertidos al litoral andaluz, respecto a vertidos totales, 2011.</t>
  </si>
  <si>
    <t>Sustancias analizadas en los efluentes industriales vertidos al litoral andaluz, respecto a vertidos totales, en unidades contaminantes (UC) y en porcentajes, 2011.</t>
  </si>
  <si>
    <t>Fuente: Consejería de Medio Ambiente y Ordenación del Territorio, 2014.</t>
  </si>
  <si>
    <t>Suma de UC_CC2012</t>
  </si>
  <si>
    <t>% UC2012 Atlántica</t>
  </si>
  <si>
    <t>% UC2012 Mediterránea</t>
  </si>
  <si>
    <t>Compuestos Organoclorados</t>
  </si>
  <si>
    <t>(en blanco)</t>
  </si>
  <si>
    <t>% de cada sector respecto al total de la UC en el Atlántico</t>
  </si>
  <si>
    <t>% de cada sector respecto al total de la UC en el Mediterráneo</t>
  </si>
  <si>
    <t>Porcentaje de vertidos industriales realizados al litoral andaluz por sectores de actividad, 2011</t>
  </si>
  <si>
    <t>Porcentaje de vertidos industriales realizados al litoral andaluz por sectores de actividad, 2012.</t>
  </si>
  <si>
    <t>Focos</t>
  </si>
  <si>
    <t>Suma de UC2012</t>
  </si>
  <si>
    <t>Suma de UC2011</t>
  </si>
  <si>
    <t>Diferencia</t>
  </si>
  <si>
    <t>ACERINOX Procesos Colector A</t>
  </si>
  <si>
    <t>ACERINOX Procesos Colector C</t>
  </si>
  <si>
    <t>ACERINOX Procesos Colector D</t>
  </si>
  <si>
    <t>ACUINOVA AYAMONTE Procesos 1</t>
  </si>
  <si>
    <t>ACUINOVA AYAMONTE Procesos 2</t>
  </si>
  <si>
    <t>AIR LIQUIDE IBERICA DE GASES CENTRO DE HUELVA Procesos</t>
  </si>
  <si>
    <t>ALGRY QUIMICA Procesos</t>
  </si>
  <si>
    <t>ARAGONESAS FÁBRICA DE PRODUCTOS QUÍMICOS INORGÁNICOS Y ORGÁNICOS DE BASE Proceso</t>
  </si>
  <si>
    <t>ARROZÚA PLANTA DE ISLA MAYOR Sanitarias</t>
  </si>
  <si>
    <t>ATLANTIC COPPER FÁBRICA DE HUELVA Proceso sanitarias zona de concentrados y aseos de conductores</t>
  </si>
  <si>
    <t>ATLANTIC COPPER FÁBRICA DE HUELVA Procesos planta de tratamiento+planta de yesos</t>
  </si>
  <si>
    <t>ATLANTIC COPPER FÁBRICA DE HUELVA Refrigeración</t>
  </si>
  <si>
    <t>CARMAR CULTIVOS MARINOS Procesos</t>
  </si>
  <si>
    <t>CEPSA QUÍMICA FÁBRICA DE GUADARRANQUE Procesos</t>
  </si>
  <si>
    <t>CEPSA QUÍMICA FÁBRICA DE PALOS DE LA FRONTERA Procesos</t>
  </si>
  <si>
    <t>COBRE LAS CRUCES Procesos Balsa de regulación 2</t>
  </si>
  <si>
    <t>COMPAÑIA LOGISTICA DE HIDROCARBUROS procesos planta de tratamiento</t>
  </si>
  <si>
    <t>CT LITORAL DE ALMERÍA Procesos Efluente de la PTAR</t>
  </si>
  <si>
    <t>CT LITORAL DE ALMERÍA Procesos Efluente Desaladora</t>
  </si>
  <si>
    <t>CT LITORAL DE ALMERÍA Procesos Purga de calderas I</t>
  </si>
  <si>
    <t>CT LITORAL DE ALMERÍA Procesos Purga de calderas II</t>
  </si>
  <si>
    <t>CT LITORAL DE ALMERÍA Refrigeración</t>
  </si>
  <si>
    <t>CT LOS BARRIOS Procesos PTEL</t>
  </si>
  <si>
    <t>CT LOS BARRIOS Refrigeración Condensador</t>
  </si>
  <si>
    <t>CTCC BAHÍA DE ALGECIRAS Procesos</t>
  </si>
  <si>
    <t>CTCC BAHÍA DE ALGECIRAS Refrigeración Condensador</t>
  </si>
  <si>
    <t>CTCC CAMPO DE GIBRALTAR Efluentes no químicos de planta producción agua desmineralizada</t>
  </si>
  <si>
    <t>CTCC CAMPO DE GIBRALTAR Refrigeración</t>
  </si>
  <si>
    <t>CTCC CRISTOBAL COLÓN Proceso</t>
  </si>
  <si>
    <t>CTCC CRISTOBAL COLÓN Refrigeración</t>
  </si>
  <si>
    <t>CTCC MÁLAGA Procesos</t>
  </si>
  <si>
    <t>CTCC MÁLAGA Purga de Refrigeración</t>
  </si>
  <si>
    <t>CTCC PALOS DE LA FRONTERA Proceso</t>
  </si>
  <si>
    <t>CTCC PALOS DE LA FRONTERA Purga de Refrigeración</t>
  </si>
  <si>
    <t>CTCC SAN ROQUE GRUPO I Procesos</t>
  </si>
  <si>
    <t>CTCC SAN ROQUE GRUPO I Purga de Refrigeración</t>
  </si>
  <si>
    <t>DECAL ESPAÑA REFINERÍA DE ACEITE pluviales + limpieza</t>
  </si>
  <si>
    <t>DESALADORA ALMERÍA Procesos Rechazo desalinizadora</t>
  </si>
  <si>
    <t>DESALADORA EL COCON Procesos rechazo desalinizadora</t>
  </si>
  <si>
    <t>DESALADORA MARBELLA Procesos rechazo</t>
  </si>
  <si>
    <t>DESALADORAS CR PULPÍ Rechazo Desaladora CODEUR</t>
  </si>
  <si>
    <t>DESALADORAS CR PULPÍ Rechazo Desaladora Palomares</t>
  </si>
  <si>
    <t>DSM DERETIL Procesos Planta Tratamiento Biológico</t>
  </si>
  <si>
    <t>EDAR ACUARTELAMIENTO EL COPERO</t>
  </si>
  <si>
    <t>ENAGAS PLANTA DE ALMACENAMIENTO Y REGASIFICACION DE GNL Refrigeración 1</t>
  </si>
  <si>
    <t>ENCE FÁBRICA DE PASTA DE PAPEL procesos planta de tratamiento</t>
  </si>
  <si>
    <t>ENERNOVA AYAMONTE procesos planta de neutralización</t>
  </si>
  <si>
    <t>ESTACIÓN DE SERVICIO ERG aguas de limpieza y pluviales</t>
  </si>
  <si>
    <t>FERTIBERIA FABRICA DE HUELVA procesos planta de tratamiento</t>
  </si>
  <si>
    <t>FERTIBERIA FABRICA DE PALOS procesos</t>
  </si>
  <si>
    <t>FITOPLANCTON MARINO Limpieza</t>
  </si>
  <si>
    <t>FUTUNA BLUE ESPAÑA Cultivo auxiliar</t>
  </si>
  <si>
    <t>FUTUNA BLUE ESPAÑA Procesos</t>
  </si>
  <si>
    <t>HOLCIM FÁBRICA DE CARBONERAS Procesos Rechazo Desaladora</t>
  </si>
  <si>
    <t>IBERICA DEL CARBONICO Procesos</t>
  </si>
  <si>
    <t>IFAPA EL TORUÑO canal nº1</t>
  </si>
  <si>
    <t>IFAPA EL TORUÑO canal nº2</t>
  </si>
  <si>
    <t>ISLETA DE SAN FRANCISCO Procesos Cupibar Zona B</t>
  </si>
  <si>
    <t>LAS MARISMAS DE LEBRIJA salida depuradora PV-8</t>
  </si>
  <si>
    <t>NAVANTIA CÁDIZ EDAR</t>
  </si>
  <si>
    <t>NAVANTIA NAVANTIA PUERTO REAL EDAR</t>
  </si>
  <si>
    <t>NAVANTIA PUERTO REAL Proceso Red de Pluviales General</t>
  </si>
  <si>
    <t>OSTRAS ESPAÑOLAS Aguas de limpieza</t>
  </si>
  <si>
    <t>P.I. TRES CAMINOS EDAR Fase I</t>
  </si>
  <si>
    <t>P.I. TRES CAMINOS EDAR Fase II</t>
  </si>
  <si>
    <t>PREDOMAR Procesos</t>
  </si>
  <si>
    <t>PUERTO DE CÁDIZ ZONA FRANCA Procesos Caladero</t>
  </si>
  <si>
    <t>PUERTO DE CÁDIZ ZONA FRANCA Procesos Vaciado Caladero</t>
  </si>
  <si>
    <t>REFINERÍA GIBRALTAR-SAN ROQUE Procesos</t>
  </si>
  <si>
    <t>REFINERÍA LA RÁBIDA procesos planta de tratamiento</t>
  </si>
  <si>
    <t>REPSOL BUTANO PALOS DE LA FRONTERA Procesos Pto 1</t>
  </si>
  <si>
    <t>REPSOL BUTANO PALOS DE LA FRONTERA Procesos Pto 2</t>
  </si>
  <si>
    <t>SALINA SAN JOSE DE EL PALMAR Proceso Instalación Nursery</t>
  </si>
  <si>
    <t>SALINA SAN JUAN BAUTISTA Proceso Instalación Hatchery 1</t>
  </si>
  <si>
    <t>SELPE Procesos</t>
  </si>
  <si>
    <t>SILVASUR AGROFORESTAL Procesos excedentes de riego</t>
  </si>
  <si>
    <t>SOCIEDAD BY THE SEA piscina agua salada</t>
  </si>
  <si>
    <t>TIOXIDE FÁBRICA DE PIGMENTOS DE DIOXIDO DE TITANIO Procesos</t>
  </si>
  <si>
    <t>TIOXIDE FÁBRICA DE PIGMENTOS DE DIOXIDO DE TITANIO refrigeración</t>
  </si>
  <si>
    <t>TORRASPAPEL FÁBRICA DE MOTRIL Proceso</t>
  </si>
  <si>
    <t>Diferencias de Unidades de Carga Contaminante 2011-2012</t>
  </si>
  <si>
    <t>Sustancias analizadas en los efluentes industriales vertidos al litoral andaluz, respecto a vertidos totales, 2012.</t>
  </si>
  <si>
    <t>-</t>
  </si>
  <si>
    <t>*Nota:</t>
  </si>
  <si>
    <t>En esta tabla se muestran los datos agrupados.</t>
  </si>
  <si>
    <t>Sustancias analizadas en los efluentes industriales vertidos al litoral andaluz, respecto a vertidos totales, en unidades contaminantes (UC) y en porcentajes, 2012.</t>
  </si>
  <si>
    <t>% De cada sector respecto al total de la UC en el Atlántico</t>
  </si>
  <si>
    <t>% De cada sector respecto al total de la UC en el Mediterráneo</t>
  </si>
  <si>
    <t>%_Mediterraneo</t>
  </si>
  <si>
    <t xml:space="preserve">Diferencias en miles de UC 2011-2010 </t>
  </si>
  <si>
    <t xml:space="preserve">Diferencias en miles de UC 2012-2002 </t>
  </si>
  <si>
    <t>Diferencias en miles de UC 2012-2011</t>
  </si>
  <si>
    <t>Carga contaminante de los efluentes industriales vertidos al litoral mediterráneo andaluz, 2002-2012</t>
  </si>
  <si>
    <t>Carga contaminante de los efluentes industriales vertidos al litoral atlántico andaluz, 2002-2012</t>
  </si>
  <si>
    <t>Diferencias en miles de UC 2011-2010</t>
  </si>
  <si>
    <t>Unidades contaminantes de efluentes industriales vertidos al litoral andaluz, 2002-2012.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</si>
</sst>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#,##0.0"/>
    <numFmt numFmtId="165" formatCode="0.0"/>
    <numFmt numFmtId="166" formatCode="#,##0.0_ ;\-#,##0.0\ "/>
    <numFmt numFmtId="167" formatCode="0.0%"/>
  </numFmts>
  <fonts count="2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NewsGoth B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</font>
    <font>
      <b/>
      <sz val="7"/>
      <color indexed="40"/>
      <name val="Calibri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23"/>
      <name val="Calibri"/>
      <family val="2"/>
    </font>
    <font>
      <sz val="12"/>
      <color indexed="23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sz val="9"/>
      <color indexed="8"/>
      <name val="NewsGoth BT"/>
      <family val="2"/>
    </font>
    <font>
      <sz val="12"/>
      <name val="Calibri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38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3" fillId="0" borderId="0" xfId="1"/>
    <xf numFmtId="0" fontId="5" fillId="0" borderId="0" xfId="1" applyFont="1"/>
    <xf numFmtId="0" fontId="5" fillId="0" borderId="0" xfId="1" applyFont="1" applyAlignment="1">
      <alignment horizontal="left"/>
    </xf>
    <xf numFmtId="165" fontId="5" fillId="0" borderId="0" xfId="1" applyNumberFormat="1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4" fontId="5" fillId="0" borderId="0" xfId="1" applyNumberFormat="1" applyFont="1"/>
    <xf numFmtId="0" fontId="9" fillId="0" borderId="0" xfId="1" applyFont="1" applyAlignment="1"/>
    <xf numFmtId="0" fontId="10" fillId="0" borderId="0" xfId="1" applyFont="1"/>
    <xf numFmtId="0" fontId="9" fillId="0" borderId="0" xfId="1" applyFont="1"/>
    <xf numFmtId="0" fontId="11" fillId="0" borderId="0" xfId="1" applyFont="1" applyFill="1" applyBorder="1"/>
    <xf numFmtId="0" fontId="11" fillId="0" borderId="0" xfId="1" applyFont="1" applyFill="1" applyBorder="1" applyAlignment="1">
      <alignment horizontal="right" wrapText="1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/>
    <xf numFmtId="0" fontId="10" fillId="0" borderId="0" xfId="1" applyFont="1" applyFill="1" applyBorder="1"/>
    <xf numFmtId="0" fontId="9" fillId="0" borderId="0" xfId="1" applyFont="1" applyFill="1" applyBorder="1" applyAlignment="1">
      <alignment horizontal="left"/>
    </xf>
    <xf numFmtId="4" fontId="9" fillId="0" borderId="0" xfId="1" applyNumberFormat="1" applyFont="1" applyFill="1" applyBorder="1"/>
    <xf numFmtId="0" fontId="9" fillId="2" borderId="0" xfId="1" applyFont="1" applyFill="1" applyAlignment="1"/>
    <xf numFmtId="0" fontId="10" fillId="2" borderId="0" xfId="1" applyFont="1" applyFill="1"/>
    <xf numFmtId="0" fontId="9" fillId="2" borderId="0" xfId="1" applyFont="1" applyFill="1"/>
    <xf numFmtId="0" fontId="11" fillId="2" borderId="0" xfId="1" applyFont="1" applyFill="1" applyBorder="1"/>
    <xf numFmtId="0" fontId="11" fillId="2" borderId="0" xfId="1" applyFont="1" applyFill="1" applyBorder="1" applyAlignment="1">
      <alignment horizontal="right" wrapText="1"/>
    </xf>
    <xf numFmtId="0" fontId="12" fillId="2" borderId="0" xfId="1" applyFont="1" applyFill="1" applyBorder="1"/>
    <xf numFmtId="0" fontId="10" fillId="2" borderId="0" xfId="1" applyFont="1" applyFill="1" applyBorder="1" applyAlignment="1">
      <alignment horizontal="left"/>
    </xf>
    <xf numFmtId="4" fontId="10" fillId="2" borderId="0" xfId="1" applyNumberFormat="1" applyFont="1" applyFill="1" applyBorder="1"/>
    <xf numFmtId="0" fontId="10" fillId="2" borderId="0" xfId="1" applyFont="1" applyFill="1" applyBorder="1"/>
    <xf numFmtId="0" fontId="9" fillId="2" borderId="0" xfId="1" applyFont="1" applyFill="1" applyBorder="1" applyAlignment="1">
      <alignment horizontal="left"/>
    </xf>
    <xf numFmtId="4" fontId="9" fillId="2" borderId="0" xfId="1" applyNumberFormat="1" applyFont="1" applyFill="1" applyBorder="1"/>
    <xf numFmtId="0" fontId="13" fillId="2" borderId="0" xfId="1" applyFont="1" applyFill="1"/>
    <xf numFmtId="0" fontId="1" fillId="0" borderId="0" xfId="0" applyFont="1" applyFill="1" applyBorder="1" applyAlignment="1">
      <alignment horizontal="left" wrapText="1"/>
    </xf>
    <xf numFmtId="167" fontId="10" fillId="0" borderId="0" xfId="3" applyNumberFormat="1" applyFont="1"/>
    <xf numFmtId="0" fontId="14" fillId="2" borderId="0" xfId="1" applyFont="1" applyFill="1"/>
    <xf numFmtId="0" fontId="14" fillId="2" borderId="0" xfId="1" applyFont="1" applyFill="1" applyAlignment="1">
      <alignment horizontal="right"/>
    </xf>
    <xf numFmtId="0" fontId="14" fillId="2" borderId="0" xfId="1" applyNumberFormat="1" applyFont="1" applyFill="1"/>
    <xf numFmtId="3" fontId="10" fillId="2" borderId="0" xfId="1" applyNumberFormat="1" applyFont="1" applyFill="1"/>
    <xf numFmtId="166" fontId="16" fillId="2" borderId="0" xfId="2" applyNumberFormat="1" applyFont="1" applyFill="1" applyAlignment="1">
      <alignment horizontal="right"/>
    </xf>
    <xf numFmtId="167" fontId="10" fillId="2" borderId="0" xfId="3" applyNumberFormat="1" applyFont="1" applyFill="1"/>
    <xf numFmtId="0" fontId="3" fillId="0" borderId="0" xfId="1" applyAlignment="1">
      <alignment horizontal="left"/>
    </xf>
    <xf numFmtId="4" fontId="3" fillId="0" borderId="0" xfId="1" applyNumberFormat="1"/>
    <xf numFmtId="165" fontId="3" fillId="0" borderId="0" xfId="1" applyNumberFormat="1"/>
    <xf numFmtId="0" fontId="3" fillId="0" borderId="0" xfId="1" applyFill="1"/>
    <xf numFmtId="0" fontId="1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1" applyFont="1"/>
    <xf numFmtId="0" fontId="1" fillId="0" borderId="0" xfId="1" applyFont="1" applyAlignment="1">
      <alignment horizontal="right"/>
    </xf>
    <xf numFmtId="0" fontId="1" fillId="0" borderId="0" xfId="1" applyNumberFormat="1" applyFont="1"/>
    <xf numFmtId="0" fontId="8" fillId="0" borderId="0" xfId="1" applyFont="1"/>
    <xf numFmtId="166" fontId="2" fillId="0" borderId="0" xfId="2" applyNumberFormat="1" applyFont="1" applyAlignment="1">
      <alignment horizontal="right"/>
    </xf>
    <xf numFmtId="0" fontId="5" fillId="0" borderId="6" xfId="1" applyFont="1" applyBorder="1" applyAlignment="1">
      <alignment horizontal="left"/>
    </xf>
    <xf numFmtId="4" fontId="5" fillId="0" borderId="7" xfId="1" applyNumberFormat="1" applyFont="1" applyBorder="1"/>
    <xf numFmtId="165" fontId="5" fillId="0" borderId="7" xfId="1" applyNumberFormat="1" applyFont="1" applyBorder="1"/>
    <xf numFmtId="0" fontId="5" fillId="0" borderId="9" xfId="1" applyFont="1" applyBorder="1" applyAlignment="1">
      <alignment horizontal="left"/>
    </xf>
    <xf numFmtId="4" fontId="5" fillId="0" borderId="0" xfId="1" applyNumberFormat="1" applyFont="1" applyBorder="1"/>
    <xf numFmtId="165" fontId="5" fillId="0" borderId="0" xfId="1" applyNumberFormat="1" applyFont="1" applyBorder="1"/>
    <xf numFmtId="0" fontId="5" fillId="0" borderId="11" xfId="1" applyFont="1" applyBorder="1" applyAlignment="1">
      <alignment horizontal="left"/>
    </xf>
    <xf numFmtId="4" fontId="5" fillId="0" borderId="12" xfId="1" applyNumberFormat="1" applyFont="1" applyBorder="1"/>
    <xf numFmtId="165" fontId="5" fillId="0" borderId="12" xfId="1" applyNumberFormat="1" applyFont="1" applyBorder="1"/>
    <xf numFmtId="0" fontId="5" fillId="0" borderId="0" xfId="1" applyFont="1" applyFill="1" applyAlignment="1">
      <alignment horizontal="left"/>
    </xf>
    <xf numFmtId="4" fontId="5" fillId="0" borderId="0" xfId="1" applyNumberFormat="1" applyFont="1" applyFill="1"/>
    <xf numFmtId="165" fontId="5" fillId="0" borderId="0" xfId="1" applyNumberFormat="1" applyFont="1" applyFill="1"/>
    <xf numFmtId="0" fontId="8" fillId="0" borderId="6" xfId="1" applyFont="1" applyBorder="1" applyAlignment="1">
      <alignment horizontal="left"/>
    </xf>
    <xf numFmtId="165" fontId="8" fillId="0" borderId="7" xfId="1" applyNumberFormat="1" applyFont="1" applyBorder="1"/>
    <xf numFmtId="165" fontId="8" fillId="0" borderId="8" xfId="1" applyNumberFormat="1" applyFont="1" applyBorder="1"/>
    <xf numFmtId="0" fontId="8" fillId="0" borderId="9" xfId="1" applyFont="1" applyBorder="1" applyAlignment="1">
      <alignment horizontal="left"/>
    </xf>
    <xf numFmtId="164" fontId="8" fillId="0" borderId="0" xfId="1" applyNumberFormat="1" applyFont="1" applyBorder="1"/>
    <xf numFmtId="164" fontId="8" fillId="0" borderId="10" xfId="1" applyNumberFormat="1" applyFont="1" applyBorder="1"/>
    <xf numFmtId="0" fontId="8" fillId="0" borderId="11" xfId="1" applyFont="1" applyBorder="1" applyAlignment="1">
      <alignment horizontal="left"/>
    </xf>
    <xf numFmtId="164" fontId="8" fillId="0" borderId="12" xfId="1" applyNumberFormat="1" applyFont="1" applyBorder="1"/>
    <xf numFmtId="164" fontId="8" fillId="0" borderId="13" xfId="1" applyNumberFormat="1" applyFont="1" applyBorder="1"/>
    <xf numFmtId="0" fontId="4" fillId="6" borderId="3" xfId="1" applyFont="1" applyFill="1" applyBorder="1" applyAlignment="1">
      <alignment horizontal="left"/>
    </xf>
    <xf numFmtId="164" fontId="8" fillId="7" borderId="4" xfId="1" applyNumberFormat="1" applyFont="1" applyFill="1" applyBorder="1"/>
    <xf numFmtId="164" fontId="8" fillId="7" borderId="5" xfId="1" applyNumberFormat="1" applyFont="1" applyFill="1" applyBorder="1"/>
    <xf numFmtId="0" fontId="4" fillId="6" borderId="14" xfId="1" applyFont="1" applyFill="1" applyBorder="1"/>
    <xf numFmtId="0" fontId="4" fillId="6" borderId="0" xfId="1" applyFont="1" applyFill="1" applyBorder="1"/>
    <xf numFmtId="0" fontId="5" fillId="0" borderId="0" xfId="1" applyFont="1" applyFill="1"/>
    <xf numFmtId="164" fontId="8" fillId="0" borderId="0" xfId="1" applyNumberFormat="1" applyFont="1" applyFill="1"/>
    <xf numFmtId="2" fontId="5" fillId="0" borderId="0" xfId="1" applyNumberFormat="1" applyFont="1" applyFill="1"/>
    <xf numFmtId="2" fontId="3" fillId="0" borderId="0" xfId="1" applyNumberFormat="1" applyFill="1"/>
    <xf numFmtId="0" fontId="8" fillId="0" borderId="0" xfId="1" applyFont="1" applyFill="1" applyAlignment="1">
      <alignment horizontal="left"/>
    </xf>
    <xf numFmtId="0" fontId="17" fillId="8" borderId="11" xfId="1" applyFont="1" applyFill="1" applyBorder="1"/>
    <xf numFmtId="0" fontId="17" fillId="8" borderId="12" xfId="1" applyFont="1" applyFill="1" applyBorder="1"/>
    <xf numFmtId="0" fontId="17" fillId="8" borderId="13" xfId="1" applyFont="1" applyFill="1" applyBorder="1"/>
    <xf numFmtId="0" fontId="17" fillId="8" borderId="2" xfId="1" applyFont="1" applyFill="1" applyBorder="1" applyAlignment="1">
      <alignment horizontal="left"/>
    </xf>
    <xf numFmtId="4" fontId="17" fillId="8" borderId="2" xfId="1" applyNumberFormat="1" applyFont="1" applyFill="1" applyBorder="1"/>
    <xf numFmtId="165" fontId="17" fillId="7" borderId="0" xfId="1" applyNumberFormat="1" applyFont="1" applyFill="1"/>
    <xf numFmtId="0" fontId="17" fillId="8" borderId="3" xfId="1" applyFont="1" applyFill="1" applyBorder="1"/>
    <xf numFmtId="0" fontId="17" fillId="8" borderId="0" xfId="1" applyFont="1" applyFill="1" applyBorder="1" applyAlignment="1">
      <alignment horizontal="left"/>
    </xf>
    <xf numFmtId="4" fontId="17" fillId="8" borderId="0" xfId="1" applyNumberFormat="1" applyFont="1" applyFill="1" applyBorder="1"/>
    <xf numFmtId="0" fontId="4" fillId="7" borderId="3" xfId="1" applyFont="1" applyFill="1" applyBorder="1" applyAlignment="1">
      <alignment horizontal="left"/>
    </xf>
    <xf numFmtId="0" fontId="5" fillId="7" borderId="4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4" fillId="0" borderId="3" xfId="1" applyFont="1" applyFill="1" applyBorder="1"/>
    <xf numFmtId="0" fontId="4" fillId="0" borderId="4" xfId="1" applyFont="1" applyFill="1" applyBorder="1"/>
    <xf numFmtId="0" fontId="4" fillId="0" borderId="5" xfId="1" applyFont="1" applyFill="1" applyBorder="1"/>
    <xf numFmtId="0" fontId="4" fillId="7" borderId="3" xfId="1" applyFont="1" applyFill="1" applyBorder="1"/>
    <xf numFmtId="0" fontId="4" fillId="7" borderId="4" xfId="1" applyFont="1" applyFill="1" applyBorder="1"/>
    <xf numFmtId="0" fontId="4" fillId="7" borderId="5" xfId="1" applyFont="1" applyFill="1" applyBorder="1"/>
    <xf numFmtId="0" fontId="5" fillId="0" borderId="6" xfId="1" applyFont="1" applyFill="1" applyBorder="1"/>
    <xf numFmtId="165" fontId="5" fillId="0" borderId="7" xfId="1" applyNumberFormat="1" applyFont="1" applyFill="1" applyBorder="1"/>
    <xf numFmtId="165" fontId="5" fillId="0" borderId="8" xfId="1" applyNumberFormat="1" applyFont="1" applyFill="1" applyBorder="1"/>
    <xf numFmtId="0" fontId="5" fillId="0" borderId="9" xfId="1" applyFont="1" applyFill="1" applyBorder="1"/>
    <xf numFmtId="165" fontId="5" fillId="0" borderId="0" xfId="1" applyNumberFormat="1" applyFont="1" applyFill="1" applyBorder="1"/>
    <xf numFmtId="165" fontId="5" fillId="0" borderId="10" xfId="1" applyNumberFormat="1" applyFont="1" applyFill="1" applyBorder="1"/>
    <xf numFmtId="0" fontId="8" fillId="0" borderId="9" xfId="1" applyFont="1" applyFill="1" applyBorder="1" applyAlignment="1">
      <alignment horizontal="left"/>
    </xf>
    <xf numFmtId="0" fontId="5" fillId="0" borderId="11" xfId="1" applyFont="1" applyFill="1" applyBorder="1"/>
    <xf numFmtId="165" fontId="5" fillId="0" borderId="12" xfId="1" applyNumberFormat="1" applyFont="1" applyFill="1" applyBorder="1"/>
    <xf numFmtId="165" fontId="5" fillId="0" borderId="13" xfId="1" applyNumberFormat="1" applyFont="1" applyFill="1" applyBorder="1"/>
    <xf numFmtId="2" fontId="4" fillId="7" borderId="4" xfId="1" applyNumberFormat="1" applyFont="1" applyFill="1" applyBorder="1" applyAlignment="1">
      <alignment horizontal="right"/>
    </xf>
    <xf numFmtId="2" fontId="4" fillId="7" borderId="5" xfId="1" applyNumberFormat="1" applyFont="1" applyFill="1" applyBorder="1" applyAlignment="1">
      <alignment horizontal="right"/>
    </xf>
    <xf numFmtId="0" fontId="17" fillId="4" borderId="3" xfId="1" applyFont="1" applyFill="1" applyBorder="1"/>
    <xf numFmtId="0" fontId="17" fillId="4" borderId="4" xfId="1" applyFont="1" applyFill="1" applyBorder="1" applyAlignment="1">
      <alignment horizontal="right"/>
    </xf>
    <xf numFmtId="0" fontId="17" fillId="4" borderId="5" xfId="1" applyFont="1" applyFill="1" applyBorder="1" applyAlignment="1">
      <alignment horizontal="right"/>
    </xf>
    <xf numFmtId="4" fontId="5" fillId="0" borderId="8" xfId="1" applyNumberFormat="1" applyFont="1" applyBorder="1"/>
    <xf numFmtId="4" fontId="5" fillId="0" borderId="10" xfId="1" applyNumberFormat="1" applyFont="1" applyBorder="1"/>
    <xf numFmtId="4" fontId="5" fillId="0" borderId="13" xfId="1" applyNumberFormat="1" applyFont="1" applyBorder="1"/>
    <xf numFmtId="0" fontId="17" fillId="4" borderId="3" xfId="1" applyFont="1" applyFill="1" applyBorder="1" applyAlignment="1">
      <alignment horizontal="left"/>
    </xf>
    <xf numFmtId="4" fontId="17" fillId="4" borderId="4" xfId="1" applyNumberFormat="1" applyFont="1" applyFill="1" applyBorder="1"/>
    <xf numFmtId="4" fontId="17" fillId="4" borderId="5" xfId="1" applyNumberFormat="1" applyFont="1" applyFill="1" applyBorder="1"/>
    <xf numFmtId="0" fontId="5" fillId="0" borderId="9" xfId="1" applyFont="1" applyFill="1" applyBorder="1" applyAlignment="1">
      <alignment horizontal="left"/>
    </xf>
    <xf numFmtId="4" fontId="5" fillId="0" borderId="0" xfId="1" applyNumberFormat="1" applyFont="1" applyFill="1" applyBorder="1"/>
    <xf numFmtId="4" fontId="5" fillId="0" borderId="10" xfId="1" applyNumberFormat="1" applyFont="1" applyFill="1" applyBorder="1"/>
    <xf numFmtId="0" fontId="5" fillId="5" borderId="0" xfId="1" applyFont="1" applyFill="1" applyAlignment="1">
      <alignment horizontal="left"/>
    </xf>
    <xf numFmtId="4" fontId="5" fillId="5" borderId="0" xfId="1" applyNumberFormat="1" applyFont="1" applyFill="1"/>
    <xf numFmtId="4" fontId="5" fillId="10" borderId="5" xfId="1" applyNumberFormat="1" applyFont="1" applyFill="1" applyBorder="1"/>
    <xf numFmtId="0" fontId="4" fillId="9" borderId="3" xfId="1" applyFont="1" applyFill="1" applyBorder="1"/>
    <xf numFmtId="10" fontId="2" fillId="0" borderId="7" xfId="1" applyNumberFormat="1" applyFont="1" applyFill="1" applyBorder="1"/>
    <xf numFmtId="10" fontId="2" fillId="0" borderId="8" xfId="1" applyNumberFormat="1" applyFont="1" applyFill="1" applyBorder="1"/>
    <xf numFmtId="10" fontId="2" fillId="0" borderId="0" xfId="1" applyNumberFormat="1" applyFont="1" applyFill="1" applyBorder="1"/>
    <xf numFmtId="10" fontId="2" fillId="0" borderId="10" xfId="1" applyNumberFormat="1" applyFont="1" applyFill="1" applyBorder="1"/>
    <xf numFmtId="10" fontId="2" fillId="0" borderId="12" xfId="1" applyNumberFormat="1" applyFont="1" applyFill="1" applyBorder="1"/>
    <xf numFmtId="10" fontId="2" fillId="0" borderId="13" xfId="1" applyNumberFormat="1" applyFont="1" applyFill="1" applyBorder="1"/>
    <xf numFmtId="0" fontId="4" fillId="9" borderId="5" xfId="1" applyFont="1" applyFill="1" applyBorder="1"/>
    <xf numFmtId="2" fontId="5" fillId="0" borderId="8" xfId="1" applyNumberFormat="1" applyFont="1" applyBorder="1"/>
    <xf numFmtId="2" fontId="5" fillId="0" borderId="10" xfId="1" applyNumberFormat="1" applyFont="1" applyBorder="1"/>
    <xf numFmtId="0" fontId="17" fillId="0" borderId="0" xfId="1" applyFont="1"/>
    <xf numFmtId="0" fontId="17" fillId="4" borderId="1" xfId="1" applyFont="1" applyFill="1" applyBorder="1"/>
    <xf numFmtId="0" fontId="17" fillId="4" borderId="0" xfId="1" applyFont="1" applyFill="1" applyBorder="1"/>
    <xf numFmtId="0" fontId="17" fillId="4" borderId="2" xfId="1" applyFont="1" applyFill="1" applyBorder="1" applyAlignment="1">
      <alignment horizontal="left"/>
    </xf>
    <xf numFmtId="4" fontId="17" fillId="4" borderId="2" xfId="1" applyNumberFormat="1" applyFont="1" applyFill="1" applyBorder="1"/>
    <xf numFmtId="0" fontId="5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/>
    </xf>
    <xf numFmtId="1" fontId="5" fillId="0" borderId="7" xfId="1" applyNumberFormat="1" applyFont="1" applyBorder="1"/>
    <xf numFmtId="1" fontId="5" fillId="0" borderId="8" xfId="1" applyNumberFormat="1" applyFont="1" applyBorder="1"/>
    <xf numFmtId="1" fontId="5" fillId="0" borderId="0" xfId="1" applyNumberFormat="1" applyFont="1" applyBorder="1"/>
    <xf numFmtId="1" fontId="5" fillId="0" borderId="10" xfId="1" applyNumberFormat="1" applyFont="1" applyBorder="1"/>
    <xf numFmtId="1" fontId="5" fillId="0" borderId="12" xfId="1" applyNumberFormat="1" applyFont="1" applyBorder="1"/>
    <xf numFmtId="1" fontId="5" fillId="0" borderId="13" xfId="1" applyNumberFormat="1" applyFont="1" applyBorder="1"/>
    <xf numFmtId="1" fontId="17" fillId="7" borderId="0" xfId="1" applyNumberFormat="1" applyFont="1" applyFill="1"/>
    <xf numFmtId="4" fontId="5" fillId="0" borderId="7" xfId="1" applyNumberFormat="1" applyFont="1" applyFill="1" applyBorder="1"/>
    <xf numFmtId="0" fontId="18" fillId="11" borderId="15" xfId="1" applyFont="1" applyFill="1" applyBorder="1" applyAlignment="1">
      <alignment horizontal="center" vertical="center" wrapText="1"/>
    </xf>
    <xf numFmtId="0" fontId="17" fillId="4" borderId="15" xfId="1" applyFont="1" applyFill="1" applyBorder="1" applyAlignment="1">
      <alignment horizontal="center" vertical="center"/>
    </xf>
    <xf numFmtId="0" fontId="18" fillId="11" borderId="15" xfId="1" applyFont="1" applyFill="1" applyBorder="1" applyAlignment="1">
      <alignment horizontal="center" vertical="center" wrapText="1" shrinkToFit="1"/>
    </xf>
    <xf numFmtId="0" fontId="17" fillId="12" borderId="5" xfId="1" applyFont="1" applyFill="1" applyBorder="1" applyAlignment="1">
      <alignment horizontal="center" vertical="center"/>
    </xf>
    <xf numFmtId="0" fontId="5" fillId="10" borderId="4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horizontal="center" vertical="center"/>
    </xf>
    <xf numFmtId="0" fontId="4" fillId="9" borderId="15" xfId="1" applyFont="1" applyFill="1" applyBorder="1" applyAlignment="1">
      <alignment horizontal="center" vertical="center"/>
    </xf>
    <xf numFmtId="4" fontId="5" fillId="10" borderId="0" xfId="1" applyNumberFormat="1" applyFont="1" applyFill="1"/>
    <xf numFmtId="0" fontId="5" fillId="10" borderId="0" xfId="1" applyFont="1" applyFill="1"/>
    <xf numFmtId="0" fontId="2" fillId="0" borderId="16" xfId="0" applyFont="1" applyFill="1" applyBorder="1"/>
    <xf numFmtId="165" fontId="2" fillId="0" borderId="0" xfId="0" applyNumberFormat="1" applyFont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2" fontId="0" fillId="0" borderId="0" xfId="0" applyNumberFormat="1"/>
    <xf numFmtId="0" fontId="17" fillId="8" borderId="4" xfId="1" applyFont="1" applyFill="1" applyBorder="1" applyAlignment="1">
      <alignment horizontal="center"/>
    </xf>
    <xf numFmtId="0" fontId="17" fillId="8" borderId="5" xfId="1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2" fillId="0" borderId="9" xfId="0" applyFont="1" applyFill="1" applyBorder="1"/>
    <xf numFmtId="3" fontId="2" fillId="0" borderId="6" xfId="0" applyNumberFormat="1" applyFont="1" applyFill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1" fillId="0" borderId="15" xfId="0" applyFont="1" applyFill="1" applyBorder="1"/>
    <xf numFmtId="3" fontId="1" fillId="0" borderId="15" xfId="0" applyNumberFormat="1" applyFont="1" applyFill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/>
    </xf>
    <xf numFmtId="0" fontId="19" fillId="0" borderId="0" xfId="0" applyFont="1" applyAlignment="1">
      <alignment horizontal="center" readingOrder="1"/>
    </xf>
    <xf numFmtId="0" fontId="1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3" fontId="5" fillId="0" borderId="0" xfId="0" applyNumberFormat="1" applyFont="1" applyBorder="1" applyAlignment="1">
      <alignment horizontal="center"/>
    </xf>
    <xf numFmtId="0" fontId="2" fillId="0" borderId="0" xfId="0" applyFont="1" applyBorder="1"/>
    <xf numFmtId="4" fontId="2" fillId="0" borderId="9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4" fontId="5" fillId="0" borderId="10" xfId="0" applyNumberFormat="1" applyFont="1" applyBorder="1"/>
    <xf numFmtId="0" fontId="5" fillId="0" borderId="16" xfId="0" applyFont="1" applyBorder="1"/>
    <xf numFmtId="3" fontId="1" fillId="0" borderId="5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7" fillId="0" borderId="4" xfId="0" applyNumberFormat="1" applyFont="1" applyBorder="1" applyAlignment="1">
      <alignment horizontal="right"/>
    </xf>
    <xf numFmtId="4" fontId="17" fillId="0" borderId="5" xfId="0" applyNumberFormat="1" applyFont="1" applyBorder="1"/>
    <xf numFmtId="4" fontId="5" fillId="0" borderId="6" xfId="0" applyNumberFormat="1" applyFon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4" fontId="5" fillId="0" borderId="9" xfId="0" applyNumberFormat="1" applyFont="1" applyBorder="1"/>
    <xf numFmtId="2" fontId="5" fillId="0" borderId="0" xfId="0" applyNumberFormat="1" applyFont="1" applyBorder="1"/>
    <xf numFmtId="2" fontId="5" fillId="0" borderId="10" xfId="0" applyNumberFormat="1" applyFont="1" applyBorder="1"/>
    <xf numFmtId="4" fontId="5" fillId="0" borderId="11" xfId="0" applyNumberFormat="1" applyFont="1" applyBorder="1"/>
    <xf numFmtId="2" fontId="5" fillId="0" borderId="12" xfId="0" applyNumberFormat="1" applyFont="1" applyBorder="1"/>
    <xf numFmtId="2" fontId="5" fillId="0" borderId="13" xfId="0" applyNumberFormat="1" applyFont="1" applyBorder="1"/>
    <xf numFmtId="4" fontId="5" fillId="0" borderId="15" xfId="0" applyNumberFormat="1" applyFont="1" applyBorder="1"/>
    <xf numFmtId="2" fontId="5" fillId="0" borderId="3" xfId="0" applyNumberFormat="1" applyFont="1" applyBorder="1"/>
    <xf numFmtId="2" fontId="5" fillId="0" borderId="15" xfId="0" applyNumberFormat="1" applyFont="1" applyBorder="1"/>
    <xf numFmtId="0" fontId="17" fillId="8" borderId="3" xfId="1" applyFont="1" applyFill="1" applyBorder="1" applyAlignment="1">
      <alignment horizontal="center"/>
    </xf>
    <xf numFmtId="0" fontId="17" fillId="8" borderId="4" xfId="1" applyFont="1" applyFill="1" applyBorder="1" applyAlignment="1">
      <alignment horizontal="center"/>
    </xf>
    <xf numFmtId="0" fontId="17" fillId="8" borderId="5" xfId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4" fillId="6" borderId="3" xfId="1" applyFont="1" applyFill="1" applyBorder="1" applyAlignment="1">
      <alignment horizontal="center"/>
    </xf>
    <xf numFmtId="0" fontId="4" fillId="6" borderId="4" xfId="1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6" xfId="1" applyFont="1" applyFill="1" applyBorder="1" applyAlignment="1">
      <alignment horizontal="left"/>
    </xf>
    <xf numFmtId="4" fontId="5" fillId="0" borderId="8" xfId="1" applyNumberFormat="1" applyFont="1" applyFill="1" applyBorder="1"/>
  </cellXfs>
  <cellStyles count="4">
    <cellStyle name="Millares 2" xfId="2"/>
    <cellStyle name="Normal" xfId="0" builtinId="0"/>
    <cellStyle name="Normal 2" xfId="1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Carga contaminante de vertidos industriales al litoral andaluz</a:t>
            </a:r>
          </a:p>
          <a:p>
            <a:pPr>
              <a:defRPr sz="1100"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en Unidades de Contaminación, 2002-2012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056168741172107"/>
          <c:y val="0.31464129483814535"/>
          <c:w val="0.87619484965330441"/>
          <c:h val="0.5554899387576534"/>
        </c:manualLayout>
      </c:layout>
      <c:lineChart>
        <c:grouping val="standard"/>
        <c:ser>
          <c:idx val="0"/>
          <c:order val="0"/>
          <c:tx>
            <c:strRef>
              <c:f>[1]datos!$A$4</c:f>
              <c:strCache>
                <c:ptCount val="1"/>
                <c:pt idx="0">
                  <c:v>(2002=100)</c:v>
                </c:pt>
              </c:strCache>
            </c:strRef>
          </c:tx>
          <c:spPr>
            <a:ln>
              <a:solidFill>
                <a:srgbClr val="FFC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[1]datos!$B$2:$L$2</c:f>
              <c:numCache>
                <c:formatCode>General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[1]datos!$B$4:$L$4</c:f>
              <c:numCache>
                <c:formatCode>General</c:formatCode>
                <c:ptCount val="11"/>
                <c:pt idx="0">
                  <c:v>100</c:v>
                </c:pt>
                <c:pt idx="1">
                  <c:v>93.34</c:v>
                </c:pt>
                <c:pt idx="2">
                  <c:v>91.01</c:v>
                </c:pt>
                <c:pt idx="3">
                  <c:v>88.21</c:v>
                </c:pt>
                <c:pt idx="4">
                  <c:v>68.45</c:v>
                </c:pt>
                <c:pt idx="5">
                  <c:v>72.680000000000007</c:v>
                </c:pt>
                <c:pt idx="6">
                  <c:v>84.35</c:v>
                </c:pt>
                <c:pt idx="7">
                  <c:v>55.83</c:v>
                </c:pt>
                <c:pt idx="8">
                  <c:v>61.635561511752705</c:v>
                </c:pt>
                <c:pt idx="9">
                  <c:v>60.302220124953713</c:v>
                </c:pt>
                <c:pt idx="10">
                  <c:v>49.655005314882267</c:v>
                </c:pt>
              </c:numCache>
            </c:numRef>
          </c:val>
          <c:smooth val="1"/>
        </c:ser>
        <c:marker val="1"/>
        <c:axId val="87974272"/>
        <c:axId val="87975808"/>
      </c:lineChart>
      <c:catAx>
        <c:axId val="879742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7975808"/>
        <c:crosses val="autoZero"/>
        <c:auto val="1"/>
        <c:lblAlgn val="ctr"/>
        <c:lblOffset val="100"/>
      </c:catAx>
      <c:valAx>
        <c:axId val="87975808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7974272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printSettings>
    <c:headerFooter alignWithMargins="0"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6.8705984771705517E-2"/>
          <c:y val="0.14623117498662191"/>
          <c:w val="0.88133520438658064"/>
          <c:h val="0.6631834976938572"/>
        </c:manualLayout>
      </c:layout>
      <c:barChart>
        <c:barDir val="col"/>
        <c:grouping val="clustered"/>
        <c:ser>
          <c:idx val="0"/>
          <c:order val="0"/>
          <c:tx>
            <c:strRef>
              <c:f>UC2012_parametro_litoral!$E$30</c:f>
              <c:strCache>
                <c:ptCount val="1"/>
                <c:pt idx="0">
                  <c:v>% UC2012 Atlántica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cat>
            <c:strRef>
              <c:f>UC2012_parametro_litoral!$A$31:$A$38</c:f>
              <c:strCache>
                <c:ptCount val="8"/>
                <c:pt idx="0">
                  <c:v>Metales</c:v>
                </c:pt>
                <c:pt idx="1">
                  <c:v>Carbono Orgánico Total (COT)</c:v>
                </c:pt>
                <c:pt idx="2">
                  <c:v>Cloro Residual Total</c:v>
                </c:pt>
                <c:pt idx="3">
                  <c:v>Fenoles</c:v>
                </c:pt>
                <c:pt idx="4">
                  <c:v>Fósforo Total</c:v>
                </c:pt>
                <c:pt idx="5">
                  <c:v>Nitrógeno Total</c:v>
                </c:pt>
                <c:pt idx="6">
                  <c:v>Compuestos Organoclorados</c:v>
                </c:pt>
                <c:pt idx="7">
                  <c:v>Sólidos en Suspensión</c:v>
                </c:pt>
              </c:strCache>
            </c:strRef>
          </c:cat>
          <c:val>
            <c:numRef>
              <c:f>UC2012_parametro_litoral!$E$31:$E$38</c:f>
              <c:numCache>
                <c:formatCode>0.0</c:formatCode>
                <c:ptCount val="8"/>
                <c:pt idx="0">
                  <c:v>0.83523732528184269</c:v>
                </c:pt>
                <c:pt idx="1">
                  <c:v>0.74246039004125652</c:v>
                </c:pt>
                <c:pt idx="2">
                  <c:v>3.0465301118142102E-3</c:v>
                </c:pt>
                <c:pt idx="3">
                  <c:v>0.16573851950936214</c:v>
                </c:pt>
                <c:pt idx="4">
                  <c:v>0.50259498611642051</c:v>
                </c:pt>
                <c:pt idx="5">
                  <c:v>0.16276263844046079</c:v>
                </c:pt>
                <c:pt idx="6">
                  <c:v>0.92253639589816294</c:v>
                </c:pt>
                <c:pt idx="7">
                  <c:v>0.68196945678750198</c:v>
                </c:pt>
              </c:numCache>
            </c:numRef>
          </c:val>
        </c:ser>
        <c:ser>
          <c:idx val="1"/>
          <c:order val="1"/>
          <c:tx>
            <c:strRef>
              <c:f>UC2012_parametro_litoral!$F$30</c:f>
              <c:strCache>
                <c:ptCount val="1"/>
                <c:pt idx="0">
                  <c:v>% UC2012 Mediterránea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val>
            <c:numRef>
              <c:f>UC2012_parametro_litoral!$F$31:$F$38</c:f>
              <c:numCache>
                <c:formatCode>0.0</c:formatCode>
                <c:ptCount val="8"/>
                <c:pt idx="0">
                  <c:v>0.16476267471815725</c:v>
                </c:pt>
                <c:pt idx="1">
                  <c:v>0.25753960995874359</c:v>
                </c:pt>
                <c:pt idx="2">
                  <c:v>0.99695346988818578</c:v>
                </c:pt>
                <c:pt idx="3">
                  <c:v>0.83426148049063786</c:v>
                </c:pt>
                <c:pt idx="4">
                  <c:v>0.49740501388357955</c:v>
                </c:pt>
                <c:pt idx="5">
                  <c:v>0.83723736155953921</c:v>
                </c:pt>
                <c:pt idx="6">
                  <c:v>7.7463604101837072E-2</c:v>
                </c:pt>
                <c:pt idx="7">
                  <c:v>0.31803054321249796</c:v>
                </c:pt>
              </c:numCache>
            </c:numRef>
          </c:val>
        </c:ser>
        <c:axId val="88009728"/>
        <c:axId val="89002752"/>
      </c:barChart>
      <c:catAx>
        <c:axId val="88009728"/>
        <c:scaling>
          <c:orientation val="minMax"/>
        </c:scaling>
        <c:axPos val="b"/>
        <c:tickLblPos val="nextTo"/>
        <c:txPr>
          <a:bodyPr/>
          <a:lstStyle/>
          <a:p>
            <a:pPr>
              <a:defRPr sz="1050" b="0">
                <a:latin typeface="+mn-lt"/>
              </a:defRPr>
            </a:pPr>
            <a:endParaRPr lang="es-ES"/>
          </a:p>
        </c:txPr>
        <c:crossAx val="89002752"/>
        <c:crosses val="autoZero"/>
        <c:auto val="1"/>
        <c:lblAlgn val="ctr"/>
        <c:lblOffset val="100"/>
      </c:catAx>
      <c:valAx>
        <c:axId val="89002752"/>
        <c:scaling>
          <c:orientation val="minMax"/>
          <c:max val="1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tickLblPos val="nextTo"/>
        <c:crossAx val="8800972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txPr>
    <a:bodyPr/>
    <a:lstStyle/>
    <a:p>
      <a:pPr>
        <a:defRPr sz="1000"/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>
                <a:latin typeface="Arial" pitchFamily="34" charset="0"/>
                <a:cs typeface="Arial" pitchFamily="34" charset="0"/>
              </a:rPr>
              <a:t>Distribución de las sustancias analizadas en los efluentes industriales vertidos al litoral andaluz, repecto a vertidos totales, 2011.</a:t>
            </a:r>
          </a:p>
        </c:rich>
      </c:tx>
      <c:layout>
        <c:manualLayout>
          <c:xMode val="edge"/>
          <c:yMode val="edge"/>
          <c:x val="0.101610727430021"/>
          <c:y val="9.913258983890950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60581240029446E-2"/>
          <c:y val="0.15608601898740357"/>
          <c:w val="0.86834588017268222"/>
          <c:h val="0.62305984056825636"/>
        </c:manualLayout>
      </c:layout>
      <c:barChart>
        <c:barDir val="col"/>
        <c:grouping val="clustered"/>
        <c:ser>
          <c:idx val="0"/>
          <c:order val="0"/>
          <c:tx>
            <c:v>Litoral Atlántico</c:v>
          </c:tx>
          <c:cat>
            <c:strRef>
              <c:f>UC2011_parámetros_litoral!$A$27:$A$34</c:f>
              <c:strCache>
                <c:ptCount val="8"/>
                <c:pt idx="0">
                  <c:v>Sólidos en suspensión</c:v>
                </c:pt>
                <c:pt idx="1">
                  <c:v>Nitrógeno Total</c:v>
                </c:pt>
                <c:pt idx="2">
                  <c:v>Fósforo Total</c:v>
                </c:pt>
                <c:pt idx="3">
                  <c:v>Fenoles</c:v>
                </c:pt>
                <c:pt idx="4">
                  <c:v>Cloro residual total</c:v>
                </c:pt>
                <c:pt idx="5">
                  <c:v>Carbono Orgánico Total (COT)</c:v>
                </c:pt>
                <c:pt idx="6">
                  <c:v>Metales</c:v>
                </c:pt>
                <c:pt idx="7">
                  <c:v>Compuestos organoclorados</c:v>
                </c:pt>
              </c:strCache>
            </c:strRef>
          </c:cat>
          <c:val>
            <c:numRef>
              <c:f>UC2011_parámetros_litoral!$E$27:$E$34</c:f>
              <c:numCache>
                <c:formatCode>0.00</c:formatCode>
                <c:ptCount val="8"/>
                <c:pt idx="0">
                  <c:v>85.291156617290682</c:v>
                </c:pt>
                <c:pt idx="1">
                  <c:v>14.812457604457094</c:v>
                </c:pt>
                <c:pt idx="2">
                  <c:v>55.98029782293289</c:v>
                </c:pt>
                <c:pt idx="3">
                  <c:v>17.360668574805992</c:v>
                </c:pt>
                <c:pt idx="4">
                  <c:v>1.0119880790199591</c:v>
                </c:pt>
                <c:pt idx="5">
                  <c:v>82.10047245453093</c:v>
                </c:pt>
                <c:pt idx="6">
                  <c:v>80.647835391028636</c:v>
                </c:pt>
                <c:pt idx="7">
                  <c:v>90.082130104182454</c:v>
                </c:pt>
              </c:numCache>
            </c:numRef>
          </c:val>
        </c:ser>
        <c:ser>
          <c:idx val="1"/>
          <c:order val="1"/>
          <c:tx>
            <c:v>Litoral Mediterráneo</c:v>
          </c:tx>
          <c:cat>
            <c:strRef>
              <c:f>UC2011_parámetros_litoral!$A$27:$A$34</c:f>
              <c:strCache>
                <c:ptCount val="8"/>
                <c:pt idx="0">
                  <c:v>Sólidos en suspensión</c:v>
                </c:pt>
                <c:pt idx="1">
                  <c:v>Nitrógeno Total</c:v>
                </c:pt>
                <c:pt idx="2">
                  <c:v>Fósforo Total</c:v>
                </c:pt>
                <c:pt idx="3">
                  <c:v>Fenoles</c:v>
                </c:pt>
                <c:pt idx="4">
                  <c:v>Cloro residual total</c:v>
                </c:pt>
                <c:pt idx="5">
                  <c:v>Carbono Orgánico Total (COT)</c:v>
                </c:pt>
                <c:pt idx="6">
                  <c:v>Metales</c:v>
                </c:pt>
                <c:pt idx="7">
                  <c:v>Compuestos organoclorados</c:v>
                </c:pt>
              </c:strCache>
            </c:strRef>
          </c:cat>
          <c:val>
            <c:numRef>
              <c:f>UC2011_parámetros_litoral!$F$27:$F$34</c:f>
              <c:numCache>
                <c:formatCode>0.00</c:formatCode>
                <c:ptCount val="8"/>
                <c:pt idx="0">
                  <c:v>14.708843382709318</c:v>
                </c:pt>
                <c:pt idx="1">
                  <c:v>85.187542395542906</c:v>
                </c:pt>
                <c:pt idx="2">
                  <c:v>44.01970217706711</c:v>
                </c:pt>
                <c:pt idx="3">
                  <c:v>82.639331425194001</c:v>
                </c:pt>
                <c:pt idx="4">
                  <c:v>98.988011920980043</c:v>
                </c:pt>
                <c:pt idx="5">
                  <c:v>17.89952754546907</c:v>
                </c:pt>
                <c:pt idx="6">
                  <c:v>19.352164608971364</c:v>
                </c:pt>
                <c:pt idx="7">
                  <c:v>9.917869895817546</c:v>
                </c:pt>
              </c:numCache>
            </c:numRef>
          </c:val>
        </c:ser>
        <c:axId val="89056768"/>
        <c:axId val="89058304"/>
      </c:barChart>
      <c:catAx>
        <c:axId val="89056768"/>
        <c:scaling>
          <c:orientation val="minMax"/>
        </c:scaling>
        <c:axPos val="b"/>
        <c:numFmt formatCode="General" sourceLinked="1"/>
        <c:tickLblPos val="nextTo"/>
        <c:crossAx val="89058304"/>
        <c:crosses val="autoZero"/>
        <c:auto val="1"/>
        <c:lblAlgn val="ctr"/>
        <c:lblOffset val="100"/>
      </c:catAx>
      <c:valAx>
        <c:axId val="89058304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050" b="0">
                    <a:latin typeface="Arial" pitchFamily="34" charset="0"/>
                    <a:cs typeface="Arial" pitchFamily="34" charset="0"/>
                  </a:rPr>
                  <a:t>Porcentajes</a:t>
                </a:r>
              </a:p>
            </c:rich>
          </c:tx>
          <c:layout/>
        </c:title>
        <c:numFmt formatCode="#,##0" sourceLinked="0"/>
        <c:tickLblPos val="nextTo"/>
        <c:crossAx val="8905676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50">
          <a:latin typeface="+mn-lt"/>
        </a:defRPr>
      </a:pPr>
      <a:endParaRPr lang="es-E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0"/>
      <c:rotY val="40"/>
      <c:rAngAx val="1"/>
    </c:view3D>
    <c:plotArea>
      <c:layout>
        <c:manualLayout>
          <c:layoutTarget val="inner"/>
          <c:xMode val="edge"/>
          <c:yMode val="edge"/>
          <c:x val="0.15215302632625466"/>
          <c:y val="0.14647048680958688"/>
          <c:w val="0.89187444154844864"/>
          <c:h val="0.29695741534098485"/>
        </c:manualLayout>
      </c:layout>
      <c:bar3DChart>
        <c:barDir val="col"/>
        <c:grouping val="clustered"/>
        <c:ser>
          <c:idx val="0"/>
          <c:order val="0"/>
          <c:tx>
            <c:strRef>
              <c:f>[2]sectores!$C$1</c:f>
              <c:strCache>
                <c:ptCount val="1"/>
                <c:pt idx="0">
                  <c:v>UCAtlántico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dLbls>
            <c:numFmt formatCode="#,##0" sourceLinked="0"/>
            <c:spPr>
              <a:solidFill>
                <a:sysClr val="window" lastClr="FFFFFF"/>
              </a:solidFill>
              <a:effectLst>
                <a:outerShdw sx="1000" sy="1000" algn="ctr" rotWithShape="0">
                  <a:srgbClr val="000000"/>
                </a:outerShdw>
              </a:effectLst>
            </c:spPr>
            <c:txPr>
              <a:bodyPr rot="0"/>
              <a:lstStyle/>
              <a:p>
                <a:pPr>
                  <a:defRPr sz="100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strRef>
              <c:f>[2]sectores!$B$2:$B$17</c:f>
              <c:strCache>
                <c:ptCount val="16"/>
                <c:pt idx="0">
                  <c:v>Tratamiento y eliminación de residuos peligrosos</c:v>
                </c:pt>
                <c:pt idx="1">
                  <c:v>Produccion de cemento</c:v>
                </c:pt>
                <c:pt idx="2">
                  <c:v>Desalacion</c:v>
                </c:pt>
                <c:pt idx="3">
                  <c:v>Industria farmaceutica</c:v>
                </c:pt>
                <c:pt idx="4">
                  <c:v>Industria Agroalimentaria</c:v>
                </c:pt>
                <c:pt idx="5">
                  <c:v>Industria de la construccion y reparacion de buques</c:v>
                </c:pt>
                <c:pt idx="6">
                  <c:v>Otros sectores de la industria quimica organica</c:v>
                </c:pt>
                <c:pt idx="7">
                  <c:v>Tratamiento y eliminacion de aguas residual urbanas</c:v>
                </c:pt>
                <c:pt idx="8">
                  <c:v>Produccion de energia</c:v>
                </c:pt>
                <c:pt idx="9">
                  <c:v>Sector servicios</c:v>
                </c:pt>
                <c:pt idx="10">
                  <c:v>Acuicultura</c:v>
                </c:pt>
                <c:pt idx="11">
                  <c:v>Refineria de petroleo</c:v>
                </c:pt>
                <c:pt idx="12">
                  <c:v>Produccion de fertilizantes</c:v>
                </c:pt>
                <c:pt idx="13">
                  <c:v>Industria metalurgia</c:v>
                </c:pt>
                <c:pt idx="14">
                  <c:v>Otros sectores de la industria quimica inorganica</c:v>
                </c:pt>
                <c:pt idx="15">
                  <c:v>Industria del papel y pasta de papel</c:v>
                </c:pt>
              </c:strCache>
            </c:strRef>
          </c:cat>
          <c:val>
            <c:numRef>
              <c:f>[2]sectores!$C$2:$C$17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0.60400409090909091</c:v>
                </c:pt>
                <c:pt idx="5">
                  <c:v>2.7801798092215386</c:v>
                </c:pt>
                <c:pt idx="6">
                  <c:v>14.554785572727269</c:v>
                </c:pt>
                <c:pt idx="7">
                  <c:v>17.715661290751513</c:v>
                </c:pt>
                <c:pt idx="8">
                  <c:v>111.11823782617613</c:v>
                </c:pt>
                <c:pt idx="9">
                  <c:v>268.5903032067273</c:v>
                </c:pt>
                <c:pt idx="10">
                  <c:v>883.79464194154036</c:v>
                </c:pt>
                <c:pt idx="11">
                  <c:v>2090.8593477883646</c:v>
                </c:pt>
                <c:pt idx="12">
                  <c:v>2154.7960545858409</c:v>
                </c:pt>
                <c:pt idx="13">
                  <c:v>2679.8044638359124</c:v>
                </c:pt>
                <c:pt idx="14">
                  <c:v>2898.7502137426677</c:v>
                </c:pt>
                <c:pt idx="15">
                  <c:v>19037.831455605188</c:v>
                </c:pt>
              </c:numCache>
            </c:numRef>
          </c:val>
        </c:ser>
        <c:shape val="box"/>
        <c:axId val="89461504"/>
        <c:axId val="89463424"/>
        <c:axId val="0"/>
      </c:bar3DChart>
      <c:catAx>
        <c:axId val="89461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aseline="0">
                    <a:solidFill>
                      <a:schemeClr val="accent1">
                        <a:lumMod val="75000"/>
                      </a:schemeClr>
                    </a:solidFill>
                    <a:latin typeface="NewsGoth BT" pitchFamily="34" charset="0"/>
                  </a:defRPr>
                </a:pPr>
                <a:r>
                  <a:rPr lang="es-ES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Carga</a:t>
                </a:r>
                <a:r>
                  <a:rPr lang="es-ES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de efluentes industriales vertidos al litoral atlántico por s</a:t>
                </a:r>
                <a:r>
                  <a:rPr lang="es-ES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ectores</a:t>
                </a:r>
                <a:r>
                  <a:rPr lang="es-ES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de actividad, 2012 </a:t>
                </a:r>
                <a:endParaRPr lang="es-ES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18050511168621416"/>
              <c:y val="3.0523808070357521E-2"/>
            </c:manualLayout>
          </c:layout>
        </c:title>
        <c:majorTickMark val="none"/>
        <c:tickLblPos val="nextTo"/>
        <c:txPr>
          <a:bodyPr/>
          <a:lstStyle/>
          <a:p>
            <a:pPr>
              <a:defRPr sz="1050" b="0" i="0" baseline="0">
                <a:solidFill>
                  <a:sysClr val="windowText" lastClr="000000"/>
                </a:solidFill>
                <a:latin typeface="+mn-lt"/>
              </a:defRPr>
            </a:pPr>
            <a:endParaRPr lang="es-ES"/>
          </a:p>
        </c:txPr>
        <c:crossAx val="89463424"/>
        <c:crosses val="autoZero"/>
        <c:auto val="1"/>
        <c:lblAlgn val="ctr"/>
        <c:lblOffset val="100"/>
      </c:catAx>
      <c:valAx>
        <c:axId val="894634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aseline="0">
                    <a:solidFill>
                      <a:schemeClr val="accent1">
                        <a:lumMod val="75000"/>
                      </a:schemeClr>
                    </a:solidFill>
                    <a:latin typeface="NewsGoth BT" pitchFamily="34" charset="0"/>
                  </a:defRPr>
                </a:pPr>
                <a:r>
                  <a:rPr lang="es-ES" sz="1050" b="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rPr>
                  <a:t>Unidades de</a:t>
                </a:r>
                <a:r>
                  <a:rPr lang="es-ES" sz="1050" b="0" baseline="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rPr>
                  <a:t> Contaminación</a:t>
                </a:r>
                <a:endParaRPr lang="es-ES" sz="1050" b="0">
                  <a:solidFill>
                    <a:sysClr val="windowText" lastClr="000000"/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8335016292881737E-2"/>
              <c:y val="0.23247518904884859"/>
            </c:manualLayout>
          </c:layout>
        </c:title>
        <c:numFmt formatCode="#,##0" sourceLinked="0"/>
        <c:majorTickMark val="none"/>
        <c:tickLblPos val="nextTo"/>
        <c:txPr>
          <a:bodyPr/>
          <a:lstStyle/>
          <a:p>
            <a:pPr>
              <a:defRPr sz="1050" b="0" i="0" baseline="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461504"/>
        <c:crosses val="autoZero"/>
        <c:crossBetween val="between"/>
      </c:valAx>
    </c:plotArea>
    <c:plotVisOnly val="1"/>
  </c:chart>
  <c:spPr>
    <a:solidFill>
      <a:sysClr val="window" lastClr="FFFFFF"/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aseline="0">
                <a:solidFill>
                  <a:schemeClr val="accent1">
                    <a:lumMod val="75000"/>
                  </a:schemeClr>
                </a:solidFill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Carga de efluentes urbanos al</a:t>
            </a:r>
            <a:r>
              <a:rPr lang="es-ES" sz="13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litoral mediterráneo por sectores de actividad, 2012</a:t>
            </a:r>
            <a:endParaRPr lang="es-ES" sz="13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/>
    </c:title>
    <c:view3D>
      <c:rotX val="0"/>
      <c:rotY val="40"/>
      <c:rAngAx val="1"/>
    </c:view3D>
    <c:plotArea>
      <c:layout>
        <c:manualLayout>
          <c:layoutTarget val="inner"/>
          <c:xMode val="edge"/>
          <c:yMode val="edge"/>
          <c:x val="0.10812555845155332"/>
          <c:y val="0.14322629816463639"/>
          <c:w val="0.89187444154844864"/>
          <c:h val="0.43487393476904879"/>
        </c:manualLayout>
      </c:layout>
      <c:bar3DChart>
        <c:barDir val="col"/>
        <c:grouping val="clustered"/>
        <c:ser>
          <c:idx val="0"/>
          <c:order val="0"/>
          <c:tx>
            <c:strRef>
              <c:f>[2]sectores!$H$1</c:f>
              <c:strCache>
                <c:ptCount val="1"/>
                <c:pt idx="0">
                  <c:v>UCMediterráneo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9"/>
              <c:layout>
                <c:manualLayout>
                  <c:x val="0"/>
                  <c:y val="-2.7996492722840851E-2"/>
                </c:manualLayout>
              </c:layout>
              <c:showVal val="1"/>
            </c:dLbl>
            <c:dLbl>
              <c:idx val="10"/>
              <c:layout>
                <c:manualLayout>
                  <c:x val="0"/>
                  <c:y val="-2.799649272284075E-2"/>
                </c:manualLayout>
              </c:layout>
              <c:showVal val="1"/>
            </c:dLbl>
            <c:dLbl>
              <c:idx val="11"/>
              <c:layout>
                <c:manualLayout>
                  <c:x val="0"/>
                  <c:y val="-2.0997369542130592E-2"/>
                </c:manualLayout>
              </c:layout>
              <c:showVal val="1"/>
            </c:dLbl>
            <c:dLbl>
              <c:idx val="12"/>
              <c:layout>
                <c:manualLayout>
                  <c:x val="1.5168752370117561E-3"/>
                  <c:y val="-1.049868477106523E-2"/>
                </c:manualLayout>
              </c:layout>
              <c:showVal val="1"/>
            </c:dLbl>
            <c:dLbl>
              <c:idx val="15"/>
              <c:layout>
                <c:manualLayout>
                  <c:x val="3.0337504740236229E-3"/>
                  <c:y val="1.04986847710653E-2"/>
                </c:manualLayout>
              </c:layout>
              <c:showVal val="1"/>
            </c:dLbl>
            <c:numFmt formatCode="#,##0" sourceLinked="0"/>
            <c:spPr>
              <a:solidFill>
                <a:sysClr val="window" lastClr="FFFFFF"/>
              </a:solidFill>
              <a:effectLst>
                <a:outerShdw sx="1000" sy="1000" algn="ctr" rotWithShape="0">
                  <a:srgbClr val="000000"/>
                </a:outerShdw>
              </a:effectLst>
            </c:spPr>
            <c:txPr>
              <a:bodyPr rot="0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strRef>
              <c:f>[2]sectores!$G$2:$G$17</c:f>
              <c:strCache>
                <c:ptCount val="16"/>
                <c:pt idx="0">
                  <c:v>Industria Agroalimentaria</c:v>
                </c:pt>
                <c:pt idx="1">
                  <c:v>Industria de la construccion y reparacion de buques</c:v>
                </c:pt>
                <c:pt idx="2">
                  <c:v>Otros sectores de la industria quimica organica</c:v>
                </c:pt>
                <c:pt idx="3">
                  <c:v>Tratamiento y eliminacion de aguas residual urbanas</c:v>
                </c:pt>
                <c:pt idx="4">
                  <c:v>Produccion de fertilizantes</c:v>
                </c:pt>
                <c:pt idx="5">
                  <c:v>Otros sectores de la industria quimica inorganica</c:v>
                </c:pt>
                <c:pt idx="6">
                  <c:v>Sector servicios</c:v>
                </c:pt>
                <c:pt idx="7">
                  <c:v>Tratamiento y eliminación de residuos peligrosos</c:v>
                </c:pt>
                <c:pt idx="8">
                  <c:v>Produccion de cemento</c:v>
                </c:pt>
                <c:pt idx="9">
                  <c:v>Acuicultura</c:v>
                </c:pt>
                <c:pt idx="10">
                  <c:v>Desalacion</c:v>
                </c:pt>
                <c:pt idx="11">
                  <c:v>Industria del papel y pasta de papel</c:v>
                </c:pt>
                <c:pt idx="12">
                  <c:v>Produccion de energia</c:v>
                </c:pt>
                <c:pt idx="13">
                  <c:v>Refineria de petroleo</c:v>
                </c:pt>
                <c:pt idx="14">
                  <c:v>Industria farmaceutica</c:v>
                </c:pt>
                <c:pt idx="15">
                  <c:v>Industria metalurgia</c:v>
                </c:pt>
              </c:strCache>
            </c:strRef>
          </c:cat>
          <c:val>
            <c:numRef>
              <c:f>[2]sectores!$H$2:$H$17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1.4855555555555558E-2</c:v>
                </c:pt>
                <c:pt idx="7">
                  <c:v>1.2290113595959595</c:v>
                </c:pt>
                <c:pt idx="8">
                  <c:v>4.2288679937665297</c:v>
                </c:pt>
                <c:pt idx="9">
                  <c:v>542.02476576714525</c:v>
                </c:pt>
                <c:pt idx="10">
                  <c:v>567.79784551354294</c:v>
                </c:pt>
                <c:pt idx="11">
                  <c:v>711.08189917401694</c:v>
                </c:pt>
                <c:pt idx="12">
                  <c:v>1076.9419050596584</c:v>
                </c:pt>
                <c:pt idx="13">
                  <c:v>5648.51435187075</c:v>
                </c:pt>
                <c:pt idx="14">
                  <c:v>10130.009534812832</c:v>
                </c:pt>
                <c:pt idx="15">
                  <c:v>12686.917654332932</c:v>
                </c:pt>
              </c:numCache>
            </c:numRef>
          </c:val>
        </c:ser>
        <c:shape val="box"/>
        <c:axId val="89447040"/>
        <c:axId val="89493888"/>
        <c:axId val="0"/>
      </c:bar3DChart>
      <c:catAx>
        <c:axId val="894470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050" b="0" i="0" baseline="0">
                <a:solidFill>
                  <a:sysClr val="windowText" lastClr="000000"/>
                </a:solidFill>
              </a:defRPr>
            </a:pPr>
            <a:endParaRPr lang="es-ES"/>
          </a:p>
        </c:txPr>
        <c:crossAx val="89493888"/>
        <c:crosses val="autoZero"/>
        <c:auto val="1"/>
        <c:lblAlgn val="ctr"/>
        <c:lblOffset val="100"/>
      </c:catAx>
      <c:valAx>
        <c:axId val="894938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aseline="0">
                    <a:solidFill>
                      <a:schemeClr val="accent1">
                        <a:lumMod val="75000"/>
                      </a:schemeClr>
                    </a:solidFill>
                    <a:latin typeface="NewsGoth BT" pitchFamily="34" charset="0"/>
                  </a:defRPr>
                </a:pPr>
                <a:r>
                  <a:rPr lang="es-ES" sz="1050" b="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rPr>
                  <a:t>Unidades de</a:t>
                </a:r>
                <a:r>
                  <a:rPr lang="es-ES" sz="1050" b="0" baseline="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rPr>
                  <a:t> Contaminación</a:t>
                </a:r>
                <a:endParaRPr lang="es-ES" sz="1050" b="0">
                  <a:solidFill>
                    <a:sysClr val="windowText" lastClr="000000"/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1.2685046600579888E-2"/>
              <c:y val="0.16120670680141025"/>
            </c:manualLayout>
          </c:layout>
        </c:title>
        <c:numFmt formatCode="#,##0" sourceLinked="0"/>
        <c:majorTickMark val="none"/>
        <c:tickLblPos val="nextTo"/>
        <c:txPr>
          <a:bodyPr/>
          <a:lstStyle/>
          <a:p>
            <a:pPr>
              <a:defRPr sz="1050" b="0" i="0" baseline="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447040"/>
        <c:crosses val="autoZero"/>
        <c:crossBetween val="between"/>
      </c:valAx>
    </c:plotArea>
    <c:plotVisOnly val="1"/>
  </c:chart>
  <c:spPr>
    <a:solidFill>
      <a:sysClr val="window" lastClr="FFFFFF"/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Porcentaje de vertidos industriales realizados al litoral atlántico andaluz por sectores de actividad, 2012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9444790725876614E-2"/>
          <c:y val="0.29533995529710727"/>
          <c:w val="0.39315242436800663"/>
          <c:h val="0.65988481121838571"/>
        </c:manualLayout>
      </c:layout>
      <c:pieChart>
        <c:varyColors val="1"/>
        <c:ser>
          <c:idx val="0"/>
          <c:order val="0"/>
          <c:tx>
            <c:strRef>
              <c:f>UC2012_SectorActividad_litoral!$I$46</c:f>
              <c:strCache>
                <c:ptCount val="1"/>
                <c:pt idx="0">
                  <c:v>%_Atlántico</c:v>
                </c:pt>
              </c:strCache>
            </c:strRef>
          </c:tx>
          <c:dPt>
            <c:idx val="1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5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6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-0.14938043458853384"/>
                  <c:y val="-0.10446004816408259"/>
                </c:manualLayout>
              </c:layout>
              <c:showLegendKey val="1"/>
              <c:showPercent val="1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05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Ref>
              <c:f>UC2012_SectorActividad_litoral!$H$47:$H$53</c:f>
              <c:strCache>
                <c:ptCount val="7"/>
                <c:pt idx="0">
                  <c:v>Acuicultura</c:v>
                </c:pt>
                <c:pt idx="1">
                  <c:v>Industria del papel y pasta de papel</c:v>
                </c:pt>
                <c:pt idx="2">
                  <c:v>Industria metalurgia</c:v>
                </c:pt>
                <c:pt idx="3">
                  <c:v>Otros sectores de la industria quimica inorganica</c:v>
                </c:pt>
                <c:pt idx="4">
                  <c:v>Produccion de fertilizantes</c:v>
                </c:pt>
                <c:pt idx="5">
                  <c:v>Refineria de petroleo</c:v>
                </c:pt>
                <c:pt idx="6">
                  <c:v>Sector servicios</c:v>
                </c:pt>
              </c:strCache>
            </c:strRef>
          </c:cat>
          <c:val>
            <c:numRef>
              <c:f>UC2012_SectorActividad_litoral!$I$47:$I$53</c:f>
              <c:numCache>
                <c:formatCode>#,##0.00</c:formatCode>
                <c:ptCount val="7"/>
                <c:pt idx="0">
                  <c:v>2.930237062877834E-2</c:v>
                </c:pt>
                <c:pt idx="1">
                  <c:v>0.63120273285981032</c:v>
                </c:pt>
                <c:pt idx="2">
                  <c:v>8.8849399945975946E-2</c:v>
                </c:pt>
                <c:pt idx="3">
                  <c:v>9.6108585741976643E-2</c:v>
                </c:pt>
                <c:pt idx="4">
                  <c:v>7.1442651521619091E-2</c:v>
                </c:pt>
                <c:pt idx="5">
                  <c:v>6.9322818485239232E-2</c:v>
                </c:pt>
                <c:pt idx="6">
                  <c:v>8.9051599074755038E-3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6365188561956068"/>
          <c:y val="0.27137289817571392"/>
          <c:w val="0.25808569905773271"/>
          <c:h val="0.46760004822718715"/>
        </c:manualLayout>
      </c:layout>
      <c:txPr>
        <a:bodyPr/>
        <a:lstStyle/>
        <a:p>
          <a:pPr rtl="0">
            <a:defRPr sz="8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 i="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Porcentaje de vertidos industriales realizados al litoral mediterráneo andaluz por sectores de actividad, 2012</a:t>
            </a:r>
            <a:endParaRPr lang="es-ES" sz="9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0.15791069683837461"/>
          <c:y val="0.28826949761204851"/>
          <c:w val="0.4041562324034807"/>
          <c:h val="0.64695721806444195"/>
        </c:manualLayout>
      </c:layout>
      <c:pieChart>
        <c:varyColors val="1"/>
        <c:ser>
          <c:idx val="0"/>
          <c:order val="0"/>
          <c:tx>
            <c:strRef>
              <c:f>UC2012_SectorActividad_litoral!$I$54</c:f>
              <c:strCache>
                <c:ptCount val="1"/>
                <c:pt idx="0">
                  <c:v>%_Mediterraneo</c:v>
                </c:pt>
              </c:strCache>
            </c:strRef>
          </c:tx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"/>
            <c:spPr>
              <a:solidFill>
                <a:schemeClr val="bg2">
                  <a:lumMod val="75000"/>
                </a:schemeClr>
              </a:solidFill>
            </c:spPr>
          </c:dPt>
          <c:dPt>
            <c:idx val="4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5"/>
            <c:spPr>
              <a:solidFill>
                <a:srgbClr val="00B050"/>
              </a:solidFill>
            </c:spPr>
          </c:dPt>
          <c:dLbls>
            <c:dLbl>
              <c:idx val="2"/>
              <c:layout>
                <c:manualLayout>
                  <c:x val="7.3504585351021931E-2"/>
                  <c:y val="2.69031419616238E-2"/>
                </c:manualLayout>
              </c:layout>
              <c:showLegendKey val="1"/>
              <c:showPercent val="1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05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Ref>
              <c:f>UC2012_SectorActividad_litoral!$H$55:$H$61</c:f>
              <c:strCache>
                <c:ptCount val="7"/>
                <c:pt idx="0">
                  <c:v>Acuicultura</c:v>
                </c:pt>
                <c:pt idx="1">
                  <c:v>Desalacion</c:v>
                </c:pt>
                <c:pt idx="2">
                  <c:v>Industria del papel y pasta de papel</c:v>
                </c:pt>
                <c:pt idx="3">
                  <c:v>Industria farmaceutica</c:v>
                </c:pt>
                <c:pt idx="4">
                  <c:v>Industria metalurgia</c:v>
                </c:pt>
                <c:pt idx="5">
                  <c:v>Produccion de energia</c:v>
                </c:pt>
                <c:pt idx="6">
                  <c:v>Refineria de petroleo</c:v>
                </c:pt>
              </c:strCache>
            </c:strRef>
          </c:cat>
          <c:val>
            <c:numRef>
              <c:f>UC2012_SectorActividad_litoral!$I$55:$I$61</c:f>
              <c:numCache>
                <c:formatCode>#,##0.00</c:formatCode>
                <c:ptCount val="7"/>
                <c:pt idx="0">
                  <c:v>1.7279125914434295E-2</c:v>
                </c:pt>
                <c:pt idx="1">
                  <c:v>1.8100742043930633E-2</c:v>
                </c:pt>
                <c:pt idx="2">
                  <c:v>2.266847282137173E-2</c:v>
                </c:pt>
                <c:pt idx="3">
                  <c:v>0.32293304904382802</c:v>
                </c:pt>
                <c:pt idx="4">
                  <c:v>0.40444433808298513</c:v>
                </c:pt>
                <c:pt idx="5">
                  <c:v>3.4331668874427179E-2</c:v>
                </c:pt>
                <c:pt idx="6">
                  <c:v>0.18006813872669727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142364164222377"/>
          <c:y val="0.43142603258344259"/>
          <c:w val="0.366705103657682"/>
          <c:h val="0.47903895929704327"/>
        </c:manualLayout>
      </c:layout>
      <c:txPr>
        <a:bodyPr/>
        <a:lstStyle/>
        <a:p>
          <a:pPr rtl="0">
            <a:defRPr sz="9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/>
            </a:pPr>
            <a:r>
              <a:rPr lang="en-US" sz="1050" b="1" i="0" baseline="0"/>
              <a:t>Porcentaje de vertidos industriales realizados al litoral atlántico andaluz por sectores de actividad, 2011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25892857142859"/>
          <c:y val="0.18150684931506891"/>
          <c:w val="0.48102678571428786"/>
          <c:h val="0.73801369863013866"/>
        </c:manualLayout>
      </c:layout>
      <c:pieChart>
        <c:varyColors val="1"/>
        <c:ser>
          <c:idx val="0"/>
          <c:order val="0"/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(UC2011_SectorActividad_litoral!$A$6,UC2011_SectorActividad_litoral!$A$10,UC2011_SectorActividad_litoral!$A$12:$A$13,UC2011_SectorActividad_litoral!$A$16:$A$18)</c:f>
              <c:strCache>
                <c:ptCount val="7"/>
                <c:pt idx="0">
                  <c:v>Acuicultura</c:v>
                </c:pt>
                <c:pt idx="1">
                  <c:v>Industria del papel y pasta de papel</c:v>
                </c:pt>
                <c:pt idx="2">
                  <c:v>Industria metalurgia</c:v>
                </c:pt>
                <c:pt idx="3">
                  <c:v>Otros sectores de la industria quimica inorganica</c:v>
                </c:pt>
                <c:pt idx="4">
                  <c:v>Produccion de energia</c:v>
                </c:pt>
                <c:pt idx="5">
                  <c:v>Produccion de fertilizantes</c:v>
                </c:pt>
                <c:pt idx="6">
                  <c:v>Refineria de petroleo</c:v>
                </c:pt>
              </c:strCache>
            </c:strRef>
          </c:cat>
          <c:val>
            <c:numRef>
              <c:f>(UC2011_SectorActividad_litoral!$G$6,UC2011_SectorActividad_litoral!$G$10,UC2011_SectorActividad_litoral!$G$12:$G$13,UC2011_SectorActividad_litoral!$G$16:$G$18)</c:f>
              <c:numCache>
                <c:formatCode>0.00%</c:formatCode>
                <c:ptCount val="7"/>
                <c:pt idx="0">
                  <c:v>0.13849452483948638</c:v>
                </c:pt>
                <c:pt idx="1">
                  <c:v>0.59764232939630035</c:v>
                </c:pt>
                <c:pt idx="2">
                  <c:v>4.4419473516066559E-2</c:v>
                </c:pt>
                <c:pt idx="3">
                  <c:v>7.8616568663343281E-2</c:v>
                </c:pt>
                <c:pt idx="4">
                  <c:v>6.4145123301534296E-3</c:v>
                </c:pt>
                <c:pt idx="5">
                  <c:v>5.3749049240767101E-2</c:v>
                </c:pt>
                <c:pt idx="6">
                  <c:v>7.6517000560477874E-2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95089285714286"/>
          <c:y val="0.23801369863013699"/>
          <c:w val="0.29910714285714285"/>
          <c:h val="0.5958904109589046"/>
        </c:manualLayout>
      </c:layout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zero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34579123763375724"/>
          <c:y val="0.30393987236547637"/>
          <c:w val="0.5135494217069011"/>
          <c:h val="0.6167475253934076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1263015200023213E-3"/>
                  <c:y val="0.16567917799512719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1091978887254263E-3"/>
                  <c:y val="5.1290090980779891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0.12687375616509475"/>
                  <c:y val="-6.5054200063557185E-3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1239238845144357"/>
                  <c:y val="-0.15930519101778984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5.3771740070952855E-3"/>
                  <c:y val="-0.25797370620152299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0.21902154538375002"/>
                  <c:y val="-6.9449760483975401E-2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[3]datos!$A$11:$A$18</c:f>
              <c:strCache>
                <c:ptCount val="8"/>
                <c:pt idx="0">
                  <c:v>Producción de cemento</c:v>
                </c:pt>
                <c:pt idx="1">
                  <c:v>Acuicultura</c:v>
                </c:pt>
                <c:pt idx="2">
                  <c:v>Desalación</c:v>
                </c:pt>
                <c:pt idx="3">
                  <c:v>Industria del papel y pasta de papel</c:v>
                </c:pt>
                <c:pt idx="4">
                  <c:v>Producción energía</c:v>
                </c:pt>
                <c:pt idx="5">
                  <c:v>Refinería petróleo</c:v>
                </c:pt>
                <c:pt idx="6">
                  <c:v>Industria farmacéutica</c:v>
                </c:pt>
                <c:pt idx="7">
                  <c:v>Industria metalurgia</c:v>
                </c:pt>
              </c:strCache>
            </c:strRef>
          </c:cat>
          <c:val>
            <c:numRef>
              <c:f>[3]datos!$B$11:$B$18</c:f>
              <c:numCache>
                <c:formatCode>General</c:formatCode>
                <c:ptCount val="8"/>
                <c:pt idx="0">
                  <c:v>4.2288679937665297</c:v>
                </c:pt>
                <c:pt idx="1">
                  <c:v>542.02476576714525</c:v>
                </c:pt>
                <c:pt idx="2">
                  <c:v>567.79784551354294</c:v>
                </c:pt>
                <c:pt idx="3">
                  <c:v>711.08189917401694</c:v>
                </c:pt>
                <c:pt idx="4">
                  <c:v>1076.9419050596584</c:v>
                </c:pt>
                <c:pt idx="5">
                  <c:v>5648.51435187075</c:v>
                </c:pt>
                <c:pt idx="6">
                  <c:v>10130.009534812832</c:v>
                </c:pt>
                <c:pt idx="7">
                  <c:v>12686.917654332932</c:v>
                </c:pt>
              </c:numCache>
            </c:numRef>
          </c:val>
        </c:ser>
        <c:firstSliceAng val="262"/>
      </c:pie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printSettings>
    <c:headerFooter alignWithMargins="0"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-0.11239238845144357"/>
                  <c:y val="-0.1593051910177899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8.2736119523521084E-2"/>
                  <c:y val="-0.221138760058423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0.10940654157360802"/>
                  <c:y val="-0.2754411254148788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2.1391021774452106E-2"/>
                  <c:y val="-5.390215111999890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5.2988159088809467E-2"/>
                  <c:y val="1.422488855559722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dLblPos val="bestFit"/>
            <c:showCatName val="1"/>
            <c:showPercent val="1"/>
            <c:showLeaderLines val="1"/>
            <c:leaderLines>
              <c:spPr>
                <a:ln>
                  <a:solidFill>
                    <a:schemeClr val="tx1"/>
                  </a:solidFill>
                  <a:prstDash val="sysDot"/>
                </a:ln>
              </c:spPr>
            </c:leaderLines>
          </c:dLbls>
          <c:cat>
            <c:numRef>
              <c:f>gráfico!#¡REF!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gráfico!#¡REF!</c:f>
              <c:numCache>
                <c:formatCode>#,##0.00</c:formatCode>
                <c:ptCount val="1"/>
                <c:pt idx="0">
                  <c:v>1</c:v>
                </c:pt>
              </c:numCache>
            </c:numRef>
          </c:val>
        </c:ser>
        <c:firstSliceAng val="265"/>
      </c:pie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printSettings>
    <c:headerFooter alignWithMargins="0"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45540524825701134"/>
          <c:y val="0.31705231290533131"/>
          <c:w val="0.46388888888889107"/>
          <c:h val="0.7731481481481505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4.2695572593285875E-3"/>
                  <c:y val="0.23277582560885629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2.5932921173145551E-2"/>
                  <c:y val="9.5930883768176711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0.19836795319601871"/>
                  <c:y val="-2.4871589351544072E-3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9249885154680102"/>
                  <c:y val="-0.1297945160991130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7.2724701708447539E-2"/>
                  <c:y val="-0.25187298261982066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1.8402611281673267E-2"/>
                  <c:y val="-8.4088725851960353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0.10940654157360812"/>
                  <c:y val="-0.27544112541487881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7.4895642707881474E-2"/>
                  <c:y val="-0.11647664692402129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7.1329695970462223E-2"/>
                  <c:y val="-5.6322051106523933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5.2988159088809467E-2"/>
                  <c:y val="1.4224888555597221E-2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bestFit"/>
            <c:showCatName val="1"/>
            <c:showPercent val="1"/>
            <c:showLeaderLines val="1"/>
            <c:leaderLines>
              <c:spPr>
                <a:ln>
                  <a:solidFill>
                    <a:schemeClr val="tx1"/>
                  </a:solidFill>
                  <a:prstDash val="sysDot"/>
                </a:ln>
              </c:spPr>
            </c:leaderLines>
          </c:dLbls>
          <c:cat>
            <c:strRef>
              <c:f>[4]datos!$A$9:$A$19</c:f>
              <c:strCache>
                <c:ptCount val="11"/>
                <c:pt idx="0">
                  <c:v>Construcción y reparación de buques</c:v>
                </c:pt>
                <c:pt idx="1">
                  <c:v>Otra industria quimica orgánica</c:v>
                </c:pt>
                <c:pt idx="2">
                  <c:v>Tratamiento y eliminacion agua residual urbana</c:v>
                </c:pt>
                <c:pt idx="3">
                  <c:v>Producción energía</c:v>
                </c:pt>
                <c:pt idx="4">
                  <c:v>Sector servicios</c:v>
                </c:pt>
                <c:pt idx="5">
                  <c:v>Acuicultura</c:v>
                </c:pt>
                <c:pt idx="6">
                  <c:v>Refinería petróleo</c:v>
                </c:pt>
                <c:pt idx="7">
                  <c:v>Producción fertilizantes</c:v>
                </c:pt>
                <c:pt idx="8">
                  <c:v>Metalurgia</c:v>
                </c:pt>
                <c:pt idx="9">
                  <c:v>Otra industria química inorgánica</c:v>
                </c:pt>
                <c:pt idx="10">
                  <c:v>Papelera</c:v>
                </c:pt>
              </c:strCache>
            </c:strRef>
          </c:cat>
          <c:val>
            <c:numRef>
              <c:f>[4]datos!$B$9:$B$19</c:f>
              <c:numCache>
                <c:formatCode>General</c:formatCode>
                <c:ptCount val="11"/>
                <c:pt idx="0">
                  <c:v>2.7801798092215386</c:v>
                </c:pt>
                <c:pt idx="1">
                  <c:v>14.554785572727269</c:v>
                </c:pt>
                <c:pt idx="2">
                  <c:v>17.715661290751513</c:v>
                </c:pt>
                <c:pt idx="3">
                  <c:v>111.11823782617613</c:v>
                </c:pt>
                <c:pt idx="4">
                  <c:v>268.5903032067273</c:v>
                </c:pt>
                <c:pt idx="5">
                  <c:v>883.79464194154036</c:v>
                </c:pt>
                <c:pt idx="6">
                  <c:v>2090.8593477883646</c:v>
                </c:pt>
                <c:pt idx="7">
                  <c:v>2154.7960545858409</c:v>
                </c:pt>
                <c:pt idx="8">
                  <c:v>2679.8044638359124</c:v>
                </c:pt>
                <c:pt idx="9">
                  <c:v>2898.7502137426677</c:v>
                </c:pt>
                <c:pt idx="10">
                  <c:v>19037.831455605188</c:v>
                </c:pt>
              </c:numCache>
            </c:numRef>
          </c:val>
        </c:ser>
        <c:firstSliceAng val="265"/>
      </c:pie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printSettings>
    <c:headerFooter alignWithMargins="0"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24434142721688584"/>
          <c:y val="0.17234431516955903"/>
          <c:w val="0.71565980953951513"/>
          <c:h val="0.66995416617698933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FFC000"/>
            </a:solidFill>
          </c:spPr>
          <c:dPt>
            <c:idx val="8"/>
            <c:spPr>
              <a:solidFill>
                <a:srgbClr val="FF9900"/>
              </a:solidFill>
            </c:spPr>
          </c:dPt>
          <c:dLbls>
            <c:dLbl>
              <c:idx val="8"/>
              <c:layout>
                <c:manualLayout>
                  <c:x val="-7.5103340462466268E-3"/>
                  <c:y val="3.6396381303400904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strRef>
              <c:f>'Sectores_compara  (2002-12)med'!$A$8:$A$16</c:f>
              <c:strCache>
                <c:ptCount val="9"/>
                <c:pt idx="0">
                  <c:v>Carbono Orgánico Total </c:v>
                </c:pt>
                <c:pt idx="1">
                  <c:v>Nitrógeno total  </c:v>
                </c:pt>
                <c:pt idx="2">
                  <c:v>Sólidos en suspensión </c:v>
                </c:pt>
                <c:pt idx="3">
                  <c:v>Metales</c:v>
                </c:pt>
                <c:pt idx="4">
                  <c:v>Fenoles </c:v>
                </c:pt>
                <c:pt idx="5">
                  <c:v>Fósforo total </c:v>
                </c:pt>
                <c:pt idx="6">
                  <c:v>Compuestos organoclorados</c:v>
                </c:pt>
                <c:pt idx="7">
                  <c:v>Cloro residual total </c:v>
                </c:pt>
                <c:pt idx="8">
                  <c:v>Total</c:v>
                </c:pt>
              </c:strCache>
            </c:strRef>
          </c:cat>
          <c:val>
            <c:numRef>
              <c:f>'Sectores_compara  (2002-12)med'!$G$8:$G$16</c:f>
              <c:numCache>
                <c:formatCode>#,##0.00</c:formatCode>
                <c:ptCount val="9"/>
                <c:pt idx="0">
                  <c:v>-15.803921120233573</c:v>
                </c:pt>
                <c:pt idx="1">
                  <c:v>-14.049926248445271</c:v>
                </c:pt>
                <c:pt idx="2">
                  <c:v>-4.3116125834052905</c:v>
                </c:pt>
                <c:pt idx="3">
                  <c:v>0.88455496011784451</c:v>
                </c:pt>
                <c:pt idx="4">
                  <c:v>-6.1919217276679843</c:v>
                </c:pt>
                <c:pt idx="5">
                  <c:v>0.3526915253130708</c:v>
                </c:pt>
                <c:pt idx="6">
                  <c:v>-0.46246641610244443</c:v>
                </c:pt>
                <c:pt idx="7">
                  <c:v>-0.26688331233049789</c:v>
                </c:pt>
                <c:pt idx="8">
                  <c:v>-39.849484922754129</c:v>
                </c:pt>
              </c:numCache>
            </c:numRef>
          </c:val>
        </c:ser>
        <c:gapWidth val="75"/>
        <c:axId val="90843776"/>
        <c:axId val="90849664"/>
      </c:barChart>
      <c:catAx>
        <c:axId val="908437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0849664"/>
        <c:crosses val="autoZero"/>
        <c:auto val="1"/>
        <c:lblAlgn val="ctr"/>
        <c:lblOffset val="100"/>
      </c:catAx>
      <c:valAx>
        <c:axId val="90849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050" b="0" i="0" baseline="0">
                    <a:latin typeface="Arial" pitchFamily="34" charset="0"/>
                    <a:cs typeface="Arial" pitchFamily="34" charset="0"/>
                  </a:rPr>
                  <a:t>Diferencia 2012 - 2002 (UC/1000)</a:t>
                </a:r>
                <a:endParaRPr lang="es-ES" sz="105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723241401107577"/>
              <c:y val="0.9397487016250628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0843776"/>
        <c:crosses val="autoZero"/>
        <c:crossBetween val="between"/>
      </c:valAx>
    </c:plotArea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27742442488806562"/>
          <c:y val="0.17501097450537989"/>
          <c:w val="0.68942813030724071"/>
          <c:h val="0.6489849733695574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FFC000"/>
            </a:solidFill>
          </c:spPr>
          <c:dPt>
            <c:idx val="8"/>
            <c:spPr>
              <a:solidFill>
                <a:srgbClr val="FF9900"/>
              </a:solidFill>
            </c:spPr>
          </c:dPt>
          <c:dLbls>
            <c:dLbl>
              <c:idx val="8"/>
              <c:layout>
                <c:manualLayout>
                  <c:x val="-5.2952450711102987E-3"/>
                  <c:y val="0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strRef>
              <c:f>'Sectores_compara_ (2002-12)atl'!$A$5:$A$13</c:f>
              <c:strCache>
                <c:ptCount val="9"/>
                <c:pt idx="0">
                  <c:v>Carbono Orgánico Total </c:v>
                </c:pt>
                <c:pt idx="1">
                  <c:v>Nitrógeno total  </c:v>
                </c:pt>
                <c:pt idx="2">
                  <c:v>Sólidos en suspensión </c:v>
                </c:pt>
                <c:pt idx="3">
                  <c:v>Metales</c:v>
                </c:pt>
                <c:pt idx="4">
                  <c:v>Fenoles </c:v>
                </c:pt>
                <c:pt idx="5">
                  <c:v>Fósforo total </c:v>
                </c:pt>
                <c:pt idx="6">
                  <c:v>Compuestos organoclorados</c:v>
                </c:pt>
                <c:pt idx="7">
                  <c:v>Cloro residual total </c:v>
                </c:pt>
                <c:pt idx="8">
                  <c:v>Total</c:v>
                </c:pt>
              </c:strCache>
            </c:strRef>
          </c:cat>
          <c:val>
            <c:numRef>
              <c:f>'Sectores_compara_ (2002-12)atl'!$G$5:$G$13</c:f>
              <c:numCache>
                <c:formatCode>#,##0.00</c:formatCode>
                <c:ptCount val="9"/>
                <c:pt idx="0">
                  <c:v>-12.998371716513308</c:v>
                </c:pt>
                <c:pt idx="1">
                  <c:v>-3.8559625496162142</c:v>
                </c:pt>
                <c:pt idx="2">
                  <c:v>-4.8769930465370015</c:v>
                </c:pt>
                <c:pt idx="3">
                  <c:v>3.3439643752552892</c:v>
                </c:pt>
                <c:pt idx="4">
                  <c:v>-0.77720950781885911</c:v>
                </c:pt>
                <c:pt idx="5">
                  <c:v>-2.3111253247895167</c:v>
                </c:pt>
                <c:pt idx="6">
                  <c:v>-1.0165724507755076</c:v>
                </c:pt>
                <c:pt idx="7">
                  <c:v>-4.3204672333099083E-2</c:v>
                </c:pt>
                <c:pt idx="8">
                  <c:v>-22.535474893128221</c:v>
                </c:pt>
              </c:numCache>
            </c:numRef>
          </c:val>
        </c:ser>
        <c:gapWidth val="75"/>
        <c:overlap val="-25"/>
        <c:axId val="90125824"/>
        <c:axId val="90127360"/>
      </c:barChart>
      <c:catAx>
        <c:axId val="9012582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0127360"/>
        <c:crosses val="autoZero"/>
        <c:auto val="1"/>
        <c:lblAlgn val="ctr"/>
        <c:lblOffset val="100"/>
      </c:catAx>
      <c:valAx>
        <c:axId val="90127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050" b="0">
                    <a:latin typeface="Arial" pitchFamily="34" charset="0"/>
                    <a:cs typeface="Arial" pitchFamily="34" charset="0"/>
                  </a:rPr>
                  <a:t>Diferencia 2012 - 2002 (UC/1000)</a:t>
                </a:r>
              </a:p>
            </c:rich>
          </c:tx>
          <c:layout>
            <c:manualLayout>
              <c:xMode val="edge"/>
              <c:yMode val="edge"/>
              <c:x val="0.39335286577549933"/>
              <c:y val="0.9311338275697995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0125824"/>
        <c:crosses val="autoZero"/>
        <c:crossBetween val="between"/>
      </c:valAx>
    </c:plotArea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1.jpeg"/><Relationship Id="rId4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179294</xdr:rowOff>
    </xdr:from>
    <xdr:to>
      <xdr:col>3</xdr:col>
      <xdr:colOff>333935</xdr:colOff>
      <xdr:row>1</xdr:row>
      <xdr:rowOff>123265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882" y="179294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133350</xdr:rowOff>
    </xdr:from>
    <xdr:to>
      <xdr:col>7</xdr:col>
      <xdr:colOff>523875</xdr:colOff>
      <xdr:row>26</xdr:row>
      <xdr:rowOff>133350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123265</xdr:colOff>
      <xdr:row>6</xdr:row>
      <xdr:rowOff>211416</xdr:rowOff>
    </xdr:to>
    <xdr:pic>
      <xdr:nvPicPr>
        <xdr:cNvPr id="4" name="Picture 4" descr="D:\TRABAJO 2013-14\logos creados 2014\logocmaothori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6118412" cy="142165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0.01028</cdr:x>
      <cdr:y>0.1837</cdr:y>
    </cdr:from>
    <cdr:to>
      <cdr:x>0.24376</cdr:x>
      <cdr:y>0.2705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6671" y="661408"/>
          <a:ext cx="1514474" cy="312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0">
              <a:latin typeface="Arial" pitchFamily="34" charset="0"/>
              <a:cs typeface="Arial" pitchFamily="34" charset="0"/>
            </a:rPr>
            <a:t>Índice 2002=100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</xdr:rowOff>
    </xdr:from>
    <xdr:to>
      <xdr:col>3</xdr:col>
      <xdr:colOff>457200</xdr:colOff>
      <xdr:row>2</xdr:row>
      <xdr:rowOff>85725</xdr:rowOff>
    </xdr:to>
    <xdr:pic>
      <xdr:nvPicPr>
        <xdr:cNvPr id="2" name="Picture 4" descr="D:\TRABAJO 2013-14\logos creados 2014\logocmaothoriz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9525"/>
          <a:ext cx="4124325" cy="9525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133350</xdr:colOff>
      <xdr:row>4</xdr:row>
      <xdr:rowOff>38099</xdr:rowOff>
    </xdr:from>
    <xdr:to>
      <xdr:col>16</xdr:col>
      <xdr:colOff>342900</xdr:colOff>
      <xdr:row>32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142138</xdr:colOff>
      <xdr:row>4</xdr:row>
      <xdr:rowOff>75757</xdr:rowOff>
    </xdr:from>
    <xdr:ext cx="6428426" cy="475771"/>
    <xdr:sp macro="" textlink="">
      <xdr:nvSpPr>
        <xdr:cNvPr id="5" name="4 CuadroTexto"/>
        <xdr:cNvSpPr txBox="1"/>
      </xdr:nvSpPr>
      <xdr:spPr>
        <a:xfrm>
          <a:off x="8800363" y="1333057"/>
          <a:ext cx="6428426" cy="4757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Sustancias analizadas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en  los efluentes industriales vertidos al litoral  andaluz </a:t>
          </a:r>
        </a:p>
        <a:p>
          <a:pPr algn="ctr"/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respecto a vertidos totales, en unidades contaminantes, 2012.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</xdr:row>
      <xdr:rowOff>28575</xdr:rowOff>
    </xdr:from>
    <xdr:to>
      <xdr:col>16</xdr:col>
      <xdr:colOff>361950</xdr:colOff>
      <xdr:row>31</xdr:row>
      <xdr:rowOff>114300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231321</xdr:colOff>
      <xdr:row>0</xdr:row>
      <xdr:rowOff>95250</xdr:rowOff>
    </xdr:from>
    <xdr:to>
      <xdr:col>2</xdr:col>
      <xdr:colOff>852446</xdr:colOff>
      <xdr:row>0</xdr:row>
      <xdr:rowOff>1088243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1321" y="95250"/>
          <a:ext cx="3260911" cy="992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65</xdr:row>
      <xdr:rowOff>47622</xdr:rowOff>
    </xdr:from>
    <xdr:to>
      <xdr:col>4</xdr:col>
      <xdr:colOff>2124075</xdr:colOff>
      <xdr:row>90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676275</xdr:colOff>
      <xdr:row>92</xdr:row>
      <xdr:rowOff>57150</xdr:rowOff>
    </xdr:from>
    <xdr:to>
      <xdr:col>4</xdr:col>
      <xdr:colOff>1800225</xdr:colOff>
      <xdr:row>119</xdr:row>
      <xdr:rowOff>85726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38100</xdr:colOff>
      <xdr:row>65</xdr:row>
      <xdr:rowOff>104775</xdr:rowOff>
    </xdr:from>
    <xdr:to>
      <xdr:col>9</xdr:col>
      <xdr:colOff>342900</xdr:colOff>
      <xdr:row>83</xdr:row>
      <xdr:rowOff>57150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161924</xdr:colOff>
      <xdr:row>85</xdr:row>
      <xdr:rowOff>95249</xdr:rowOff>
    </xdr:from>
    <xdr:to>
      <xdr:col>8</xdr:col>
      <xdr:colOff>1209675</xdr:colOff>
      <xdr:row>102</xdr:row>
      <xdr:rowOff>9525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104775</xdr:rowOff>
    </xdr:from>
    <xdr:to>
      <xdr:col>1</xdr:col>
      <xdr:colOff>784411</xdr:colOff>
      <xdr:row>0</xdr:row>
      <xdr:rowOff>1097768</xdr:rowOff>
    </xdr:to>
    <xdr:pic>
      <xdr:nvPicPr>
        <xdr:cNvPr id="11" name="10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104775"/>
          <a:ext cx="3260911" cy="992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390524</xdr:colOff>
      <xdr:row>26</xdr:row>
      <xdr:rowOff>152400</xdr:rowOff>
    </xdr:from>
    <xdr:to>
      <xdr:col>10</xdr:col>
      <xdr:colOff>0</xdr:colOff>
      <xdr:row>44</xdr:row>
      <xdr:rowOff>28575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358588</xdr:colOff>
      <xdr:row>0</xdr:row>
      <xdr:rowOff>33617</xdr:rowOff>
    </xdr:from>
    <xdr:to>
      <xdr:col>1</xdr:col>
      <xdr:colOff>542924</xdr:colOff>
      <xdr:row>0</xdr:row>
      <xdr:rowOff>1026610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8588" y="33617"/>
          <a:ext cx="3260911" cy="992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10</xdr:row>
      <xdr:rowOff>0</xdr:rowOff>
    </xdr:from>
    <xdr:to>
      <xdr:col>3</xdr:col>
      <xdr:colOff>304800</xdr:colOff>
      <xdr:row>28</xdr:row>
      <xdr:rowOff>0</xdr:rowOff>
    </xdr:to>
    <xdr:graphicFrame macro="">
      <xdr:nvGraphicFramePr>
        <xdr:cNvPr id="2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180975</xdr:rowOff>
    </xdr:from>
    <xdr:to>
      <xdr:col>0</xdr:col>
      <xdr:colOff>0</xdr:colOff>
      <xdr:row>48</xdr:row>
      <xdr:rowOff>123825</xdr:rowOff>
    </xdr:to>
    <xdr:graphicFrame macro="">
      <xdr:nvGraphicFramePr>
        <xdr:cNvPr id="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5</xdr:row>
      <xdr:rowOff>28575</xdr:rowOff>
    </xdr:to>
    <xdr:pic>
      <xdr:nvPicPr>
        <xdr:cNvPr id="5" name="Picture 5" descr="D:\TRABAJO 2013-14\logos creados 2014\logocmaothoriz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4124325" cy="9525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0.00286</cdr:x>
      <cdr:y>0</cdr:y>
    </cdr:from>
    <cdr:to>
      <cdr:x>1</cdr:x>
      <cdr:y>0.13229</cdr:y>
    </cdr:to>
    <cdr:sp macro="" textlink="">
      <cdr:nvSpPr>
        <cdr:cNvPr id="24577" name="1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90" y="0"/>
          <a:ext cx="5888610" cy="561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3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Porcentaje de </a:t>
          </a:r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Unidades Contaminantes </a:t>
          </a:r>
          <a:r>
            <a:rPr lang="es-ES" sz="13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vertidos al litoral Mediterráneo</a:t>
          </a:r>
        </a:p>
        <a:p xmlns:a="http://schemas.openxmlformats.org/drawingml/2006/main">
          <a:pPr algn="ctr" rtl="0">
            <a:defRPr sz="1000"/>
          </a:pPr>
          <a:r>
            <a:rPr lang="es-ES" sz="13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andaluz por sectores de actividad, 2012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0.05762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57" y="0"/>
          <a:ext cx="4315818" cy="485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 b="1">
              <a:solidFill>
                <a:schemeClr val="bg1">
                  <a:lumMod val="50000"/>
                </a:schemeClr>
              </a:solidFill>
            </a:rPr>
            <a:t>Porcentaje de vertidos industriales realizados al litoral Atlántico</a:t>
          </a:r>
        </a:p>
        <a:p xmlns:a="http://schemas.openxmlformats.org/drawingml/2006/main">
          <a:r>
            <a:rPr lang="es-ES" sz="1000" b="1">
              <a:solidFill>
                <a:schemeClr val="bg1">
                  <a:lumMod val="50000"/>
                </a:schemeClr>
              </a:solidFill>
            </a:rPr>
            <a:t>andaluz por sectores de actividad, 2012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8</xdr:row>
      <xdr:rowOff>112059</xdr:rowOff>
    </xdr:from>
    <xdr:to>
      <xdr:col>5</xdr:col>
      <xdr:colOff>179294</xdr:colOff>
      <xdr:row>30</xdr:row>
      <xdr:rowOff>76199</xdr:rowOff>
    </xdr:to>
    <xdr:graphicFrame macro="">
      <xdr:nvGraphicFramePr>
        <xdr:cNvPr id="2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3</xdr:row>
      <xdr:rowOff>152400</xdr:rowOff>
    </xdr:to>
    <xdr:pic>
      <xdr:nvPicPr>
        <xdr:cNvPr id="4" name="Picture 4" descr="D:\TRABAJO 2013-14\logos creados 2014\logocmaothori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4124325" cy="9525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0.0031</cdr:x>
      <cdr:y>0</cdr:y>
    </cdr:from>
    <cdr:to>
      <cdr:x>1</cdr:x>
      <cdr:y>0.12851</cdr:y>
    </cdr:to>
    <cdr:sp macro="" textlink="">
      <cdr:nvSpPr>
        <cdr:cNvPr id="24577" name="1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06" y="0"/>
          <a:ext cx="6304994" cy="609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4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Porcentaje de Unidades Contaminantes vertidos al litoral Atlántico</a:t>
          </a:r>
        </a:p>
        <a:p xmlns:a="http://schemas.openxmlformats.org/drawingml/2006/main">
          <a:pPr algn="ctr" rtl="0">
            <a:defRPr sz="1000"/>
          </a:pPr>
          <a:r>
            <a:rPr lang="es-ES" sz="14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andaluz por sectores de actividad, 2012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47625</xdr:rowOff>
    </xdr:from>
    <xdr:to>
      <xdr:col>0</xdr:col>
      <xdr:colOff>3638550</xdr:colOff>
      <xdr:row>0</xdr:row>
      <xdr:rowOff>1093052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47625"/>
          <a:ext cx="3429000" cy="1045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1028699</xdr:colOff>
      <xdr:row>18</xdr:row>
      <xdr:rowOff>171450</xdr:rowOff>
    </xdr:from>
    <xdr:to>
      <xdr:col>8</xdr:col>
      <xdr:colOff>466724</xdr:colOff>
      <xdr:row>38</xdr:row>
      <xdr:rowOff>95250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264160</xdr:colOff>
      <xdr:row>0</xdr:row>
      <xdr:rowOff>111760</xdr:rowOff>
    </xdr:from>
    <xdr:to>
      <xdr:col>3</xdr:col>
      <xdr:colOff>354554</xdr:colOff>
      <xdr:row>0</xdr:row>
      <xdr:rowOff>1157187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4160" y="111760"/>
          <a:ext cx="3493994" cy="1045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0.23168</cdr:x>
      <cdr:y>0.07713</cdr:y>
    </cdr:from>
    <cdr:to>
      <cdr:x>0.35733</cdr:x>
      <cdr:y>0.33245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85925" y="2762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0.14921</cdr:x>
      <cdr:y>0.03191</cdr:y>
    </cdr:from>
    <cdr:to>
      <cdr:x>0.87173</cdr:x>
      <cdr:y>0.19149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085850" y="114300"/>
          <a:ext cx="52578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Unidades Contaminantes de los efluentes industriales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vertidos al litoral mediterráneo andaluz.</a:t>
          </a:r>
        </a:p>
        <a:p xmlns:a="http://schemas.openxmlformats.org/drawingml/2006/main">
          <a:pPr algn="ctr"/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Comparativa 2002-2012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15</xdr:row>
      <xdr:rowOff>76200</xdr:rowOff>
    </xdr:from>
    <xdr:to>
      <xdr:col>9</xdr:col>
      <xdr:colOff>638175</xdr:colOff>
      <xdr:row>32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392206</xdr:colOff>
      <xdr:row>0</xdr:row>
      <xdr:rowOff>369794</xdr:rowOff>
    </xdr:from>
    <xdr:to>
      <xdr:col>3</xdr:col>
      <xdr:colOff>233082</xdr:colOff>
      <xdr:row>0</xdr:row>
      <xdr:rowOff>1322294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206" y="369794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0.21324</cdr:x>
      <cdr:y>0.08772</cdr:y>
    </cdr:from>
    <cdr:to>
      <cdr:x>0.35441</cdr:x>
      <cdr:y>0.36842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81125" y="2857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0.44118</cdr:x>
      <cdr:y>0</cdr:y>
    </cdr:from>
    <cdr:to>
      <cdr:x>0.58235</cdr:x>
      <cdr:y>0.18129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857500" y="0"/>
          <a:ext cx="9144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/>
        <a:p xmlns:a="http://schemas.openxmlformats.org/drawingml/2006/main">
          <a:pPr algn="ctr"/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Unidades Contaminantes 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de los efluentes industriales vertidos al litoral atlántico andaluz.</a:t>
          </a:r>
        </a:p>
        <a:p xmlns:a="http://schemas.openxmlformats.org/drawingml/2006/main">
          <a:pPr algn="ctr"/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Comparativa 2002-2012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_23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06808/2013/capitulos/agua/aguas%20litorales/Entrega%20a%20Pilar%20Sanchez/UC2012_industriales_trabaj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_24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_24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áfico"/>
      <sheetName val="datos"/>
    </sheetNames>
    <sheetDataSet>
      <sheetData sheetId="0" refreshError="1"/>
      <sheetData sheetId="1">
        <row r="2">
          <cell r="B2">
            <v>2002</v>
          </cell>
          <cell r="C2">
            <v>2003</v>
          </cell>
          <cell r="D2">
            <v>2004</v>
          </cell>
          <cell r="E2">
            <v>2005</v>
          </cell>
          <cell r="F2">
            <v>2006</v>
          </cell>
          <cell r="G2">
            <v>2007</v>
          </cell>
          <cell r="H2">
            <v>2008</v>
          </cell>
          <cell r="I2">
            <v>2009</v>
          </cell>
          <cell r="J2">
            <v>2010</v>
          </cell>
          <cell r="K2">
            <v>2011</v>
          </cell>
          <cell r="L2">
            <v>2012</v>
          </cell>
        </row>
        <row r="4">
          <cell r="A4" t="str">
            <v>(2002=100)</v>
          </cell>
          <cell r="B4">
            <v>100</v>
          </cell>
          <cell r="C4">
            <v>93.34</v>
          </cell>
          <cell r="D4">
            <v>91.01</v>
          </cell>
          <cell r="E4">
            <v>88.21</v>
          </cell>
          <cell r="F4">
            <v>68.45</v>
          </cell>
          <cell r="G4">
            <v>72.680000000000007</v>
          </cell>
          <cell r="H4">
            <v>84.35</v>
          </cell>
          <cell r="I4">
            <v>55.83</v>
          </cell>
          <cell r="J4">
            <v>61.635561511752705</v>
          </cell>
          <cell r="K4">
            <v>60.302220124953713</v>
          </cell>
          <cell r="L4">
            <v>49.655005314882267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N_industriales"/>
      <sheetName val="Datos_industriales"/>
      <sheetName val="sectores"/>
      <sheetName val="Gráficos"/>
    </sheetNames>
    <sheetDataSet>
      <sheetData sheetId="0"/>
      <sheetData sheetId="1"/>
      <sheetData sheetId="2">
        <row r="1">
          <cell r="C1" t="str">
            <v>UCAtlántico</v>
          </cell>
          <cell r="H1" t="str">
            <v>UCMediterráneo</v>
          </cell>
        </row>
        <row r="2">
          <cell r="B2" t="str">
            <v>Tratamiento y eliminación de residuos peligrosos</v>
          </cell>
          <cell r="C2">
            <v>0</v>
          </cell>
          <cell r="G2" t="str">
            <v>Industria Agroalimentaria</v>
          </cell>
          <cell r="H2">
            <v>0</v>
          </cell>
        </row>
        <row r="3">
          <cell r="B3" t="str">
            <v>Produccion de cemento</v>
          </cell>
          <cell r="C3">
            <v>0</v>
          </cell>
          <cell r="G3" t="str">
            <v>Industria de la construccion y reparacion de buques</v>
          </cell>
          <cell r="H3">
            <v>0</v>
          </cell>
        </row>
        <row r="4">
          <cell r="B4" t="str">
            <v>Desalacion</v>
          </cell>
          <cell r="C4">
            <v>0</v>
          </cell>
          <cell r="G4" t="str">
            <v>Otros sectores de la industria quimica organica</v>
          </cell>
          <cell r="H4">
            <v>0</v>
          </cell>
        </row>
        <row r="5">
          <cell r="B5" t="str">
            <v>Industria farmaceutica</v>
          </cell>
          <cell r="C5">
            <v>0</v>
          </cell>
          <cell r="G5" t="str">
            <v>Tratamiento y eliminacion de aguas residual urbanas</v>
          </cell>
          <cell r="H5">
            <v>0</v>
          </cell>
        </row>
        <row r="6">
          <cell r="B6" t="str">
            <v>Industria Agroalimentaria</v>
          </cell>
          <cell r="C6">
            <v>0.60400409090909091</v>
          </cell>
          <cell r="G6" t="str">
            <v>Produccion de fertilizantes</v>
          </cell>
          <cell r="H6">
            <v>0</v>
          </cell>
        </row>
        <row r="7">
          <cell r="B7" t="str">
            <v>Industria de la construccion y reparacion de buques</v>
          </cell>
          <cell r="C7">
            <v>2.7801798092215386</v>
          </cell>
          <cell r="G7" t="str">
            <v>Otros sectores de la industria quimica inorganica</v>
          </cell>
          <cell r="H7">
            <v>0</v>
          </cell>
        </row>
        <row r="8">
          <cell r="B8" t="str">
            <v>Otros sectores de la industria quimica organica</v>
          </cell>
          <cell r="C8">
            <v>14.554785572727269</v>
          </cell>
          <cell r="G8" t="str">
            <v>Sector servicios</v>
          </cell>
          <cell r="H8">
            <v>1.4855555555555558E-2</v>
          </cell>
        </row>
        <row r="9">
          <cell r="B9" t="str">
            <v>Tratamiento y eliminacion de aguas residual urbanas</v>
          </cell>
          <cell r="C9">
            <v>17.715661290751513</v>
          </cell>
          <cell r="G9" t="str">
            <v>Tratamiento y eliminación de residuos peligrosos</v>
          </cell>
          <cell r="H9">
            <v>1.2290113595959595</v>
          </cell>
        </row>
        <row r="10">
          <cell r="B10" t="str">
            <v>Produccion de energia</v>
          </cell>
          <cell r="C10">
            <v>111.11823782617613</v>
          </cell>
          <cell r="G10" t="str">
            <v>Produccion de cemento</v>
          </cell>
          <cell r="H10">
            <v>4.2288679937665297</v>
          </cell>
        </row>
        <row r="11">
          <cell r="B11" t="str">
            <v>Sector servicios</v>
          </cell>
          <cell r="C11">
            <v>268.5903032067273</v>
          </cell>
          <cell r="G11" t="str">
            <v>Acuicultura</v>
          </cell>
          <cell r="H11">
            <v>542.02476576714525</v>
          </cell>
        </row>
        <row r="12">
          <cell r="B12" t="str">
            <v>Acuicultura</v>
          </cell>
          <cell r="C12">
            <v>883.79464194154036</v>
          </cell>
          <cell r="G12" t="str">
            <v>Desalacion</v>
          </cell>
          <cell r="H12">
            <v>567.79784551354294</v>
          </cell>
        </row>
        <row r="13">
          <cell r="B13" t="str">
            <v>Refineria de petroleo</v>
          </cell>
          <cell r="C13">
            <v>2090.8593477883646</v>
          </cell>
          <cell r="G13" t="str">
            <v>Industria del papel y pasta de papel</v>
          </cell>
          <cell r="H13">
            <v>711.08189917401694</v>
          </cell>
        </row>
        <row r="14">
          <cell r="B14" t="str">
            <v>Produccion de fertilizantes</v>
          </cell>
          <cell r="C14">
            <v>2154.7960545858409</v>
          </cell>
          <cell r="G14" t="str">
            <v>Produccion de energia</v>
          </cell>
          <cell r="H14">
            <v>1076.9419050596584</v>
          </cell>
        </row>
        <row r="15">
          <cell r="B15" t="str">
            <v>Industria metalurgia</v>
          </cell>
          <cell r="C15">
            <v>2679.8044638359124</v>
          </cell>
          <cell r="G15" t="str">
            <v>Refineria de petroleo</v>
          </cell>
          <cell r="H15">
            <v>5648.51435187075</v>
          </cell>
        </row>
        <row r="16">
          <cell r="B16" t="str">
            <v>Otros sectores de la industria quimica inorganica</v>
          </cell>
          <cell r="C16">
            <v>2898.7502137426677</v>
          </cell>
          <cell r="G16" t="str">
            <v>Industria farmaceutica</v>
          </cell>
          <cell r="H16">
            <v>10130.009534812832</v>
          </cell>
        </row>
        <row r="17">
          <cell r="B17" t="str">
            <v>Industria del papel y pasta de papel</v>
          </cell>
          <cell r="C17">
            <v>19037.831455605188</v>
          </cell>
          <cell r="G17" t="str">
            <v>Industria metalurgia</v>
          </cell>
          <cell r="H17">
            <v>12686.917654332932</v>
          </cell>
        </row>
      </sheetData>
      <sheetData sheetId="3">
        <row r="3">
          <cell r="C3">
            <v>2002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ráfico"/>
      <sheetName val="datos"/>
    </sheetNames>
    <sheetDataSet>
      <sheetData sheetId="0" refreshError="1"/>
      <sheetData sheetId="1">
        <row r="11">
          <cell r="A11" t="str">
            <v>Producción de cemento</v>
          </cell>
          <cell r="B11">
            <v>4.2288679937665297</v>
          </cell>
        </row>
        <row r="12">
          <cell r="A12" t="str">
            <v>Acuicultura</v>
          </cell>
          <cell r="B12">
            <v>542.02476576714525</v>
          </cell>
        </row>
        <row r="13">
          <cell r="A13" t="str">
            <v>Desalación</v>
          </cell>
          <cell r="B13">
            <v>567.79784551354294</v>
          </cell>
        </row>
        <row r="14">
          <cell r="A14" t="str">
            <v>Industria del papel y pasta de papel</v>
          </cell>
          <cell r="B14">
            <v>711.08189917401694</v>
          </cell>
        </row>
        <row r="15">
          <cell r="A15" t="str">
            <v>Producción energía</v>
          </cell>
          <cell r="B15">
            <v>1076.9419050596584</v>
          </cell>
        </row>
        <row r="16">
          <cell r="A16" t="str">
            <v>Refinería petróleo</v>
          </cell>
          <cell r="B16">
            <v>5648.51435187075</v>
          </cell>
        </row>
        <row r="17">
          <cell r="A17" t="str">
            <v>Industria farmacéutica</v>
          </cell>
          <cell r="B17">
            <v>10130.009534812832</v>
          </cell>
        </row>
        <row r="18">
          <cell r="A18" t="str">
            <v>Industria metalurgia</v>
          </cell>
          <cell r="B18">
            <v>12686.917654332932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ráfico"/>
      <sheetName val="datos"/>
    </sheetNames>
    <sheetDataSet>
      <sheetData sheetId="0" refreshError="1"/>
      <sheetData sheetId="1">
        <row r="9">
          <cell r="A9" t="str">
            <v>Construcción y reparación de buques</v>
          </cell>
          <cell r="B9">
            <v>2.7801798092215386</v>
          </cell>
        </row>
        <row r="10">
          <cell r="A10" t="str">
            <v>Otra industria quimica orgánica</v>
          </cell>
          <cell r="B10">
            <v>14.554785572727269</v>
          </cell>
        </row>
        <row r="11">
          <cell r="A11" t="str">
            <v>Tratamiento y eliminacion agua residual urbana</v>
          </cell>
          <cell r="B11">
            <v>17.715661290751513</v>
          </cell>
        </row>
        <row r="12">
          <cell r="A12" t="str">
            <v>Producción energía</v>
          </cell>
          <cell r="B12">
            <v>111.11823782617613</v>
          </cell>
        </row>
        <row r="13">
          <cell r="A13" t="str">
            <v>Sector servicios</v>
          </cell>
          <cell r="B13">
            <v>268.5903032067273</v>
          </cell>
        </row>
        <row r="14">
          <cell r="A14" t="str">
            <v>Acuicultura</v>
          </cell>
          <cell r="B14">
            <v>883.79464194154036</v>
          </cell>
        </row>
        <row r="15">
          <cell r="A15" t="str">
            <v>Refinería petróleo</v>
          </cell>
          <cell r="B15">
            <v>2090.8593477883646</v>
          </cell>
        </row>
        <row r="16">
          <cell r="A16" t="str">
            <v>Producción fertilizantes</v>
          </cell>
          <cell r="B16">
            <v>2154.7960545858409</v>
          </cell>
        </row>
        <row r="17">
          <cell r="A17" t="str">
            <v>Metalurgia</v>
          </cell>
          <cell r="B17">
            <v>2679.8044638359124</v>
          </cell>
        </row>
        <row r="18">
          <cell r="A18" t="str">
            <v>Otra industria química inorgánica</v>
          </cell>
          <cell r="B18">
            <v>2898.7502137426677</v>
          </cell>
        </row>
        <row r="19">
          <cell r="A19" t="str">
            <v>Papelera</v>
          </cell>
          <cell r="B19">
            <v>19037.831455605188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zoomScale="85" zoomScaleNormal="85" workbookViewId="0">
      <selection activeCell="K13" sqref="K13"/>
    </sheetView>
  </sheetViews>
  <sheetFormatPr baseColWidth="10" defaultRowHeight="15.75"/>
  <cols>
    <col min="1" max="1" width="15.5703125" style="12" customWidth="1"/>
    <col min="2" max="2" width="17.140625" style="12" customWidth="1"/>
    <col min="3" max="256" width="11.42578125" style="12"/>
    <col min="257" max="257" width="15.5703125" style="12" customWidth="1"/>
    <col min="258" max="258" width="17.140625" style="12" customWidth="1"/>
    <col min="259" max="512" width="11.42578125" style="12"/>
    <col min="513" max="513" width="15.5703125" style="12" customWidth="1"/>
    <col min="514" max="514" width="17.140625" style="12" customWidth="1"/>
    <col min="515" max="768" width="11.42578125" style="12"/>
    <col min="769" max="769" width="15.5703125" style="12" customWidth="1"/>
    <col min="770" max="770" width="17.140625" style="12" customWidth="1"/>
    <col min="771" max="1024" width="11.42578125" style="12"/>
    <col min="1025" max="1025" width="15.5703125" style="12" customWidth="1"/>
    <col min="1026" max="1026" width="17.140625" style="12" customWidth="1"/>
    <col min="1027" max="1280" width="11.42578125" style="12"/>
    <col min="1281" max="1281" width="15.5703125" style="12" customWidth="1"/>
    <col min="1282" max="1282" width="17.140625" style="12" customWidth="1"/>
    <col min="1283" max="1536" width="11.42578125" style="12"/>
    <col min="1537" max="1537" width="15.5703125" style="12" customWidth="1"/>
    <col min="1538" max="1538" width="17.140625" style="12" customWidth="1"/>
    <col min="1539" max="1792" width="11.42578125" style="12"/>
    <col min="1793" max="1793" width="15.5703125" style="12" customWidth="1"/>
    <col min="1794" max="1794" width="17.140625" style="12" customWidth="1"/>
    <col min="1795" max="2048" width="11.42578125" style="12"/>
    <col min="2049" max="2049" width="15.5703125" style="12" customWidth="1"/>
    <col min="2050" max="2050" width="17.140625" style="12" customWidth="1"/>
    <col min="2051" max="2304" width="11.42578125" style="12"/>
    <col min="2305" max="2305" width="15.5703125" style="12" customWidth="1"/>
    <col min="2306" max="2306" width="17.140625" style="12" customWidth="1"/>
    <col min="2307" max="2560" width="11.42578125" style="12"/>
    <col min="2561" max="2561" width="15.5703125" style="12" customWidth="1"/>
    <col min="2562" max="2562" width="17.140625" style="12" customWidth="1"/>
    <col min="2563" max="2816" width="11.42578125" style="12"/>
    <col min="2817" max="2817" width="15.5703125" style="12" customWidth="1"/>
    <col min="2818" max="2818" width="17.140625" style="12" customWidth="1"/>
    <col min="2819" max="3072" width="11.42578125" style="12"/>
    <col min="3073" max="3073" width="15.5703125" style="12" customWidth="1"/>
    <col min="3074" max="3074" width="17.140625" style="12" customWidth="1"/>
    <col min="3075" max="3328" width="11.42578125" style="12"/>
    <col min="3329" max="3329" width="15.5703125" style="12" customWidth="1"/>
    <col min="3330" max="3330" width="17.140625" style="12" customWidth="1"/>
    <col min="3331" max="3584" width="11.42578125" style="12"/>
    <col min="3585" max="3585" width="15.5703125" style="12" customWidth="1"/>
    <col min="3586" max="3586" width="17.140625" style="12" customWidth="1"/>
    <col min="3587" max="3840" width="11.42578125" style="12"/>
    <col min="3841" max="3841" width="15.5703125" style="12" customWidth="1"/>
    <col min="3842" max="3842" width="17.140625" style="12" customWidth="1"/>
    <col min="3843" max="4096" width="11.42578125" style="12"/>
    <col min="4097" max="4097" width="15.5703125" style="12" customWidth="1"/>
    <col min="4098" max="4098" width="17.140625" style="12" customWidth="1"/>
    <col min="4099" max="4352" width="11.42578125" style="12"/>
    <col min="4353" max="4353" width="15.5703125" style="12" customWidth="1"/>
    <col min="4354" max="4354" width="17.140625" style="12" customWidth="1"/>
    <col min="4355" max="4608" width="11.42578125" style="12"/>
    <col min="4609" max="4609" width="15.5703125" style="12" customWidth="1"/>
    <col min="4610" max="4610" width="17.140625" style="12" customWidth="1"/>
    <col min="4611" max="4864" width="11.42578125" style="12"/>
    <col min="4865" max="4865" width="15.5703125" style="12" customWidth="1"/>
    <col min="4866" max="4866" width="17.140625" style="12" customWidth="1"/>
    <col min="4867" max="5120" width="11.42578125" style="12"/>
    <col min="5121" max="5121" width="15.5703125" style="12" customWidth="1"/>
    <col min="5122" max="5122" width="17.140625" style="12" customWidth="1"/>
    <col min="5123" max="5376" width="11.42578125" style="12"/>
    <col min="5377" max="5377" width="15.5703125" style="12" customWidth="1"/>
    <col min="5378" max="5378" width="17.140625" style="12" customWidth="1"/>
    <col min="5379" max="5632" width="11.42578125" style="12"/>
    <col min="5633" max="5633" width="15.5703125" style="12" customWidth="1"/>
    <col min="5634" max="5634" width="17.140625" style="12" customWidth="1"/>
    <col min="5635" max="5888" width="11.42578125" style="12"/>
    <col min="5889" max="5889" width="15.5703125" style="12" customWidth="1"/>
    <col min="5890" max="5890" width="17.140625" style="12" customWidth="1"/>
    <col min="5891" max="6144" width="11.42578125" style="12"/>
    <col min="6145" max="6145" width="15.5703125" style="12" customWidth="1"/>
    <col min="6146" max="6146" width="17.140625" style="12" customWidth="1"/>
    <col min="6147" max="6400" width="11.42578125" style="12"/>
    <col min="6401" max="6401" width="15.5703125" style="12" customWidth="1"/>
    <col min="6402" max="6402" width="17.140625" style="12" customWidth="1"/>
    <col min="6403" max="6656" width="11.42578125" style="12"/>
    <col min="6657" max="6657" width="15.5703125" style="12" customWidth="1"/>
    <col min="6658" max="6658" width="17.140625" style="12" customWidth="1"/>
    <col min="6659" max="6912" width="11.42578125" style="12"/>
    <col min="6913" max="6913" width="15.5703125" style="12" customWidth="1"/>
    <col min="6914" max="6914" width="17.140625" style="12" customWidth="1"/>
    <col min="6915" max="7168" width="11.42578125" style="12"/>
    <col min="7169" max="7169" width="15.5703125" style="12" customWidth="1"/>
    <col min="7170" max="7170" width="17.140625" style="12" customWidth="1"/>
    <col min="7171" max="7424" width="11.42578125" style="12"/>
    <col min="7425" max="7425" width="15.5703125" style="12" customWidth="1"/>
    <col min="7426" max="7426" width="17.140625" style="12" customWidth="1"/>
    <col min="7427" max="7680" width="11.42578125" style="12"/>
    <col min="7681" max="7681" width="15.5703125" style="12" customWidth="1"/>
    <col min="7682" max="7682" width="17.140625" style="12" customWidth="1"/>
    <col min="7683" max="7936" width="11.42578125" style="12"/>
    <col min="7937" max="7937" width="15.5703125" style="12" customWidth="1"/>
    <col min="7938" max="7938" width="17.140625" style="12" customWidth="1"/>
    <col min="7939" max="8192" width="11.42578125" style="12"/>
    <col min="8193" max="8193" width="15.5703125" style="12" customWidth="1"/>
    <col min="8194" max="8194" width="17.140625" style="12" customWidth="1"/>
    <col min="8195" max="8448" width="11.42578125" style="12"/>
    <col min="8449" max="8449" width="15.5703125" style="12" customWidth="1"/>
    <col min="8450" max="8450" width="17.140625" style="12" customWidth="1"/>
    <col min="8451" max="8704" width="11.42578125" style="12"/>
    <col min="8705" max="8705" width="15.5703125" style="12" customWidth="1"/>
    <col min="8706" max="8706" width="17.140625" style="12" customWidth="1"/>
    <col min="8707" max="8960" width="11.42578125" style="12"/>
    <col min="8961" max="8961" width="15.5703125" style="12" customWidth="1"/>
    <col min="8962" max="8962" width="17.140625" style="12" customWidth="1"/>
    <col min="8963" max="9216" width="11.42578125" style="12"/>
    <col min="9217" max="9217" width="15.5703125" style="12" customWidth="1"/>
    <col min="9218" max="9218" width="17.140625" style="12" customWidth="1"/>
    <col min="9219" max="9472" width="11.42578125" style="12"/>
    <col min="9473" max="9473" width="15.5703125" style="12" customWidth="1"/>
    <col min="9474" max="9474" width="17.140625" style="12" customWidth="1"/>
    <col min="9475" max="9728" width="11.42578125" style="12"/>
    <col min="9729" max="9729" width="15.5703125" style="12" customWidth="1"/>
    <col min="9730" max="9730" width="17.140625" style="12" customWidth="1"/>
    <col min="9731" max="9984" width="11.42578125" style="12"/>
    <col min="9985" max="9985" width="15.5703125" style="12" customWidth="1"/>
    <col min="9986" max="9986" width="17.140625" style="12" customWidth="1"/>
    <col min="9987" max="10240" width="11.42578125" style="12"/>
    <col min="10241" max="10241" width="15.5703125" style="12" customWidth="1"/>
    <col min="10242" max="10242" width="17.140625" style="12" customWidth="1"/>
    <col min="10243" max="10496" width="11.42578125" style="12"/>
    <col min="10497" max="10497" width="15.5703125" style="12" customWidth="1"/>
    <col min="10498" max="10498" width="17.140625" style="12" customWidth="1"/>
    <col min="10499" max="10752" width="11.42578125" style="12"/>
    <col min="10753" max="10753" width="15.5703125" style="12" customWidth="1"/>
    <col min="10754" max="10754" width="17.140625" style="12" customWidth="1"/>
    <col min="10755" max="11008" width="11.42578125" style="12"/>
    <col min="11009" max="11009" width="15.5703125" style="12" customWidth="1"/>
    <col min="11010" max="11010" width="17.140625" style="12" customWidth="1"/>
    <col min="11011" max="11264" width="11.42578125" style="12"/>
    <col min="11265" max="11265" width="15.5703125" style="12" customWidth="1"/>
    <col min="11266" max="11266" width="17.140625" style="12" customWidth="1"/>
    <col min="11267" max="11520" width="11.42578125" style="12"/>
    <col min="11521" max="11521" width="15.5703125" style="12" customWidth="1"/>
    <col min="11522" max="11522" width="17.140625" style="12" customWidth="1"/>
    <col min="11523" max="11776" width="11.42578125" style="12"/>
    <col min="11777" max="11777" width="15.5703125" style="12" customWidth="1"/>
    <col min="11778" max="11778" width="17.140625" style="12" customWidth="1"/>
    <col min="11779" max="12032" width="11.42578125" style="12"/>
    <col min="12033" max="12033" width="15.5703125" style="12" customWidth="1"/>
    <col min="12034" max="12034" width="17.140625" style="12" customWidth="1"/>
    <col min="12035" max="12288" width="11.42578125" style="12"/>
    <col min="12289" max="12289" width="15.5703125" style="12" customWidth="1"/>
    <col min="12290" max="12290" width="17.140625" style="12" customWidth="1"/>
    <col min="12291" max="12544" width="11.42578125" style="12"/>
    <col min="12545" max="12545" width="15.5703125" style="12" customWidth="1"/>
    <col min="12546" max="12546" width="17.140625" style="12" customWidth="1"/>
    <col min="12547" max="12800" width="11.42578125" style="12"/>
    <col min="12801" max="12801" width="15.5703125" style="12" customWidth="1"/>
    <col min="12802" max="12802" width="17.140625" style="12" customWidth="1"/>
    <col min="12803" max="13056" width="11.42578125" style="12"/>
    <col min="13057" max="13057" width="15.5703125" style="12" customWidth="1"/>
    <col min="13058" max="13058" width="17.140625" style="12" customWidth="1"/>
    <col min="13059" max="13312" width="11.42578125" style="12"/>
    <col min="13313" max="13313" width="15.5703125" style="12" customWidth="1"/>
    <col min="13314" max="13314" width="17.140625" style="12" customWidth="1"/>
    <col min="13315" max="13568" width="11.42578125" style="12"/>
    <col min="13569" max="13569" width="15.5703125" style="12" customWidth="1"/>
    <col min="13570" max="13570" width="17.140625" style="12" customWidth="1"/>
    <col min="13571" max="13824" width="11.42578125" style="12"/>
    <col min="13825" max="13825" width="15.5703125" style="12" customWidth="1"/>
    <col min="13826" max="13826" width="17.140625" style="12" customWidth="1"/>
    <col min="13827" max="14080" width="11.42578125" style="12"/>
    <col min="14081" max="14081" width="15.5703125" style="12" customWidth="1"/>
    <col min="14082" max="14082" width="17.140625" style="12" customWidth="1"/>
    <col min="14083" max="14336" width="11.42578125" style="12"/>
    <col min="14337" max="14337" width="15.5703125" style="12" customWidth="1"/>
    <col min="14338" max="14338" width="17.140625" style="12" customWidth="1"/>
    <col min="14339" max="14592" width="11.42578125" style="12"/>
    <col min="14593" max="14593" width="15.5703125" style="12" customWidth="1"/>
    <col min="14594" max="14594" width="17.140625" style="12" customWidth="1"/>
    <col min="14595" max="14848" width="11.42578125" style="12"/>
    <col min="14849" max="14849" width="15.5703125" style="12" customWidth="1"/>
    <col min="14850" max="14850" width="17.140625" style="12" customWidth="1"/>
    <col min="14851" max="15104" width="11.42578125" style="12"/>
    <col min="15105" max="15105" width="15.5703125" style="12" customWidth="1"/>
    <col min="15106" max="15106" width="17.140625" style="12" customWidth="1"/>
    <col min="15107" max="15360" width="11.42578125" style="12"/>
    <col min="15361" max="15361" width="15.5703125" style="12" customWidth="1"/>
    <col min="15362" max="15362" width="17.140625" style="12" customWidth="1"/>
    <col min="15363" max="15616" width="11.42578125" style="12"/>
    <col min="15617" max="15617" width="15.5703125" style="12" customWidth="1"/>
    <col min="15618" max="15618" width="17.140625" style="12" customWidth="1"/>
    <col min="15619" max="15872" width="11.42578125" style="12"/>
    <col min="15873" max="15873" width="15.5703125" style="12" customWidth="1"/>
    <col min="15874" max="15874" width="17.140625" style="12" customWidth="1"/>
    <col min="15875" max="16128" width="11.42578125" style="12"/>
    <col min="16129" max="16129" width="15.5703125" style="12" customWidth="1"/>
    <col min="16130" max="16130" width="17.140625" style="12" customWidth="1"/>
    <col min="16131" max="16384" width="11.42578125" style="12"/>
  </cols>
  <sheetData>
    <row r="1" spans="1:14" ht="79.5" customHeight="1"/>
    <row r="4" spans="1:14" ht="20.25" customHeight="1">
      <c r="A4" s="2" t="s">
        <v>171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21" customHeight="1">
      <c r="A5" s="50"/>
      <c r="B5" s="47">
        <v>2002</v>
      </c>
      <c r="C5" s="47">
        <v>2003</v>
      </c>
      <c r="D5" s="48">
        <v>2004</v>
      </c>
      <c r="E5" s="49">
        <v>2005</v>
      </c>
      <c r="F5" s="49">
        <v>2006</v>
      </c>
      <c r="G5" s="49">
        <v>2007</v>
      </c>
      <c r="H5" s="49">
        <v>2008</v>
      </c>
      <c r="I5" s="49">
        <v>2009</v>
      </c>
      <c r="J5" s="49">
        <v>2010</v>
      </c>
      <c r="K5" s="49">
        <v>2011</v>
      </c>
      <c r="L5" s="49">
        <v>2012</v>
      </c>
      <c r="M5" s="50"/>
      <c r="N5" s="50"/>
    </row>
    <row r="6" spans="1:14">
      <c r="A6" s="50" t="s">
        <v>29</v>
      </c>
      <c r="B6" s="51">
        <v>100</v>
      </c>
      <c r="C6" s="51">
        <v>93.34</v>
      </c>
      <c r="D6" s="51">
        <v>91.01</v>
      </c>
      <c r="E6" s="51">
        <v>88.21</v>
      </c>
      <c r="F6" s="51">
        <v>68.45</v>
      </c>
      <c r="G6" s="51">
        <v>72.680000000000007</v>
      </c>
      <c r="H6" s="51">
        <v>84.35</v>
      </c>
      <c r="I6" s="51">
        <v>55.83</v>
      </c>
      <c r="J6" s="51">
        <v>61.635561511752705</v>
      </c>
      <c r="K6" s="51">
        <v>60.302220124953713</v>
      </c>
      <c r="L6" s="51">
        <v>49.655005314882267</v>
      </c>
      <c r="M6" s="50"/>
      <c r="N6" s="50"/>
    </row>
    <row r="7" spans="1:14" ht="21" customHeight="1">
      <c r="A7" s="50" t="s">
        <v>62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>
      <c r="K8" s="34"/>
      <c r="L8" s="34"/>
    </row>
    <row r="28" spans="1:3">
      <c r="A28" s="18"/>
      <c r="B28" s="18"/>
      <c r="C28" s="1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zoomScale="85" zoomScaleNormal="85" workbookViewId="0">
      <selection activeCell="B31" sqref="B31"/>
    </sheetView>
  </sheetViews>
  <sheetFormatPr baseColWidth="10" defaultRowHeight="15.75"/>
  <cols>
    <col min="1" max="1" width="15.5703125" style="22" customWidth="1"/>
    <col min="2" max="2" width="17.140625" style="22" customWidth="1"/>
    <col min="3" max="256" width="11.42578125" style="22"/>
    <col min="257" max="257" width="15.5703125" style="22" customWidth="1"/>
    <col min="258" max="258" width="17.140625" style="22" customWidth="1"/>
    <col min="259" max="512" width="11.42578125" style="22"/>
    <col min="513" max="513" width="15.5703125" style="22" customWidth="1"/>
    <col min="514" max="514" width="17.140625" style="22" customWidth="1"/>
    <col min="515" max="768" width="11.42578125" style="22"/>
    <col min="769" max="769" width="15.5703125" style="22" customWidth="1"/>
    <col min="770" max="770" width="17.140625" style="22" customWidth="1"/>
    <col min="771" max="1024" width="11.42578125" style="22"/>
    <col min="1025" max="1025" width="15.5703125" style="22" customWidth="1"/>
    <col min="1026" max="1026" width="17.140625" style="22" customWidth="1"/>
    <col min="1027" max="1280" width="11.42578125" style="22"/>
    <col min="1281" max="1281" width="15.5703125" style="22" customWidth="1"/>
    <col min="1282" max="1282" width="17.140625" style="22" customWidth="1"/>
    <col min="1283" max="1536" width="11.42578125" style="22"/>
    <col min="1537" max="1537" width="15.5703125" style="22" customWidth="1"/>
    <col min="1538" max="1538" width="17.140625" style="22" customWidth="1"/>
    <col min="1539" max="1792" width="11.42578125" style="22"/>
    <col min="1793" max="1793" width="15.5703125" style="22" customWidth="1"/>
    <col min="1794" max="1794" width="17.140625" style="22" customWidth="1"/>
    <col min="1795" max="2048" width="11.42578125" style="22"/>
    <col min="2049" max="2049" width="15.5703125" style="22" customWidth="1"/>
    <col min="2050" max="2050" width="17.140625" style="22" customWidth="1"/>
    <col min="2051" max="2304" width="11.42578125" style="22"/>
    <col min="2305" max="2305" width="15.5703125" style="22" customWidth="1"/>
    <col min="2306" max="2306" width="17.140625" style="22" customWidth="1"/>
    <col min="2307" max="2560" width="11.42578125" style="22"/>
    <col min="2561" max="2561" width="15.5703125" style="22" customWidth="1"/>
    <col min="2562" max="2562" width="17.140625" style="22" customWidth="1"/>
    <col min="2563" max="2816" width="11.42578125" style="22"/>
    <col min="2817" max="2817" width="15.5703125" style="22" customWidth="1"/>
    <col min="2818" max="2818" width="17.140625" style="22" customWidth="1"/>
    <col min="2819" max="3072" width="11.42578125" style="22"/>
    <col min="3073" max="3073" width="15.5703125" style="22" customWidth="1"/>
    <col min="3074" max="3074" width="17.140625" style="22" customWidth="1"/>
    <col min="3075" max="3328" width="11.42578125" style="22"/>
    <col min="3329" max="3329" width="15.5703125" style="22" customWidth="1"/>
    <col min="3330" max="3330" width="17.140625" style="22" customWidth="1"/>
    <col min="3331" max="3584" width="11.42578125" style="22"/>
    <col min="3585" max="3585" width="15.5703125" style="22" customWidth="1"/>
    <col min="3586" max="3586" width="17.140625" style="22" customWidth="1"/>
    <col min="3587" max="3840" width="11.42578125" style="22"/>
    <col min="3841" max="3841" width="15.5703125" style="22" customWidth="1"/>
    <col min="3842" max="3842" width="17.140625" style="22" customWidth="1"/>
    <col min="3843" max="4096" width="11.42578125" style="22"/>
    <col min="4097" max="4097" width="15.5703125" style="22" customWidth="1"/>
    <col min="4098" max="4098" width="17.140625" style="22" customWidth="1"/>
    <col min="4099" max="4352" width="11.42578125" style="22"/>
    <col min="4353" max="4353" width="15.5703125" style="22" customWidth="1"/>
    <col min="4354" max="4354" width="17.140625" style="22" customWidth="1"/>
    <col min="4355" max="4608" width="11.42578125" style="22"/>
    <col min="4609" max="4609" width="15.5703125" style="22" customWidth="1"/>
    <col min="4610" max="4610" width="17.140625" style="22" customWidth="1"/>
    <col min="4611" max="4864" width="11.42578125" style="22"/>
    <col min="4865" max="4865" width="15.5703125" style="22" customWidth="1"/>
    <col min="4866" max="4866" width="17.140625" style="22" customWidth="1"/>
    <col min="4867" max="5120" width="11.42578125" style="22"/>
    <col min="5121" max="5121" width="15.5703125" style="22" customWidth="1"/>
    <col min="5122" max="5122" width="17.140625" style="22" customWidth="1"/>
    <col min="5123" max="5376" width="11.42578125" style="22"/>
    <col min="5377" max="5377" width="15.5703125" style="22" customWidth="1"/>
    <col min="5378" max="5378" width="17.140625" style="22" customWidth="1"/>
    <col min="5379" max="5632" width="11.42578125" style="22"/>
    <col min="5633" max="5633" width="15.5703125" style="22" customWidth="1"/>
    <col min="5634" max="5634" width="17.140625" style="22" customWidth="1"/>
    <col min="5635" max="5888" width="11.42578125" style="22"/>
    <col min="5889" max="5889" width="15.5703125" style="22" customWidth="1"/>
    <col min="5890" max="5890" width="17.140625" style="22" customWidth="1"/>
    <col min="5891" max="6144" width="11.42578125" style="22"/>
    <col min="6145" max="6145" width="15.5703125" style="22" customWidth="1"/>
    <col min="6146" max="6146" width="17.140625" style="22" customWidth="1"/>
    <col min="6147" max="6400" width="11.42578125" style="22"/>
    <col min="6401" max="6401" width="15.5703125" style="22" customWidth="1"/>
    <col min="6402" max="6402" width="17.140625" style="22" customWidth="1"/>
    <col min="6403" max="6656" width="11.42578125" style="22"/>
    <col min="6657" max="6657" width="15.5703125" style="22" customWidth="1"/>
    <col min="6658" max="6658" width="17.140625" style="22" customWidth="1"/>
    <col min="6659" max="6912" width="11.42578125" style="22"/>
    <col min="6913" max="6913" width="15.5703125" style="22" customWidth="1"/>
    <col min="6914" max="6914" width="17.140625" style="22" customWidth="1"/>
    <col min="6915" max="7168" width="11.42578125" style="22"/>
    <col min="7169" max="7169" width="15.5703125" style="22" customWidth="1"/>
    <col min="7170" max="7170" width="17.140625" style="22" customWidth="1"/>
    <col min="7171" max="7424" width="11.42578125" style="22"/>
    <col min="7425" max="7425" width="15.5703125" style="22" customWidth="1"/>
    <col min="7426" max="7426" width="17.140625" style="22" customWidth="1"/>
    <col min="7427" max="7680" width="11.42578125" style="22"/>
    <col min="7681" max="7681" width="15.5703125" style="22" customWidth="1"/>
    <col min="7682" max="7682" width="17.140625" style="22" customWidth="1"/>
    <col min="7683" max="7936" width="11.42578125" style="22"/>
    <col min="7937" max="7937" width="15.5703125" style="22" customWidth="1"/>
    <col min="7938" max="7938" width="17.140625" style="22" customWidth="1"/>
    <col min="7939" max="8192" width="11.42578125" style="22"/>
    <col min="8193" max="8193" width="15.5703125" style="22" customWidth="1"/>
    <col min="8194" max="8194" width="17.140625" style="22" customWidth="1"/>
    <col min="8195" max="8448" width="11.42578125" style="22"/>
    <col min="8449" max="8449" width="15.5703125" style="22" customWidth="1"/>
    <col min="8450" max="8450" width="17.140625" style="22" customWidth="1"/>
    <col min="8451" max="8704" width="11.42578125" style="22"/>
    <col min="8705" max="8705" width="15.5703125" style="22" customWidth="1"/>
    <col min="8706" max="8706" width="17.140625" style="22" customWidth="1"/>
    <col min="8707" max="8960" width="11.42578125" style="22"/>
    <col min="8961" max="8961" width="15.5703125" style="22" customWidth="1"/>
    <col min="8962" max="8962" width="17.140625" style="22" customWidth="1"/>
    <col min="8963" max="9216" width="11.42578125" style="22"/>
    <col min="9217" max="9217" width="15.5703125" style="22" customWidth="1"/>
    <col min="9218" max="9218" width="17.140625" style="22" customWidth="1"/>
    <col min="9219" max="9472" width="11.42578125" style="22"/>
    <col min="9473" max="9473" width="15.5703125" style="22" customWidth="1"/>
    <col min="9474" max="9474" width="17.140625" style="22" customWidth="1"/>
    <col min="9475" max="9728" width="11.42578125" style="22"/>
    <col min="9729" max="9729" width="15.5703125" style="22" customWidth="1"/>
    <col min="9730" max="9730" width="17.140625" style="22" customWidth="1"/>
    <col min="9731" max="9984" width="11.42578125" style="22"/>
    <col min="9985" max="9985" width="15.5703125" style="22" customWidth="1"/>
    <col min="9986" max="9986" width="17.140625" style="22" customWidth="1"/>
    <col min="9987" max="10240" width="11.42578125" style="22"/>
    <col min="10241" max="10241" width="15.5703125" style="22" customWidth="1"/>
    <col min="10242" max="10242" width="17.140625" style="22" customWidth="1"/>
    <col min="10243" max="10496" width="11.42578125" style="22"/>
    <col min="10497" max="10497" width="15.5703125" style="22" customWidth="1"/>
    <col min="10498" max="10498" width="17.140625" style="22" customWidth="1"/>
    <col min="10499" max="10752" width="11.42578125" style="22"/>
    <col min="10753" max="10753" width="15.5703125" style="22" customWidth="1"/>
    <col min="10754" max="10754" width="17.140625" style="22" customWidth="1"/>
    <col min="10755" max="11008" width="11.42578125" style="22"/>
    <col min="11009" max="11009" width="15.5703125" style="22" customWidth="1"/>
    <col min="11010" max="11010" width="17.140625" style="22" customWidth="1"/>
    <col min="11011" max="11264" width="11.42578125" style="22"/>
    <col min="11265" max="11265" width="15.5703125" style="22" customWidth="1"/>
    <col min="11266" max="11266" width="17.140625" style="22" customWidth="1"/>
    <col min="11267" max="11520" width="11.42578125" style="22"/>
    <col min="11521" max="11521" width="15.5703125" style="22" customWidth="1"/>
    <col min="11522" max="11522" width="17.140625" style="22" customWidth="1"/>
    <col min="11523" max="11776" width="11.42578125" style="22"/>
    <col min="11777" max="11777" width="15.5703125" style="22" customWidth="1"/>
    <col min="11778" max="11778" width="17.140625" style="22" customWidth="1"/>
    <col min="11779" max="12032" width="11.42578125" style="22"/>
    <col min="12033" max="12033" width="15.5703125" style="22" customWidth="1"/>
    <col min="12034" max="12034" width="17.140625" style="22" customWidth="1"/>
    <col min="12035" max="12288" width="11.42578125" style="22"/>
    <col min="12289" max="12289" width="15.5703125" style="22" customWidth="1"/>
    <col min="12290" max="12290" width="17.140625" style="22" customWidth="1"/>
    <col min="12291" max="12544" width="11.42578125" style="22"/>
    <col min="12545" max="12545" width="15.5703125" style="22" customWidth="1"/>
    <col min="12546" max="12546" width="17.140625" style="22" customWidth="1"/>
    <col min="12547" max="12800" width="11.42578125" style="22"/>
    <col min="12801" max="12801" width="15.5703125" style="22" customWidth="1"/>
    <col min="12802" max="12802" width="17.140625" style="22" customWidth="1"/>
    <col min="12803" max="13056" width="11.42578125" style="22"/>
    <col min="13057" max="13057" width="15.5703125" style="22" customWidth="1"/>
    <col min="13058" max="13058" width="17.140625" style="22" customWidth="1"/>
    <col min="13059" max="13312" width="11.42578125" style="22"/>
    <col min="13313" max="13313" width="15.5703125" style="22" customWidth="1"/>
    <col min="13314" max="13314" width="17.140625" style="22" customWidth="1"/>
    <col min="13315" max="13568" width="11.42578125" style="22"/>
    <col min="13569" max="13569" width="15.5703125" style="22" customWidth="1"/>
    <col min="13570" max="13570" width="17.140625" style="22" customWidth="1"/>
    <col min="13571" max="13824" width="11.42578125" style="22"/>
    <col min="13825" max="13825" width="15.5703125" style="22" customWidth="1"/>
    <col min="13826" max="13826" width="17.140625" style="22" customWidth="1"/>
    <col min="13827" max="14080" width="11.42578125" style="22"/>
    <col min="14081" max="14081" width="15.5703125" style="22" customWidth="1"/>
    <col min="14082" max="14082" width="17.140625" style="22" customWidth="1"/>
    <col min="14083" max="14336" width="11.42578125" style="22"/>
    <col min="14337" max="14337" width="15.5703125" style="22" customWidth="1"/>
    <col min="14338" max="14338" width="17.140625" style="22" customWidth="1"/>
    <col min="14339" max="14592" width="11.42578125" style="22"/>
    <col min="14593" max="14593" width="15.5703125" style="22" customWidth="1"/>
    <col min="14594" max="14594" width="17.140625" style="22" customWidth="1"/>
    <col min="14595" max="14848" width="11.42578125" style="22"/>
    <col min="14849" max="14849" width="15.5703125" style="22" customWidth="1"/>
    <col min="14850" max="14850" width="17.140625" style="22" customWidth="1"/>
    <col min="14851" max="15104" width="11.42578125" style="22"/>
    <col min="15105" max="15105" width="15.5703125" style="22" customWidth="1"/>
    <col min="15106" max="15106" width="17.140625" style="22" customWidth="1"/>
    <col min="15107" max="15360" width="11.42578125" style="22"/>
    <col min="15361" max="15361" width="15.5703125" style="22" customWidth="1"/>
    <col min="15362" max="15362" width="17.140625" style="22" customWidth="1"/>
    <col min="15363" max="15616" width="11.42578125" style="22"/>
    <col min="15617" max="15617" width="15.5703125" style="22" customWidth="1"/>
    <col min="15618" max="15618" width="17.140625" style="22" customWidth="1"/>
    <col min="15619" max="15872" width="11.42578125" style="22"/>
    <col min="15873" max="15873" width="15.5703125" style="22" customWidth="1"/>
    <col min="15874" max="15874" width="17.140625" style="22" customWidth="1"/>
    <col min="15875" max="16128" width="11.42578125" style="22"/>
    <col min="16129" max="16129" width="15.5703125" style="22" customWidth="1"/>
    <col min="16130" max="16130" width="17.140625" style="22" customWidth="1"/>
    <col min="16131" max="16384" width="11.42578125" style="22"/>
  </cols>
  <sheetData>
    <row r="1" spans="1:12" ht="15.75" customHeight="1">
      <c r="A1" s="21"/>
    </row>
    <row r="2" spans="1:12" ht="15.75" customHeight="1">
      <c r="A2" s="21"/>
    </row>
    <row r="3" spans="1:12" ht="15.75" customHeight="1">
      <c r="A3" s="21"/>
    </row>
    <row r="4" spans="1:12" ht="15.75" customHeight="1">
      <c r="B4" s="35"/>
      <c r="C4" s="35"/>
      <c r="D4" s="36"/>
      <c r="E4" s="37"/>
      <c r="F4" s="37"/>
      <c r="G4" s="37"/>
      <c r="H4" s="37"/>
      <c r="I4" s="37"/>
      <c r="J4" s="37"/>
      <c r="K4" s="37"/>
      <c r="L4" s="37"/>
    </row>
    <row r="5" spans="1:1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16.5" customHeight="1"/>
    <row r="8" spans="1:12">
      <c r="K8" s="40"/>
      <c r="L8" s="40"/>
    </row>
    <row r="28" spans="1:3">
      <c r="A28" s="32" t="s">
        <v>62</v>
      </c>
      <c r="B28" s="29"/>
      <c r="C28" s="29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6"/>
  <sheetViews>
    <sheetView topLeftCell="A4" zoomScaleNormal="100" workbookViewId="0">
      <selection activeCell="D7" sqref="D7"/>
    </sheetView>
  </sheetViews>
  <sheetFormatPr baseColWidth="10" defaultRowHeight="12"/>
  <cols>
    <col min="1" max="1" width="23.5703125" style="3" customWidth="1"/>
    <col min="2" max="2" width="15.7109375" style="3" customWidth="1"/>
    <col min="3" max="3" width="18.5703125" style="3" customWidth="1"/>
    <col min="4" max="4" width="17" style="3" customWidth="1"/>
    <col min="5" max="5" width="20.140625" style="3" customWidth="1"/>
    <col min="6" max="6" width="23.42578125" style="3" customWidth="1"/>
    <col min="7" max="16384" width="11.42578125" style="3"/>
  </cols>
  <sheetData>
    <row r="1" spans="1:8" ht="57" customHeight="1"/>
    <row r="4" spans="1:8" ht="18" customHeight="1">
      <c r="A4" s="1" t="s">
        <v>157</v>
      </c>
    </row>
    <row r="5" spans="1:8" ht="12.75">
      <c r="A5" s="224" t="s">
        <v>63</v>
      </c>
      <c r="B5" s="225"/>
      <c r="C5" s="225"/>
      <c r="D5" s="225"/>
      <c r="E5" s="225"/>
      <c r="F5" s="226"/>
    </row>
    <row r="6" spans="1:8" ht="12.75">
      <c r="A6" s="89" t="s">
        <v>7</v>
      </c>
      <c r="B6" s="172" t="s">
        <v>47</v>
      </c>
      <c r="C6" s="172" t="s">
        <v>48</v>
      </c>
      <c r="D6" s="172" t="s">
        <v>6</v>
      </c>
      <c r="E6" s="172" t="s">
        <v>64</v>
      </c>
      <c r="F6" s="173" t="s">
        <v>65</v>
      </c>
    </row>
    <row r="7" spans="1:8" ht="12.75">
      <c r="A7" s="52" t="s">
        <v>8</v>
      </c>
      <c r="B7" s="53">
        <v>0.26313419999999998</v>
      </c>
      <c r="C7" s="153">
        <v>0</v>
      </c>
      <c r="D7" s="53">
        <v>0.26313419999999998</v>
      </c>
      <c r="E7" s="146">
        <f>B7/D7*100</f>
        <v>100</v>
      </c>
      <c r="F7" s="147">
        <f>C7/D7*100</f>
        <v>0</v>
      </c>
    </row>
    <row r="8" spans="1:8" ht="12.75">
      <c r="A8" s="55" t="s">
        <v>9</v>
      </c>
      <c r="B8" s="56">
        <v>2571.233546797826</v>
      </c>
      <c r="C8" s="123">
        <v>216.53358389755556</v>
      </c>
      <c r="D8" s="56">
        <v>2787.7671306953816</v>
      </c>
      <c r="E8" s="148">
        <f t="shared" ref="E8:E24" si="0">B8/D8*100</f>
        <v>92.23272340385391</v>
      </c>
      <c r="F8" s="149">
        <f t="shared" ref="F8:F24" si="1">C8/D8*100</f>
        <v>7.7672765961460835</v>
      </c>
    </row>
    <row r="9" spans="1:8" ht="12.75">
      <c r="A9" s="55" t="s">
        <v>10</v>
      </c>
      <c r="B9" s="56">
        <v>1441.9332122717396</v>
      </c>
      <c r="C9" s="123">
        <v>361.35795827499999</v>
      </c>
      <c r="D9" s="56">
        <v>1803.2911705467395</v>
      </c>
      <c r="E9" s="148">
        <f t="shared" si="0"/>
        <v>79.961197383036051</v>
      </c>
      <c r="F9" s="149">
        <f t="shared" si="1"/>
        <v>20.038802616963956</v>
      </c>
    </row>
    <row r="10" spans="1:8" ht="12.75">
      <c r="A10" s="55" t="s">
        <v>11</v>
      </c>
      <c r="B10" s="56">
        <v>63.975327888727605</v>
      </c>
      <c r="C10" s="123">
        <v>0.50654999999999994</v>
      </c>
      <c r="D10" s="56">
        <v>64.48187788872761</v>
      </c>
      <c r="E10" s="148">
        <f t="shared" si="0"/>
        <v>99.214430446839458</v>
      </c>
      <c r="F10" s="149">
        <f t="shared" si="1"/>
        <v>0.785569553160536</v>
      </c>
    </row>
    <row r="11" spans="1:8" ht="12.75">
      <c r="A11" s="55" t="s">
        <v>12</v>
      </c>
      <c r="B11" s="56">
        <v>10575.561616820023</v>
      </c>
      <c r="C11" s="123">
        <v>3668.3788797664261</v>
      </c>
      <c r="D11" s="56">
        <v>14243.940496586449</v>
      </c>
      <c r="E11" s="148">
        <f t="shared" si="0"/>
        <v>74.246039004125649</v>
      </c>
      <c r="F11" s="149">
        <f t="shared" si="1"/>
        <v>25.753960995874358</v>
      </c>
    </row>
    <row r="12" spans="1:8" ht="12.75">
      <c r="A12" s="55" t="s">
        <v>13</v>
      </c>
      <c r="B12" s="56">
        <v>1267.6109222805028</v>
      </c>
      <c r="C12" s="123">
        <v>252.48260938988889</v>
      </c>
      <c r="D12" s="56">
        <v>1520.0935316703917</v>
      </c>
      <c r="E12" s="148">
        <f t="shared" si="0"/>
        <v>83.390324073516567</v>
      </c>
      <c r="F12" s="149">
        <f t="shared" si="1"/>
        <v>16.609675926483433</v>
      </c>
    </row>
    <row r="13" spans="1:8" ht="12.75">
      <c r="A13" s="55" t="s">
        <v>14</v>
      </c>
      <c r="B13" s="56">
        <v>1.6453276669009216</v>
      </c>
      <c r="C13" s="123">
        <v>538.42078246950211</v>
      </c>
      <c r="D13" s="56">
        <v>540.06611013640304</v>
      </c>
      <c r="E13" s="148">
        <f t="shared" si="0"/>
        <v>0.30465301118142102</v>
      </c>
      <c r="F13" s="149">
        <f t="shared" si="1"/>
        <v>99.695346988818585</v>
      </c>
    </row>
    <row r="14" spans="1:8" ht="12.75">
      <c r="A14" s="55" t="s">
        <v>15</v>
      </c>
      <c r="B14" s="56">
        <v>7.2642015600000001</v>
      </c>
      <c r="C14" s="123">
        <v>0</v>
      </c>
      <c r="D14" s="56">
        <v>7.2642015600000001</v>
      </c>
      <c r="E14" s="148">
        <f t="shared" si="0"/>
        <v>100</v>
      </c>
      <c r="F14" s="149">
        <f t="shared" si="1"/>
        <v>0</v>
      </c>
      <c r="H14" s="42"/>
    </row>
    <row r="15" spans="1:8" ht="12.75">
      <c r="A15" s="55" t="s">
        <v>16</v>
      </c>
      <c r="B15" s="56">
        <v>2610.8622838981596</v>
      </c>
      <c r="C15" s="123">
        <v>85.917323975000002</v>
      </c>
      <c r="D15" s="56">
        <v>2696.7796078731594</v>
      </c>
      <c r="E15" s="148">
        <f t="shared" si="0"/>
        <v>96.814076918849167</v>
      </c>
      <c r="F15" s="149">
        <f t="shared" si="1"/>
        <v>3.1859230811508361</v>
      </c>
      <c r="H15" s="42"/>
    </row>
    <row r="16" spans="1:8" ht="12.75">
      <c r="A16" s="55" t="s">
        <v>17</v>
      </c>
      <c r="B16" s="56">
        <v>207.78807032857148</v>
      </c>
      <c r="C16" s="56">
        <v>252.07416221538466</v>
      </c>
      <c r="D16" s="56">
        <v>459.86223254395611</v>
      </c>
      <c r="E16" s="148">
        <f t="shared" si="0"/>
        <v>45.184852250007282</v>
      </c>
      <c r="F16" s="149">
        <f t="shared" si="1"/>
        <v>54.815147749992718</v>
      </c>
    </row>
    <row r="17" spans="1:21" ht="12.75">
      <c r="A17" s="55" t="s">
        <v>18</v>
      </c>
      <c r="B17" s="56">
        <v>122.79049218114083</v>
      </c>
      <c r="C17" s="56">
        <v>618.07827233201579</v>
      </c>
      <c r="D17" s="56">
        <v>740.86876451315663</v>
      </c>
      <c r="E17" s="148">
        <f t="shared" si="0"/>
        <v>16.573851950936213</v>
      </c>
      <c r="F17" s="149">
        <f t="shared" si="1"/>
        <v>83.426148049063784</v>
      </c>
    </row>
    <row r="18" spans="1:21" ht="12.75">
      <c r="A18" s="55" t="s">
        <v>19</v>
      </c>
      <c r="B18" s="56">
        <v>2148.2080085438174</v>
      </c>
      <c r="C18" s="56">
        <v>2126.024858646404</v>
      </c>
      <c r="D18" s="56">
        <v>4274.2328671902214</v>
      </c>
      <c r="E18" s="148">
        <f t="shared" si="0"/>
        <v>50.259498611642051</v>
      </c>
      <c r="F18" s="149">
        <f t="shared" si="1"/>
        <v>49.740501388357956</v>
      </c>
    </row>
    <row r="19" spans="1:21" ht="12.75">
      <c r="A19" s="55" t="s">
        <v>20</v>
      </c>
      <c r="B19" s="56">
        <v>192.17647917208791</v>
      </c>
      <c r="C19" s="56">
        <v>1.4102352</v>
      </c>
      <c r="D19" s="56">
        <v>193.5867143720879</v>
      </c>
      <c r="E19" s="148">
        <f t="shared" si="0"/>
        <v>99.271522736168038</v>
      </c>
      <c r="F19" s="149">
        <f t="shared" si="1"/>
        <v>0.72847726383197153</v>
      </c>
    </row>
    <row r="20" spans="1:21" ht="12.75">
      <c r="A20" s="55" t="s">
        <v>21</v>
      </c>
      <c r="B20" s="56">
        <v>54.776975209823497</v>
      </c>
      <c r="C20" s="56">
        <v>212.73990272923808</v>
      </c>
      <c r="D20" s="56">
        <v>267.5168779390616</v>
      </c>
      <c r="E20" s="148">
        <f t="shared" si="0"/>
        <v>20.47608196978932</v>
      </c>
      <c r="F20" s="149">
        <f t="shared" si="1"/>
        <v>79.523918030210666</v>
      </c>
    </row>
    <row r="21" spans="1:21" ht="12.75">
      <c r="A21" s="55" t="s">
        <v>22</v>
      </c>
      <c r="B21" s="56">
        <v>4045.1283594746956</v>
      </c>
      <c r="C21" s="56">
        <v>20807.801024282002</v>
      </c>
      <c r="D21" s="56">
        <v>24852.929383756698</v>
      </c>
      <c r="E21" s="148">
        <f t="shared" si="0"/>
        <v>16.276263844046078</v>
      </c>
      <c r="F21" s="149">
        <f t="shared" si="1"/>
        <v>83.723736155953915</v>
      </c>
    </row>
    <row r="22" spans="1:21" ht="12.75">
      <c r="A22" s="55" t="s">
        <v>23</v>
      </c>
      <c r="B22" s="56">
        <v>74.607770872342442</v>
      </c>
      <c r="C22" s="56">
        <v>8.0465000000000009E-2</v>
      </c>
      <c r="D22" s="56">
        <v>74.688235872342446</v>
      </c>
      <c r="E22" s="148">
        <f t="shared" si="0"/>
        <v>99.892265496620468</v>
      </c>
      <c r="F22" s="149">
        <f t="shared" si="1"/>
        <v>0.10773450337952986</v>
      </c>
    </row>
    <row r="23" spans="1:21" ht="12.75">
      <c r="A23" s="58" t="s">
        <v>24</v>
      </c>
      <c r="B23" s="59">
        <v>4775.3736201296651</v>
      </c>
      <c r="C23" s="59">
        <v>2226.9540832613761</v>
      </c>
      <c r="D23" s="59">
        <v>7002.3277033910417</v>
      </c>
      <c r="E23" s="150">
        <f t="shared" si="0"/>
        <v>68.196945678750197</v>
      </c>
      <c r="F23" s="151">
        <f t="shared" si="1"/>
        <v>31.803054321249796</v>
      </c>
    </row>
    <row r="24" spans="1:21" ht="12.75">
      <c r="A24" s="90" t="s">
        <v>6</v>
      </c>
      <c r="B24" s="91">
        <v>30161.199349296025</v>
      </c>
      <c r="C24" s="91">
        <v>31368.760691439791</v>
      </c>
      <c r="D24" s="91">
        <v>61529.960040735816</v>
      </c>
      <c r="E24" s="152">
        <f t="shared" si="0"/>
        <v>49.01872084644269</v>
      </c>
      <c r="F24" s="152">
        <f t="shared" si="1"/>
        <v>50.98127915355731</v>
      </c>
    </row>
    <row r="25" spans="1:21" ht="12.75">
      <c r="A25" s="4"/>
      <c r="B25" s="74">
        <v>42744.419847766687</v>
      </c>
      <c r="C25" s="74">
        <v>31979.027891831116</v>
      </c>
      <c r="D25" s="75">
        <v>74723.447739597803</v>
      </c>
      <c r="E25" s="4"/>
      <c r="F25" s="4"/>
    </row>
    <row r="26" spans="1:21" ht="12.75">
      <c r="A26" s="4"/>
      <c r="B26" s="4"/>
      <c r="C26" s="4"/>
      <c r="D26" s="4"/>
      <c r="E26" s="4"/>
      <c r="F26" s="4"/>
    </row>
    <row r="27" spans="1:21" ht="12.75">
      <c r="A27" s="4"/>
      <c r="B27" s="4">
        <f>((B$24-B$25)/B$25)*100</f>
        <v>-29.438276489154667</v>
      </c>
      <c r="C27" s="4">
        <f t="shared" ref="C27:D27" si="2">((C$24-C$25)/C$25)*100</f>
        <v>-1.9083356831719536</v>
      </c>
      <c r="D27" s="4">
        <f t="shared" si="2"/>
        <v>-17.656422579482278</v>
      </c>
      <c r="E27" s="4"/>
      <c r="F27" s="4"/>
    </row>
    <row r="28" spans="1:21" ht="12.75">
      <c r="A28" s="4"/>
      <c r="B28" s="4"/>
      <c r="C28" s="4"/>
      <c r="D28" s="4"/>
      <c r="E28" s="4"/>
      <c r="F28" s="4"/>
    </row>
    <row r="29" spans="1:21" ht="39" customHeight="1">
      <c r="A29" s="227" t="s">
        <v>161</v>
      </c>
      <c r="B29" s="228"/>
      <c r="C29" s="228"/>
      <c r="D29" s="228"/>
      <c r="E29" s="228"/>
      <c r="F29" s="229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ht="18" customHeight="1">
      <c r="A30" s="83" t="s">
        <v>7</v>
      </c>
      <c r="B30" s="84" t="s">
        <v>47</v>
      </c>
      <c r="C30" s="84" t="s">
        <v>48</v>
      </c>
      <c r="D30" s="84" t="s">
        <v>6</v>
      </c>
      <c r="E30" s="84" t="s">
        <v>64</v>
      </c>
      <c r="F30" s="85" t="s">
        <v>65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</row>
    <row r="31" spans="1:21" ht="12.75">
      <c r="A31" s="61" t="s">
        <v>26</v>
      </c>
      <c r="B31" s="62">
        <v>5913.7310419219557</v>
      </c>
      <c r="C31" s="62">
        <v>1166.5692067845116</v>
      </c>
      <c r="D31" s="62">
        <v>7080.3002487064678</v>
      </c>
      <c r="E31" s="63">
        <f>B31/D31</f>
        <v>0.83523732528184269</v>
      </c>
      <c r="F31" s="63">
        <f>C31/D31</f>
        <v>0.16476267471815725</v>
      </c>
    </row>
    <row r="32" spans="1:21" ht="12.75">
      <c r="A32" s="61" t="s">
        <v>12</v>
      </c>
      <c r="B32" s="62">
        <v>10575.561616820023</v>
      </c>
      <c r="C32" s="62">
        <v>3668.3788797664261</v>
      </c>
      <c r="D32" s="62">
        <v>14243.940496586449</v>
      </c>
      <c r="E32" s="63">
        <f t="shared" ref="E32:E39" si="3">B32/D32</f>
        <v>0.74246039004125652</v>
      </c>
      <c r="F32" s="63">
        <f t="shared" ref="F32:F39" si="4">C32/D32</f>
        <v>0.25753960995874359</v>
      </c>
    </row>
    <row r="33" spans="1:6" ht="12.75">
      <c r="A33" s="61" t="s">
        <v>14</v>
      </c>
      <c r="B33" s="62">
        <v>1.6453276669009216</v>
      </c>
      <c r="C33" s="62">
        <v>538.42078246950211</v>
      </c>
      <c r="D33" s="62">
        <v>540.06611013640304</v>
      </c>
      <c r="E33" s="63">
        <f t="shared" si="3"/>
        <v>3.0465301118142102E-3</v>
      </c>
      <c r="F33" s="63">
        <f t="shared" si="4"/>
        <v>0.99695346988818578</v>
      </c>
    </row>
    <row r="34" spans="1:6" ht="12.75">
      <c r="A34" s="61" t="s">
        <v>18</v>
      </c>
      <c r="B34" s="62">
        <v>122.79049218114083</v>
      </c>
      <c r="C34" s="62">
        <v>618.07827233201579</v>
      </c>
      <c r="D34" s="62">
        <v>740.86876451315663</v>
      </c>
      <c r="E34" s="63">
        <f t="shared" si="3"/>
        <v>0.16573851950936214</v>
      </c>
      <c r="F34" s="63">
        <f t="shared" si="4"/>
        <v>0.83426148049063786</v>
      </c>
    </row>
    <row r="35" spans="1:6" ht="12.75">
      <c r="A35" s="61" t="s">
        <v>19</v>
      </c>
      <c r="B35" s="62">
        <v>2148.2080085438174</v>
      </c>
      <c r="C35" s="62">
        <v>2126.024858646404</v>
      </c>
      <c r="D35" s="62">
        <v>4274.2328671902214</v>
      </c>
      <c r="E35" s="63">
        <f t="shared" si="3"/>
        <v>0.50259498611642051</v>
      </c>
      <c r="F35" s="63">
        <f t="shared" si="4"/>
        <v>0.49740501388357955</v>
      </c>
    </row>
    <row r="36" spans="1:6" ht="12.75">
      <c r="A36" s="61" t="s">
        <v>22</v>
      </c>
      <c r="B36" s="62">
        <v>4045.1283594746956</v>
      </c>
      <c r="C36" s="62">
        <v>20807.801024282002</v>
      </c>
      <c r="D36" s="62">
        <v>24852.929383756698</v>
      </c>
      <c r="E36" s="63">
        <f t="shared" si="3"/>
        <v>0.16276263844046079</v>
      </c>
      <c r="F36" s="63">
        <f t="shared" si="4"/>
        <v>0.83723736155953921</v>
      </c>
    </row>
    <row r="37" spans="1:6" ht="12.75">
      <c r="A37" s="61" t="s">
        <v>66</v>
      </c>
      <c r="B37" s="62">
        <v>2578.7608825578259</v>
      </c>
      <c r="C37" s="62">
        <v>216.53358389755556</v>
      </c>
      <c r="D37" s="62">
        <v>2795.2944664553816</v>
      </c>
      <c r="E37" s="63">
        <f t="shared" si="3"/>
        <v>0.92253639589816294</v>
      </c>
      <c r="F37" s="63">
        <f t="shared" si="4"/>
        <v>7.7463604101837072E-2</v>
      </c>
    </row>
    <row r="38" spans="1:6" ht="12.75">
      <c r="A38" s="61" t="s">
        <v>24</v>
      </c>
      <c r="B38" s="62">
        <v>4775.3736201296651</v>
      </c>
      <c r="C38" s="62">
        <v>2226.9540832613761</v>
      </c>
      <c r="D38" s="62">
        <v>7002.3277033910417</v>
      </c>
      <c r="E38" s="63">
        <f t="shared" si="3"/>
        <v>0.68196945678750198</v>
      </c>
      <c r="F38" s="63">
        <f t="shared" si="4"/>
        <v>0.31803054321249796</v>
      </c>
    </row>
    <row r="39" spans="1:6" ht="12.75">
      <c r="A39" s="86" t="s">
        <v>6</v>
      </c>
      <c r="B39" s="87">
        <v>30161.199349296025</v>
      </c>
      <c r="C39" s="87">
        <v>31368.760691439791</v>
      </c>
      <c r="D39" s="87">
        <v>61529.960040735816</v>
      </c>
      <c r="E39" s="88">
        <f t="shared" si="3"/>
        <v>0.49018720846442693</v>
      </c>
      <c r="F39" s="88">
        <f t="shared" si="4"/>
        <v>0.50981279153557313</v>
      </c>
    </row>
    <row r="40" spans="1:6" ht="12.75">
      <c r="A40" s="5" t="s">
        <v>159</v>
      </c>
      <c r="B40" s="6" t="s">
        <v>160</v>
      </c>
      <c r="C40" s="4"/>
    </row>
    <row r="41" spans="1:6">
      <c r="A41" s="41"/>
      <c r="B41" s="43"/>
    </row>
    <row r="42" spans="1:6" ht="12.75">
      <c r="A42" s="50" t="s">
        <v>62</v>
      </c>
      <c r="B42" s="43"/>
    </row>
    <row r="52" spans="1:2">
      <c r="A52" s="41"/>
      <c r="B52" s="43"/>
    </row>
    <row r="53" spans="1:2">
      <c r="A53" s="41"/>
      <c r="B53" s="43"/>
    </row>
    <row r="54" spans="1:2">
      <c r="A54" s="41"/>
      <c r="B54" s="43"/>
    </row>
    <row r="55" spans="1:2">
      <c r="A55" s="41"/>
      <c r="B55" s="43"/>
    </row>
    <row r="56" spans="1:2">
      <c r="A56" s="41"/>
      <c r="B56" s="43"/>
    </row>
  </sheetData>
  <mergeCells count="2">
    <mergeCell ref="A5:F5"/>
    <mergeCell ref="A29:F2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52"/>
  <sheetViews>
    <sheetView topLeftCell="A13" zoomScaleNormal="100" workbookViewId="0">
      <selection activeCell="B45" sqref="B45"/>
    </sheetView>
  </sheetViews>
  <sheetFormatPr baseColWidth="10" defaultRowHeight="12"/>
  <cols>
    <col min="1" max="1" width="26.42578125" style="3" customWidth="1"/>
    <col min="2" max="2" width="13" style="3" bestFit="1" customWidth="1"/>
    <col min="3" max="3" width="18.28515625" style="3" customWidth="1"/>
    <col min="4" max="4" width="18.5703125" style="3" customWidth="1"/>
    <col min="5" max="5" width="23.7109375" style="3" customWidth="1"/>
    <col min="6" max="6" width="30.42578125" style="3" customWidth="1"/>
    <col min="7" max="256" width="11.42578125" style="3"/>
    <col min="257" max="257" width="26.42578125" style="3" customWidth="1"/>
    <col min="258" max="258" width="13" style="3" bestFit="1" customWidth="1"/>
    <col min="259" max="259" width="14.7109375" style="3" bestFit="1" customWidth="1"/>
    <col min="260" max="260" width="11.42578125" style="3"/>
    <col min="261" max="261" width="15.7109375" style="3" customWidth="1"/>
    <col min="262" max="262" width="26.5703125" style="3" customWidth="1"/>
    <col min="263" max="512" width="11.42578125" style="3"/>
    <col min="513" max="513" width="26.42578125" style="3" customWidth="1"/>
    <col min="514" max="514" width="13" style="3" bestFit="1" customWidth="1"/>
    <col min="515" max="515" width="14.7109375" style="3" bestFit="1" customWidth="1"/>
    <col min="516" max="516" width="11.42578125" style="3"/>
    <col min="517" max="517" width="15.7109375" style="3" customWidth="1"/>
    <col min="518" max="518" width="26.5703125" style="3" customWidth="1"/>
    <col min="519" max="768" width="11.42578125" style="3"/>
    <col min="769" max="769" width="26.42578125" style="3" customWidth="1"/>
    <col min="770" max="770" width="13" style="3" bestFit="1" customWidth="1"/>
    <col min="771" max="771" width="14.7109375" style="3" bestFit="1" customWidth="1"/>
    <col min="772" max="772" width="11.42578125" style="3"/>
    <col min="773" max="773" width="15.7109375" style="3" customWidth="1"/>
    <col min="774" max="774" width="26.5703125" style="3" customWidth="1"/>
    <col min="775" max="1024" width="11.42578125" style="3"/>
    <col min="1025" max="1025" width="26.42578125" style="3" customWidth="1"/>
    <col min="1026" max="1026" width="13" style="3" bestFit="1" customWidth="1"/>
    <col min="1027" max="1027" width="14.7109375" style="3" bestFit="1" customWidth="1"/>
    <col min="1028" max="1028" width="11.42578125" style="3"/>
    <col min="1029" max="1029" width="15.7109375" style="3" customWidth="1"/>
    <col min="1030" max="1030" width="26.5703125" style="3" customWidth="1"/>
    <col min="1031" max="1280" width="11.42578125" style="3"/>
    <col min="1281" max="1281" width="26.42578125" style="3" customWidth="1"/>
    <col min="1282" max="1282" width="13" style="3" bestFit="1" customWidth="1"/>
    <col min="1283" max="1283" width="14.7109375" style="3" bestFit="1" customWidth="1"/>
    <col min="1284" max="1284" width="11.42578125" style="3"/>
    <col min="1285" max="1285" width="15.7109375" style="3" customWidth="1"/>
    <col min="1286" max="1286" width="26.5703125" style="3" customWidth="1"/>
    <col min="1287" max="1536" width="11.42578125" style="3"/>
    <col min="1537" max="1537" width="26.42578125" style="3" customWidth="1"/>
    <col min="1538" max="1538" width="13" style="3" bestFit="1" customWidth="1"/>
    <col min="1539" max="1539" width="14.7109375" style="3" bestFit="1" customWidth="1"/>
    <col min="1540" max="1540" width="11.42578125" style="3"/>
    <col min="1541" max="1541" width="15.7109375" style="3" customWidth="1"/>
    <col min="1542" max="1542" width="26.5703125" style="3" customWidth="1"/>
    <col min="1543" max="1792" width="11.42578125" style="3"/>
    <col min="1793" max="1793" width="26.42578125" style="3" customWidth="1"/>
    <col min="1794" max="1794" width="13" style="3" bestFit="1" customWidth="1"/>
    <col min="1795" max="1795" width="14.7109375" style="3" bestFit="1" customWidth="1"/>
    <col min="1796" max="1796" width="11.42578125" style="3"/>
    <col min="1797" max="1797" width="15.7109375" style="3" customWidth="1"/>
    <col min="1798" max="1798" width="26.5703125" style="3" customWidth="1"/>
    <col min="1799" max="2048" width="11.42578125" style="3"/>
    <col min="2049" max="2049" width="26.42578125" style="3" customWidth="1"/>
    <col min="2050" max="2050" width="13" style="3" bestFit="1" customWidth="1"/>
    <col min="2051" max="2051" width="14.7109375" style="3" bestFit="1" customWidth="1"/>
    <col min="2052" max="2052" width="11.42578125" style="3"/>
    <col min="2053" max="2053" width="15.7109375" style="3" customWidth="1"/>
    <col min="2054" max="2054" width="26.5703125" style="3" customWidth="1"/>
    <col min="2055" max="2304" width="11.42578125" style="3"/>
    <col min="2305" max="2305" width="26.42578125" style="3" customWidth="1"/>
    <col min="2306" max="2306" width="13" style="3" bestFit="1" customWidth="1"/>
    <col min="2307" max="2307" width="14.7109375" style="3" bestFit="1" customWidth="1"/>
    <col min="2308" max="2308" width="11.42578125" style="3"/>
    <col min="2309" max="2309" width="15.7109375" style="3" customWidth="1"/>
    <col min="2310" max="2310" width="26.5703125" style="3" customWidth="1"/>
    <col min="2311" max="2560" width="11.42578125" style="3"/>
    <col min="2561" max="2561" width="26.42578125" style="3" customWidth="1"/>
    <col min="2562" max="2562" width="13" style="3" bestFit="1" customWidth="1"/>
    <col min="2563" max="2563" width="14.7109375" style="3" bestFit="1" customWidth="1"/>
    <col min="2564" max="2564" width="11.42578125" style="3"/>
    <col min="2565" max="2565" width="15.7109375" style="3" customWidth="1"/>
    <col min="2566" max="2566" width="26.5703125" style="3" customWidth="1"/>
    <col min="2567" max="2816" width="11.42578125" style="3"/>
    <col min="2817" max="2817" width="26.42578125" style="3" customWidth="1"/>
    <col min="2818" max="2818" width="13" style="3" bestFit="1" customWidth="1"/>
    <col min="2819" max="2819" width="14.7109375" style="3" bestFit="1" customWidth="1"/>
    <col min="2820" max="2820" width="11.42578125" style="3"/>
    <col min="2821" max="2821" width="15.7109375" style="3" customWidth="1"/>
    <col min="2822" max="2822" width="26.5703125" style="3" customWidth="1"/>
    <col min="2823" max="3072" width="11.42578125" style="3"/>
    <col min="3073" max="3073" width="26.42578125" style="3" customWidth="1"/>
    <col min="3074" max="3074" width="13" style="3" bestFit="1" customWidth="1"/>
    <col min="3075" max="3075" width="14.7109375" style="3" bestFit="1" customWidth="1"/>
    <col min="3076" max="3076" width="11.42578125" style="3"/>
    <col min="3077" max="3077" width="15.7109375" style="3" customWidth="1"/>
    <col min="3078" max="3078" width="26.5703125" style="3" customWidth="1"/>
    <col min="3079" max="3328" width="11.42578125" style="3"/>
    <col min="3329" max="3329" width="26.42578125" style="3" customWidth="1"/>
    <col min="3330" max="3330" width="13" style="3" bestFit="1" customWidth="1"/>
    <col min="3331" max="3331" width="14.7109375" style="3" bestFit="1" customWidth="1"/>
    <col min="3332" max="3332" width="11.42578125" style="3"/>
    <col min="3333" max="3333" width="15.7109375" style="3" customWidth="1"/>
    <col min="3334" max="3334" width="26.5703125" style="3" customWidth="1"/>
    <col min="3335" max="3584" width="11.42578125" style="3"/>
    <col min="3585" max="3585" width="26.42578125" style="3" customWidth="1"/>
    <col min="3586" max="3586" width="13" style="3" bestFit="1" customWidth="1"/>
    <col min="3587" max="3587" width="14.7109375" style="3" bestFit="1" customWidth="1"/>
    <col min="3588" max="3588" width="11.42578125" style="3"/>
    <col min="3589" max="3589" width="15.7109375" style="3" customWidth="1"/>
    <col min="3590" max="3590" width="26.5703125" style="3" customWidth="1"/>
    <col min="3591" max="3840" width="11.42578125" style="3"/>
    <col min="3841" max="3841" width="26.42578125" style="3" customWidth="1"/>
    <col min="3842" max="3842" width="13" style="3" bestFit="1" customWidth="1"/>
    <col min="3843" max="3843" width="14.7109375" style="3" bestFit="1" customWidth="1"/>
    <col min="3844" max="3844" width="11.42578125" style="3"/>
    <col min="3845" max="3845" width="15.7109375" style="3" customWidth="1"/>
    <col min="3846" max="3846" width="26.5703125" style="3" customWidth="1"/>
    <col min="3847" max="4096" width="11.42578125" style="3"/>
    <col min="4097" max="4097" width="26.42578125" style="3" customWidth="1"/>
    <col min="4098" max="4098" width="13" style="3" bestFit="1" customWidth="1"/>
    <col min="4099" max="4099" width="14.7109375" style="3" bestFit="1" customWidth="1"/>
    <col min="4100" max="4100" width="11.42578125" style="3"/>
    <col min="4101" max="4101" width="15.7109375" style="3" customWidth="1"/>
    <col min="4102" max="4102" width="26.5703125" style="3" customWidth="1"/>
    <col min="4103" max="4352" width="11.42578125" style="3"/>
    <col min="4353" max="4353" width="26.42578125" style="3" customWidth="1"/>
    <col min="4354" max="4354" width="13" style="3" bestFit="1" customWidth="1"/>
    <col min="4355" max="4355" width="14.7109375" style="3" bestFit="1" customWidth="1"/>
    <col min="4356" max="4356" width="11.42578125" style="3"/>
    <col min="4357" max="4357" width="15.7109375" style="3" customWidth="1"/>
    <col min="4358" max="4358" width="26.5703125" style="3" customWidth="1"/>
    <col min="4359" max="4608" width="11.42578125" style="3"/>
    <col min="4609" max="4609" width="26.42578125" style="3" customWidth="1"/>
    <col min="4610" max="4610" width="13" style="3" bestFit="1" customWidth="1"/>
    <col min="4611" max="4611" width="14.7109375" style="3" bestFit="1" customWidth="1"/>
    <col min="4612" max="4612" width="11.42578125" style="3"/>
    <col min="4613" max="4613" width="15.7109375" style="3" customWidth="1"/>
    <col min="4614" max="4614" width="26.5703125" style="3" customWidth="1"/>
    <col min="4615" max="4864" width="11.42578125" style="3"/>
    <col min="4865" max="4865" width="26.42578125" style="3" customWidth="1"/>
    <col min="4866" max="4866" width="13" style="3" bestFit="1" customWidth="1"/>
    <col min="4867" max="4867" width="14.7109375" style="3" bestFit="1" customWidth="1"/>
    <col min="4868" max="4868" width="11.42578125" style="3"/>
    <col min="4869" max="4869" width="15.7109375" style="3" customWidth="1"/>
    <col min="4870" max="4870" width="26.5703125" style="3" customWidth="1"/>
    <col min="4871" max="5120" width="11.42578125" style="3"/>
    <col min="5121" max="5121" width="26.42578125" style="3" customWidth="1"/>
    <col min="5122" max="5122" width="13" style="3" bestFit="1" customWidth="1"/>
    <col min="5123" max="5123" width="14.7109375" style="3" bestFit="1" customWidth="1"/>
    <col min="5124" max="5124" width="11.42578125" style="3"/>
    <col min="5125" max="5125" width="15.7109375" style="3" customWidth="1"/>
    <col min="5126" max="5126" width="26.5703125" style="3" customWidth="1"/>
    <col min="5127" max="5376" width="11.42578125" style="3"/>
    <col min="5377" max="5377" width="26.42578125" style="3" customWidth="1"/>
    <col min="5378" max="5378" width="13" style="3" bestFit="1" customWidth="1"/>
    <col min="5379" max="5379" width="14.7109375" style="3" bestFit="1" customWidth="1"/>
    <col min="5380" max="5380" width="11.42578125" style="3"/>
    <col min="5381" max="5381" width="15.7109375" style="3" customWidth="1"/>
    <col min="5382" max="5382" width="26.5703125" style="3" customWidth="1"/>
    <col min="5383" max="5632" width="11.42578125" style="3"/>
    <col min="5633" max="5633" width="26.42578125" style="3" customWidth="1"/>
    <col min="5634" max="5634" width="13" style="3" bestFit="1" customWidth="1"/>
    <col min="5635" max="5635" width="14.7109375" style="3" bestFit="1" customWidth="1"/>
    <col min="5636" max="5636" width="11.42578125" style="3"/>
    <col min="5637" max="5637" width="15.7109375" style="3" customWidth="1"/>
    <col min="5638" max="5638" width="26.5703125" style="3" customWidth="1"/>
    <col min="5639" max="5888" width="11.42578125" style="3"/>
    <col min="5889" max="5889" width="26.42578125" style="3" customWidth="1"/>
    <col min="5890" max="5890" width="13" style="3" bestFit="1" customWidth="1"/>
    <col min="5891" max="5891" width="14.7109375" style="3" bestFit="1" customWidth="1"/>
    <col min="5892" max="5892" width="11.42578125" style="3"/>
    <col min="5893" max="5893" width="15.7109375" style="3" customWidth="1"/>
    <col min="5894" max="5894" width="26.5703125" style="3" customWidth="1"/>
    <col min="5895" max="6144" width="11.42578125" style="3"/>
    <col min="6145" max="6145" width="26.42578125" style="3" customWidth="1"/>
    <col min="6146" max="6146" width="13" style="3" bestFit="1" customWidth="1"/>
    <col min="6147" max="6147" width="14.7109375" style="3" bestFit="1" customWidth="1"/>
    <col min="6148" max="6148" width="11.42578125" style="3"/>
    <col min="6149" max="6149" width="15.7109375" style="3" customWidth="1"/>
    <col min="6150" max="6150" width="26.5703125" style="3" customWidth="1"/>
    <col min="6151" max="6400" width="11.42578125" style="3"/>
    <col min="6401" max="6401" width="26.42578125" style="3" customWidth="1"/>
    <col min="6402" max="6402" width="13" style="3" bestFit="1" customWidth="1"/>
    <col min="6403" max="6403" width="14.7109375" style="3" bestFit="1" customWidth="1"/>
    <col min="6404" max="6404" width="11.42578125" style="3"/>
    <col min="6405" max="6405" width="15.7109375" style="3" customWidth="1"/>
    <col min="6406" max="6406" width="26.5703125" style="3" customWidth="1"/>
    <col min="6407" max="6656" width="11.42578125" style="3"/>
    <col min="6657" max="6657" width="26.42578125" style="3" customWidth="1"/>
    <col min="6658" max="6658" width="13" style="3" bestFit="1" customWidth="1"/>
    <col min="6659" max="6659" width="14.7109375" style="3" bestFit="1" customWidth="1"/>
    <col min="6660" max="6660" width="11.42578125" style="3"/>
    <col min="6661" max="6661" width="15.7109375" style="3" customWidth="1"/>
    <col min="6662" max="6662" width="26.5703125" style="3" customWidth="1"/>
    <col min="6663" max="6912" width="11.42578125" style="3"/>
    <col min="6913" max="6913" width="26.42578125" style="3" customWidth="1"/>
    <col min="6914" max="6914" width="13" style="3" bestFit="1" customWidth="1"/>
    <col min="6915" max="6915" width="14.7109375" style="3" bestFit="1" customWidth="1"/>
    <col min="6916" max="6916" width="11.42578125" style="3"/>
    <col min="6917" max="6917" width="15.7109375" style="3" customWidth="1"/>
    <col min="6918" max="6918" width="26.5703125" style="3" customWidth="1"/>
    <col min="6919" max="7168" width="11.42578125" style="3"/>
    <col min="7169" max="7169" width="26.42578125" style="3" customWidth="1"/>
    <col min="7170" max="7170" width="13" style="3" bestFit="1" customWidth="1"/>
    <col min="7171" max="7171" width="14.7109375" style="3" bestFit="1" customWidth="1"/>
    <col min="7172" max="7172" width="11.42578125" style="3"/>
    <col min="7173" max="7173" width="15.7109375" style="3" customWidth="1"/>
    <col min="7174" max="7174" width="26.5703125" style="3" customWidth="1"/>
    <col min="7175" max="7424" width="11.42578125" style="3"/>
    <col min="7425" max="7425" width="26.42578125" style="3" customWidth="1"/>
    <col min="7426" max="7426" width="13" style="3" bestFit="1" customWidth="1"/>
    <col min="7427" max="7427" width="14.7109375" style="3" bestFit="1" customWidth="1"/>
    <col min="7428" max="7428" width="11.42578125" style="3"/>
    <col min="7429" max="7429" width="15.7109375" style="3" customWidth="1"/>
    <col min="7430" max="7430" width="26.5703125" style="3" customWidth="1"/>
    <col min="7431" max="7680" width="11.42578125" style="3"/>
    <col min="7681" max="7681" width="26.42578125" style="3" customWidth="1"/>
    <col min="7682" max="7682" width="13" style="3" bestFit="1" customWidth="1"/>
    <col min="7683" max="7683" width="14.7109375" style="3" bestFit="1" customWidth="1"/>
    <col min="7684" max="7684" width="11.42578125" style="3"/>
    <col min="7685" max="7685" width="15.7109375" style="3" customWidth="1"/>
    <col min="7686" max="7686" width="26.5703125" style="3" customWidth="1"/>
    <col min="7687" max="7936" width="11.42578125" style="3"/>
    <col min="7937" max="7937" width="26.42578125" style="3" customWidth="1"/>
    <col min="7938" max="7938" width="13" style="3" bestFit="1" customWidth="1"/>
    <col min="7939" max="7939" width="14.7109375" style="3" bestFit="1" customWidth="1"/>
    <col min="7940" max="7940" width="11.42578125" style="3"/>
    <col min="7941" max="7941" width="15.7109375" style="3" customWidth="1"/>
    <col min="7942" max="7942" width="26.5703125" style="3" customWidth="1"/>
    <col min="7943" max="8192" width="11.42578125" style="3"/>
    <col min="8193" max="8193" width="26.42578125" style="3" customWidth="1"/>
    <col min="8194" max="8194" width="13" style="3" bestFit="1" customWidth="1"/>
    <col min="8195" max="8195" width="14.7109375" style="3" bestFit="1" customWidth="1"/>
    <col min="8196" max="8196" width="11.42578125" style="3"/>
    <col min="8197" max="8197" width="15.7109375" style="3" customWidth="1"/>
    <col min="8198" max="8198" width="26.5703125" style="3" customWidth="1"/>
    <col min="8199" max="8448" width="11.42578125" style="3"/>
    <col min="8449" max="8449" width="26.42578125" style="3" customWidth="1"/>
    <col min="8450" max="8450" width="13" style="3" bestFit="1" customWidth="1"/>
    <col min="8451" max="8451" width="14.7109375" style="3" bestFit="1" customWidth="1"/>
    <col min="8452" max="8452" width="11.42578125" style="3"/>
    <col min="8453" max="8453" width="15.7109375" style="3" customWidth="1"/>
    <col min="8454" max="8454" width="26.5703125" style="3" customWidth="1"/>
    <col min="8455" max="8704" width="11.42578125" style="3"/>
    <col min="8705" max="8705" width="26.42578125" style="3" customWidth="1"/>
    <col min="8706" max="8706" width="13" style="3" bestFit="1" customWidth="1"/>
    <col min="8707" max="8707" width="14.7109375" style="3" bestFit="1" customWidth="1"/>
    <col min="8708" max="8708" width="11.42578125" style="3"/>
    <col min="8709" max="8709" width="15.7109375" style="3" customWidth="1"/>
    <col min="8710" max="8710" width="26.5703125" style="3" customWidth="1"/>
    <col min="8711" max="8960" width="11.42578125" style="3"/>
    <col min="8961" max="8961" width="26.42578125" style="3" customWidth="1"/>
    <col min="8962" max="8962" width="13" style="3" bestFit="1" customWidth="1"/>
    <col min="8963" max="8963" width="14.7109375" style="3" bestFit="1" customWidth="1"/>
    <col min="8964" max="8964" width="11.42578125" style="3"/>
    <col min="8965" max="8965" width="15.7109375" style="3" customWidth="1"/>
    <col min="8966" max="8966" width="26.5703125" style="3" customWidth="1"/>
    <col min="8967" max="9216" width="11.42578125" style="3"/>
    <col min="9217" max="9217" width="26.42578125" style="3" customWidth="1"/>
    <col min="9218" max="9218" width="13" style="3" bestFit="1" customWidth="1"/>
    <col min="9219" max="9219" width="14.7109375" style="3" bestFit="1" customWidth="1"/>
    <col min="9220" max="9220" width="11.42578125" style="3"/>
    <col min="9221" max="9221" width="15.7109375" style="3" customWidth="1"/>
    <col min="9222" max="9222" width="26.5703125" style="3" customWidth="1"/>
    <col min="9223" max="9472" width="11.42578125" style="3"/>
    <col min="9473" max="9473" width="26.42578125" style="3" customWidth="1"/>
    <col min="9474" max="9474" width="13" style="3" bestFit="1" customWidth="1"/>
    <col min="9475" max="9475" width="14.7109375" style="3" bestFit="1" customWidth="1"/>
    <col min="9476" max="9476" width="11.42578125" style="3"/>
    <col min="9477" max="9477" width="15.7109375" style="3" customWidth="1"/>
    <col min="9478" max="9478" width="26.5703125" style="3" customWidth="1"/>
    <col min="9479" max="9728" width="11.42578125" style="3"/>
    <col min="9729" max="9729" width="26.42578125" style="3" customWidth="1"/>
    <col min="9730" max="9730" width="13" style="3" bestFit="1" customWidth="1"/>
    <col min="9731" max="9731" width="14.7109375" style="3" bestFit="1" customWidth="1"/>
    <col min="9732" max="9732" width="11.42578125" style="3"/>
    <col min="9733" max="9733" width="15.7109375" style="3" customWidth="1"/>
    <col min="9734" max="9734" width="26.5703125" style="3" customWidth="1"/>
    <col min="9735" max="9984" width="11.42578125" style="3"/>
    <col min="9985" max="9985" width="26.42578125" style="3" customWidth="1"/>
    <col min="9986" max="9986" width="13" style="3" bestFit="1" customWidth="1"/>
    <col min="9987" max="9987" width="14.7109375" style="3" bestFit="1" customWidth="1"/>
    <col min="9988" max="9988" width="11.42578125" style="3"/>
    <col min="9989" max="9989" width="15.7109375" style="3" customWidth="1"/>
    <col min="9990" max="9990" width="26.5703125" style="3" customWidth="1"/>
    <col min="9991" max="10240" width="11.42578125" style="3"/>
    <col min="10241" max="10241" width="26.42578125" style="3" customWidth="1"/>
    <col min="10242" max="10242" width="13" style="3" bestFit="1" customWidth="1"/>
    <col min="10243" max="10243" width="14.7109375" style="3" bestFit="1" customWidth="1"/>
    <col min="10244" max="10244" width="11.42578125" style="3"/>
    <col min="10245" max="10245" width="15.7109375" style="3" customWidth="1"/>
    <col min="10246" max="10246" width="26.5703125" style="3" customWidth="1"/>
    <col min="10247" max="10496" width="11.42578125" style="3"/>
    <col min="10497" max="10497" width="26.42578125" style="3" customWidth="1"/>
    <col min="10498" max="10498" width="13" style="3" bestFit="1" customWidth="1"/>
    <col min="10499" max="10499" width="14.7109375" style="3" bestFit="1" customWidth="1"/>
    <col min="10500" max="10500" width="11.42578125" style="3"/>
    <col min="10501" max="10501" width="15.7109375" style="3" customWidth="1"/>
    <col min="10502" max="10502" width="26.5703125" style="3" customWidth="1"/>
    <col min="10503" max="10752" width="11.42578125" style="3"/>
    <col min="10753" max="10753" width="26.42578125" style="3" customWidth="1"/>
    <col min="10754" max="10754" width="13" style="3" bestFit="1" customWidth="1"/>
    <col min="10755" max="10755" width="14.7109375" style="3" bestFit="1" customWidth="1"/>
    <col min="10756" max="10756" width="11.42578125" style="3"/>
    <col min="10757" max="10757" width="15.7109375" style="3" customWidth="1"/>
    <col min="10758" max="10758" width="26.5703125" style="3" customWidth="1"/>
    <col min="10759" max="11008" width="11.42578125" style="3"/>
    <col min="11009" max="11009" width="26.42578125" style="3" customWidth="1"/>
    <col min="11010" max="11010" width="13" style="3" bestFit="1" customWidth="1"/>
    <col min="11011" max="11011" width="14.7109375" style="3" bestFit="1" customWidth="1"/>
    <col min="11012" max="11012" width="11.42578125" style="3"/>
    <col min="11013" max="11013" width="15.7109375" style="3" customWidth="1"/>
    <col min="11014" max="11014" width="26.5703125" style="3" customWidth="1"/>
    <col min="11015" max="11264" width="11.42578125" style="3"/>
    <col min="11265" max="11265" width="26.42578125" style="3" customWidth="1"/>
    <col min="11266" max="11266" width="13" style="3" bestFit="1" customWidth="1"/>
    <col min="11267" max="11267" width="14.7109375" style="3" bestFit="1" customWidth="1"/>
    <col min="11268" max="11268" width="11.42578125" style="3"/>
    <col min="11269" max="11269" width="15.7109375" style="3" customWidth="1"/>
    <col min="11270" max="11270" width="26.5703125" style="3" customWidth="1"/>
    <col min="11271" max="11520" width="11.42578125" style="3"/>
    <col min="11521" max="11521" width="26.42578125" style="3" customWidth="1"/>
    <col min="11522" max="11522" width="13" style="3" bestFit="1" customWidth="1"/>
    <col min="11523" max="11523" width="14.7109375" style="3" bestFit="1" customWidth="1"/>
    <col min="11524" max="11524" width="11.42578125" style="3"/>
    <col min="11525" max="11525" width="15.7109375" style="3" customWidth="1"/>
    <col min="11526" max="11526" width="26.5703125" style="3" customWidth="1"/>
    <col min="11527" max="11776" width="11.42578125" style="3"/>
    <col min="11777" max="11777" width="26.42578125" style="3" customWidth="1"/>
    <col min="11778" max="11778" width="13" style="3" bestFit="1" customWidth="1"/>
    <col min="11779" max="11779" width="14.7109375" style="3" bestFit="1" customWidth="1"/>
    <col min="11780" max="11780" width="11.42578125" style="3"/>
    <col min="11781" max="11781" width="15.7109375" style="3" customWidth="1"/>
    <col min="11782" max="11782" width="26.5703125" style="3" customWidth="1"/>
    <col min="11783" max="12032" width="11.42578125" style="3"/>
    <col min="12033" max="12033" width="26.42578125" style="3" customWidth="1"/>
    <col min="12034" max="12034" width="13" style="3" bestFit="1" customWidth="1"/>
    <col min="12035" max="12035" width="14.7109375" style="3" bestFit="1" customWidth="1"/>
    <col min="12036" max="12036" width="11.42578125" style="3"/>
    <col min="12037" max="12037" width="15.7109375" style="3" customWidth="1"/>
    <col min="12038" max="12038" width="26.5703125" style="3" customWidth="1"/>
    <col min="12039" max="12288" width="11.42578125" style="3"/>
    <col min="12289" max="12289" width="26.42578125" style="3" customWidth="1"/>
    <col min="12290" max="12290" width="13" style="3" bestFit="1" customWidth="1"/>
    <col min="12291" max="12291" width="14.7109375" style="3" bestFit="1" customWidth="1"/>
    <col min="12292" max="12292" width="11.42578125" style="3"/>
    <col min="12293" max="12293" width="15.7109375" style="3" customWidth="1"/>
    <col min="12294" max="12294" width="26.5703125" style="3" customWidth="1"/>
    <col min="12295" max="12544" width="11.42578125" style="3"/>
    <col min="12545" max="12545" width="26.42578125" style="3" customWidth="1"/>
    <col min="12546" max="12546" width="13" style="3" bestFit="1" customWidth="1"/>
    <col min="12547" max="12547" width="14.7109375" style="3" bestFit="1" customWidth="1"/>
    <col min="12548" max="12548" width="11.42578125" style="3"/>
    <col min="12549" max="12549" width="15.7109375" style="3" customWidth="1"/>
    <col min="12550" max="12550" width="26.5703125" style="3" customWidth="1"/>
    <col min="12551" max="12800" width="11.42578125" style="3"/>
    <col min="12801" max="12801" width="26.42578125" style="3" customWidth="1"/>
    <col min="12802" max="12802" width="13" style="3" bestFit="1" customWidth="1"/>
    <col min="12803" max="12803" width="14.7109375" style="3" bestFit="1" customWidth="1"/>
    <col min="12804" max="12804" width="11.42578125" style="3"/>
    <col min="12805" max="12805" width="15.7109375" style="3" customWidth="1"/>
    <col min="12806" max="12806" width="26.5703125" style="3" customWidth="1"/>
    <col min="12807" max="13056" width="11.42578125" style="3"/>
    <col min="13057" max="13057" width="26.42578125" style="3" customWidth="1"/>
    <col min="13058" max="13058" width="13" style="3" bestFit="1" customWidth="1"/>
    <col min="13059" max="13059" width="14.7109375" style="3" bestFit="1" customWidth="1"/>
    <col min="13060" max="13060" width="11.42578125" style="3"/>
    <col min="13061" max="13061" width="15.7109375" style="3" customWidth="1"/>
    <col min="13062" max="13062" width="26.5703125" style="3" customWidth="1"/>
    <col min="13063" max="13312" width="11.42578125" style="3"/>
    <col min="13313" max="13313" width="26.42578125" style="3" customWidth="1"/>
    <col min="13314" max="13314" width="13" style="3" bestFit="1" customWidth="1"/>
    <col min="13315" max="13315" width="14.7109375" style="3" bestFit="1" customWidth="1"/>
    <col min="13316" max="13316" width="11.42578125" style="3"/>
    <col min="13317" max="13317" width="15.7109375" style="3" customWidth="1"/>
    <col min="13318" max="13318" width="26.5703125" style="3" customWidth="1"/>
    <col min="13319" max="13568" width="11.42578125" style="3"/>
    <col min="13569" max="13569" width="26.42578125" style="3" customWidth="1"/>
    <col min="13570" max="13570" width="13" style="3" bestFit="1" customWidth="1"/>
    <col min="13571" max="13571" width="14.7109375" style="3" bestFit="1" customWidth="1"/>
    <col min="13572" max="13572" width="11.42578125" style="3"/>
    <col min="13573" max="13573" width="15.7109375" style="3" customWidth="1"/>
    <col min="13574" max="13574" width="26.5703125" style="3" customWidth="1"/>
    <col min="13575" max="13824" width="11.42578125" style="3"/>
    <col min="13825" max="13825" width="26.42578125" style="3" customWidth="1"/>
    <col min="13826" max="13826" width="13" style="3" bestFit="1" customWidth="1"/>
    <col min="13827" max="13827" width="14.7109375" style="3" bestFit="1" customWidth="1"/>
    <col min="13828" max="13828" width="11.42578125" style="3"/>
    <col min="13829" max="13829" width="15.7109375" style="3" customWidth="1"/>
    <col min="13830" max="13830" width="26.5703125" style="3" customWidth="1"/>
    <col min="13831" max="14080" width="11.42578125" style="3"/>
    <col min="14081" max="14081" width="26.42578125" style="3" customWidth="1"/>
    <col min="14082" max="14082" width="13" style="3" bestFit="1" customWidth="1"/>
    <col min="14083" max="14083" width="14.7109375" style="3" bestFit="1" customWidth="1"/>
    <col min="14084" max="14084" width="11.42578125" style="3"/>
    <col min="14085" max="14085" width="15.7109375" style="3" customWidth="1"/>
    <col min="14086" max="14086" width="26.5703125" style="3" customWidth="1"/>
    <col min="14087" max="14336" width="11.42578125" style="3"/>
    <col min="14337" max="14337" width="26.42578125" style="3" customWidth="1"/>
    <col min="14338" max="14338" width="13" style="3" bestFit="1" customWidth="1"/>
    <col min="14339" max="14339" width="14.7109375" style="3" bestFit="1" customWidth="1"/>
    <col min="14340" max="14340" width="11.42578125" style="3"/>
    <col min="14341" max="14341" width="15.7109375" style="3" customWidth="1"/>
    <col min="14342" max="14342" width="26.5703125" style="3" customWidth="1"/>
    <col min="14343" max="14592" width="11.42578125" style="3"/>
    <col min="14593" max="14593" width="26.42578125" style="3" customWidth="1"/>
    <col min="14594" max="14594" width="13" style="3" bestFit="1" customWidth="1"/>
    <col min="14595" max="14595" width="14.7109375" style="3" bestFit="1" customWidth="1"/>
    <col min="14596" max="14596" width="11.42578125" style="3"/>
    <col min="14597" max="14597" width="15.7109375" style="3" customWidth="1"/>
    <col min="14598" max="14598" width="26.5703125" style="3" customWidth="1"/>
    <col min="14599" max="14848" width="11.42578125" style="3"/>
    <col min="14849" max="14849" width="26.42578125" style="3" customWidth="1"/>
    <col min="14850" max="14850" width="13" style="3" bestFit="1" customWidth="1"/>
    <col min="14851" max="14851" width="14.7109375" style="3" bestFit="1" customWidth="1"/>
    <col min="14852" max="14852" width="11.42578125" style="3"/>
    <col min="14853" max="14853" width="15.7109375" style="3" customWidth="1"/>
    <col min="14854" max="14854" width="26.5703125" style="3" customWidth="1"/>
    <col min="14855" max="15104" width="11.42578125" style="3"/>
    <col min="15105" max="15105" width="26.42578125" style="3" customWidth="1"/>
    <col min="15106" max="15106" width="13" style="3" bestFit="1" customWidth="1"/>
    <col min="15107" max="15107" width="14.7109375" style="3" bestFit="1" customWidth="1"/>
    <col min="15108" max="15108" width="11.42578125" style="3"/>
    <col min="15109" max="15109" width="15.7109375" style="3" customWidth="1"/>
    <col min="15110" max="15110" width="26.5703125" style="3" customWidth="1"/>
    <col min="15111" max="15360" width="11.42578125" style="3"/>
    <col min="15361" max="15361" width="26.42578125" style="3" customWidth="1"/>
    <col min="15362" max="15362" width="13" style="3" bestFit="1" customWidth="1"/>
    <col min="15363" max="15363" width="14.7109375" style="3" bestFit="1" customWidth="1"/>
    <col min="15364" max="15364" width="11.42578125" style="3"/>
    <col min="15365" max="15365" width="15.7109375" style="3" customWidth="1"/>
    <col min="15366" max="15366" width="26.5703125" style="3" customWidth="1"/>
    <col min="15367" max="15616" width="11.42578125" style="3"/>
    <col min="15617" max="15617" width="26.42578125" style="3" customWidth="1"/>
    <col min="15618" max="15618" width="13" style="3" bestFit="1" customWidth="1"/>
    <col min="15619" max="15619" width="14.7109375" style="3" bestFit="1" customWidth="1"/>
    <col min="15620" max="15620" width="11.42578125" style="3"/>
    <col min="15621" max="15621" width="15.7109375" style="3" customWidth="1"/>
    <col min="15622" max="15622" width="26.5703125" style="3" customWidth="1"/>
    <col min="15623" max="15872" width="11.42578125" style="3"/>
    <col min="15873" max="15873" width="26.42578125" style="3" customWidth="1"/>
    <col min="15874" max="15874" width="13" style="3" bestFit="1" customWidth="1"/>
    <col min="15875" max="15875" width="14.7109375" style="3" bestFit="1" customWidth="1"/>
    <col min="15876" max="15876" width="11.42578125" style="3"/>
    <col min="15877" max="15877" width="15.7109375" style="3" customWidth="1"/>
    <col min="15878" max="15878" width="26.5703125" style="3" customWidth="1"/>
    <col min="15879" max="16128" width="11.42578125" style="3"/>
    <col min="16129" max="16129" width="26.42578125" style="3" customWidth="1"/>
    <col min="16130" max="16130" width="13" style="3" bestFit="1" customWidth="1"/>
    <col min="16131" max="16131" width="14.7109375" style="3" bestFit="1" customWidth="1"/>
    <col min="16132" max="16132" width="11.42578125" style="3"/>
    <col min="16133" max="16133" width="15.7109375" style="3" customWidth="1"/>
    <col min="16134" max="16134" width="26.5703125" style="3" customWidth="1"/>
    <col min="16135" max="16384" width="11.42578125" style="3"/>
  </cols>
  <sheetData>
    <row r="1" spans="1:16384" ht="106.9" customHeight="1"/>
    <row r="2" spans="1:16384" ht="24.75" customHeight="1">
      <c r="A2" s="1" t="s">
        <v>60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pans="1:16384" ht="12.75">
      <c r="A3" s="230" t="s">
        <v>57</v>
      </c>
      <c r="B3" s="231"/>
      <c r="C3" s="231"/>
      <c r="D3" s="232"/>
      <c r="E3" s="6"/>
      <c r="F3" s="6"/>
    </row>
    <row r="4" spans="1:16384" ht="12.75">
      <c r="A4" s="76" t="s">
        <v>7</v>
      </c>
      <c r="B4" s="77" t="s">
        <v>47</v>
      </c>
      <c r="C4" s="77" t="s">
        <v>48</v>
      </c>
      <c r="D4" s="77" t="s">
        <v>6</v>
      </c>
      <c r="E4" s="6"/>
      <c r="F4" s="6"/>
    </row>
    <row r="5" spans="1:16384" ht="12.75">
      <c r="A5" s="64" t="s">
        <v>8</v>
      </c>
      <c r="B5" s="65">
        <v>0.44404208000000001</v>
      </c>
      <c r="C5" s="65"/>
      <c r="D5" s="66">
        <v>0.44404208000000001</v>
      </c>
      <c r="E5" s="4"/>
      <c r="F5" s="4"/>
    </row>
    <row r="6" spans="1:16384" ht="12.75">
      <c r="A6" s="67" t="s">
        <v>9</v>
      </c>
      <c r="B6" s="68">
        <v>3683.461256155515</v>
      </c>
      <c r="C6" s="68">
        <v>400.15474709166671</v>
      </c>
      <c r="D6" s="69">
        <v>4083.6160032471817</v>
      </c>
      <c r="E6" s="6"/>
      <c r="F6" s="6"/>
    </row>
    <row r="7" spans="1:16384" ht="12.75">
      <c r="A7" s="67" t="s">
        <v>10</v>
      </c>
      <c r="B7" s="68">
        <v>1100.2209847579952</v>
      </c>
      <c r="C7" s="68">
        <v>135.77596833333334</v>
      </c>
      <c r="D7" s="69">
        <v>1235.9969530913286</v>
      </c>
      <c r="E7" s="6"/>
      <c r="F7" s="6"/>
    </row>
    <row r="8" spans="1:16384" ht="12.75">
      <c r="A8" s="67" t="s">
        <v>11</v>
      </c>
      <c r="B8" s="68">
        <v>51.521308234915935</v>
      </c>
      <c r="C8" s="68"/>
      <c r="D8" s="69">
        <v>51.521308234915935</v>
      </c>
      <c r="E8" s="6"/>
      <c r="F8" s="6"/>
    </row>
    <row r="9" spans="1:16384" ht="12.75">
      <c r="A9" s="67" t="s">
        <v>12</v>
      </c>
      <c r="B9" s="68">
        <v>15209.203539997477</v>
      </c>
      <c r="C9" s="68">
        <v>3315.9073214785917</v>
      </c>
      <c r="D9" s="69">
        <v>18525.110861476071</v>
      </c>
      <c r="E9" s="6"/>
      <c r="F9" s="6"/>
    </row>
    <row r="10" spans="1:16384" ht="12.75">
      <c r="A10" s="67" t="s">
        <v>13</v>
      </c>
      <c r="B10" s="68">
        <v>769.53405353272967</v>
      </c>
      <c r="C10" s="68">
        <v>286.14764611030301</v>
      </c>
      <c r="D10" s="69">
        <v>1055.6816996430327</v>
      </c>
      <c r="E10" s="6"/>
      <c r="F10" s="6"/>
    </row>
    <row r="11" spans="1:16384" ht="12.75">
      <c r="A11" s="67" t="s">
        <v>14</v>
      </c>
      <c r="B11" s="68">
        <v>3.3019657199999997</v>
      </c>
      <c r="C11" s="68">
        <v>322.98307542373823</v>
      </c>
      <c r="D11" s="69">
        <v>326.28504114373823</v>
      </c>
      <c r="E11" s="6"/>
      <c r="F11" s="6"/>
    </row>
    <row r="12" spans="1:16384" ht="12.75">
      <c r="A12" s="67" t="s">
        <v>15</v>
      </c>
      <c r="B12" s="68">
        <v>11.148695999999999</v>
      </c>
      <c r="C12" s="68">
        <v>6.663616666666667</v>
      </c>
      <c r="D12" s="69">
        <v>17.812312666666667</v>
      </c>
      <c r="E12" s="6"/>
      <c r="F12" s="6"/>
    </row>
    <row r="13" spans="1:16384" ht="12.75">
      <c r="A13" s="67" t="s">
        <v>16</v>
      </c>
      <c r="B13" s="68">
        <v>1738.3305879993516</v>
      </c>
      <c r="C13" s="68">
        <v>134.30572050245613</v>
      </c>
      <c r="D13" s="69">
        <v>1872.6363085018077</v>
      </c>
      <c r="E13" s="6"/>
      <c r="F13" s="6"/>
    </row>
    <row r="14" spans="1:16384" ht="12.75">
      <c r="A14" s="67" t="s">
        <v>17</v>
      </c>
      <c r="B14" s="68">
        <v>409.54445377777768</v>
      </c>
      <c r="C14" s="68">
        <v>296.05597419637257</v>
      </c>
      <c r="D14" s="69">
        <v>705.60042797415031</v>
      </c>
      <c r="E14" s="6"/>
      <c r="F14" s="6"/>
    </row>
    <row r="15" spans="1:16384" ht="12.75">
      <c r="A15" s="67" t="s">
        <v>18</v>
      </c>
      <c r="B15" s="68">
        <v>332.23221689488599</v>
      </c>
      <c r="C15" s="68">
        <v>1581.4741329689971</v>
      </c>
      <c r="D15" s="69">
        <v>1913.7063498638831</v>
      </c>
      <c r="E15" s="6"/>
      <c r="F15" s="6"/>
    </row>
    <row r="16" spans="1:16384" ht="12.75">
      <c r="A16" s="67" t="s">
        <v>19</v>
      </c>
      <c r="B16" s="68">
        <v>2247.8107057054708</v>
      </c>
      <c r="C16" s="68">
        <v>1767.5496855796089</v>
      </c>
      <c r="D16" s="69">
        <v>4015.3603912850795</v>
      </c>
      <c r="E16" s="6"/>
      <c r="F16" s="6"/>
    </row>
    <row r="17" spans="1:7" ht="12.75">
      <c r="A17" s="67" t="s">
        <v>20</v>
      </c>
      <c r="B17" s="68">
        <v>105.08546515944654</v>
      </c>
      <c r="C17" s="68">
        <v>12.665936219999999</v>
      </c>
      <c r="D17" s="69">
        <v>117.75140137944655</v>
      </c>
      <c r="E17" s="6"/>
      <c r="F17" s="6"/>
    </row>
    <row r="18" spans="1:7" ht="12.75">
      <c r="A18" s="67" t="s">
        <v>21</v>
      </c>
      <c r="B18" s="68">
        <v>39.198889330913168</v>
      </c>
      <c r="C18" s="68">
        <v>199.04849850135312</v>
      </c>
      <c r="D18" s="69">
        <v>238.2473878322663</v>
      </c>
      <c r="E18" s="6"/>
      <c r="F18" s="6"/>
    </row>
    <row r="19" spans="1:7" ht="12.75">
      <c r="A19" s="67" t="s">
        <v>22</v>
      </c>
      <c r="B19" s="68">
        <v>3695.9741850626515</v>
      </c>
      <c r="C19" s="68">
        <v>21255.821686748157</v>
      </c>
      <c r="D19" s="69">
        <v>24951.795871810809</v>
      </c>
      <c r="E19" s="6"/>
      <c r="F19" s="6"/>
    </row>
    <row r="20" spans="1:7" ht="12.75">
      <c r="A20" s="67" t="s">
        <v>23</v>
      </c>
      <c r="B20" s="68">
        <v>231.12363516465547</v>
      </c>
      <c r="C20" s="68">
        <v>2.5117660800000001</v>
      </c>
      <c r="D20" s="69">
        <v>233.63540124465547</v>
      </c>
      <c r="E20" s="6"/>
      <c r="F20" s="6"/>
    </row>
    <row r="21" spans="1:7" ht="12.75">
      <c r="A21" s="70" t="s">
        <v>24</v>
      </c>
      <c r="B21" s="71">
        <v>13116.283862192906</v>
      </c>
      <c r="C21" s="71">
        <v>2261.9621159298736</v>
      </c>
      <c r="D21" s="72">
        <v>15378.245978122779</v>
      </c>
      <c r="E21" s="6"/>
      <c r="F21" s="6"/>
    </row>
    <row r="22" spans="1:7" ht="12.75">
      <c r="A22" s="73" t="s">
        <v>6</v>
      </c>
      <c r="B22" s="74">
        <v>42744.419847766687</v>
      </c>
      <c r="C22" s="74">
        <v>31979.027891831116</v>
      </c>
      <c r="D22" s="75">
        <v>74723.447739597803</v>
      </c>
      <c r="E22" s="4"/>
      <c r="F22" s="4"/>
    </row>
    <row r="23" spans="1:7" ht="12.75">
      <c r="A23" s="4"/>
      <c r="B23" s="4"/>
      <c r="C23" s="4"/>
      <c r="D23" s="4"/>
      <c r="E23" s="4"/>
      <c r="F23" s="4"/>
    </row>
    <row r="24" spans="1:7" ht="12.75">
      <c r="A24" s="4"/>
      <c r="B24" s="4"/>
      <c r="C24" s="4"/>
      <c r="D24" s="4"/>
      <c r="E24" s="4"/>
      <c r="F24" s="4"/>
    </row>
    <row r="25" spans="1:7" ht="39.75" customHeight="1">
      <c r="A25" s="233" t="s">
        <v>61</v>
      </c>
      <c r="B25" s="233"/>
      <c r="C25" s="233"/>
      <c r="D25" s="233"/>
      <c r="E25" s="233"/>
      <c r="F25" s="233"/>
      <c r="G25" s="44"/>
    </row>
    <row r="26" spans="1:7" ht="12.75">
      <c r="A26" s="95" t="s">
        <v>7</v>
      </c>
      <c r="B26" s="96" t="s">
        <v>47</v>
      </c>
      <c r="C26" s="96" t="s">
        <v>48</v>
      </c>
      <c r="D26" s="96" t="s">
        <v>6</v>
      </c>
      <c r="E26" s="96" t="s">
        <v>58</v>
      </c>
      <c r="F26" s="97" t="s">
        <v>59</v>
      </c>
      <c r="G26" s="44"/>
    </row>
    <row r="27" spans="1:7" ht="12.75">
      <c r="A27" s="78" t="s">
        <v>28</v>
      </c>
      <c r="B27" s="79">
        <f>B21</f>
        <v>13116.283862192906</v>
      </c>
      <c r="C27" s="79">
        <f>C21</f>
        <v>2261.9621159298736</v>
      </c>
      <c r="D27" s="79">
        <f>B27+C27</f>
        <v>15378.245978122779</v>
      </c>
      <c r="E27" s="80">
        <f>B27/D27*100</f>
        <v>85.291156617290682</v>
      </c>
      <c r="F27" s="80">
        <f>100-(E27)</f>
        <v>14.708843382709318</v>
      </c>
      <c r="G27" s="81"/>
    </row>
    <row r="28" spans="1:7" ht="12.75">
      <c r="A28" s="78" t="s">
        <v>22</v>
      </c>
      <c r="B28" s="79">
        <f>B19</f>
        <v>3695.9741850626515</v>
      </c>
      <c r="C28" s="79">
        <f>C19</f>
        <v>21255.821686748157</v>
      </c>
      <c r="D28" s="79">
        <f t="shared" ref="D28:D34" si="0">B28+C28</f>
        <v>24951.795871810809</v>
      </c>
      <c r="E28" s="80">
        <f t="shared" ref="E28:E34" si="1">B28/D28*100</f>
        <v>14.812457604457094</v>
      </c>
      <c r="F28" s="80">
        <f t="shared" ref="F28:F34" si="2">100-(E28)</f>
        <v>85.187542395542906</v>
      </c>
      <c r="G28" s="81"/>
    </row>
    <row r="29" spans="1:7" ht="12.75">
      <c r="A29" s="78" t="s">
        <v>19</v>
      </c>
      <c r="B29" s="79">
        <f>B16</f>
        <v>2247.8107057054708</v>
      </c>
      <c r="C29" s="79">
        <f>C16</f>
        <v>1767.5496855796089</v>
      </c>
      <c r="D29" s="79">
        <f t="shared" si="0"/>
        <v>4015.3603912850795</v>
      </c>
      <c r="E29" s="80">
        <f t="shared" si="1"/>
        <v>55.98029782293289</v>
      </c>
      <c r="F29" s="80">
        <f t="shared" si="2"/>
        <v>44.01970217706711</v>
      </c>
      <c r="G29" s="81"/>
    </row>
    <row r="30" spans="1:7" ht="12.75">
      <c r="A30" s="78" t="s">
        <v>18</v>
      </c>
      <c r="B30" s="79">
        <f>B15</f>
        <v>332.23221689488599</v>
      </c>
      <c r="C30" s="79">
        <f>C15</f>
        <v>1581.4741329689971</v>
      </c>
      <c r="D30" s="79">
        <f t="shared" si="0"/>
        <v>1913.7063498638831</v>
      </c>
      <c r="E30" s="80">
        <f t="shared" si="1"/>
        <v>17.360668574805992</v>
      </c>
      <c r="F30" s="80">
        <f t="shared" si="2"/>
        <v>82.639331425194001</v>
      </c>
      <c r="G30" s="81"/>
    </row>
    <row r="31" spans="1:7" ht="12.75">
      <c r="A31" s="78" t="s">
        <v>27</v>
      </c>
      <c r="B31" s="79">
        <f>B11</f>
        <v>3.3019657199999997</v>
      </c>
      <c r="C31" s="79">
        <f>C11</f>
        <v>322.98307542373823</v>
      </c>
      <c r="D31" s="79">
        <f t="shared" si="0"/>
        <v>326.28504114373823</v>
      </c>
      <c r="E31" s="80">
        <f t="shared" si="1"/>
        <v>1.0119880790199591</v>
      </c>
      <c r="F31" s="80">
        <f t="shared" si="2"/>
        <v>98.988011920980043</v>
      </c>
      <c r="G31" s="81"/>
    </row>
    <row r="32" spans="1:7" ht="12.75">
      <c r="A32" s="82" t="s">
        <v>12</v>
      </c>
      <c r="B32" s="79">
        <f>B9</f>
        <v>15209.203539997477</v>
      </c>
      <c r="C32" s="79">
        <f>C9</f>
        <v>3315.9073214785917</v>
      </c>
      <c r="D32" s="79">
        <f t="shared" si="0"/>
        <v>18525.110861476071</v>
      </c>
      <c r="E32" s="80">
        <f t="shared" si="1"/>
        <v>82.10047245453093</v>
      </c>
      <c r="F32" s="80">
        <f t="shared" si="2"/>
        <v>17.89952754546907</v>
      </c>
      <c r="G32" s="81"/>
    </row>
    <row r="33" spans="1:7" ht="12.75">
      <c r="A33" s="78" t="s">
        <v>26</v>
      </c>
      <c r="B33" s="79">
        <f>B7+B8+B10+B13+B14+B17+B18+B20</f>
        <v>4444.5593779577857</v>
      </c>
      <c r="C33" s="79">
        <f>C7+C8+C10+C13+C14+C17+C18+C20</f>
        <v>1066.5115099438181</v>
      </c>
      <c r="D33" s="79">
        <f t="shared" si="0"/>
        <v>5511.0708879016038</v>
      </c>
      <c r="E33" s="80">
        <f t="shared" si="1"/>
        <v>80.647835391028636</v>
      </c>
      <c r="F33" s="80">
        <f t="shared" si="2"/>
        <v>19.352164608971364</v>
      </c>
      <c r="G33" s="81"/>
    </row>
    <row r="34" spans="1:7" ht="12.75">
      <c r="A34" s="78" t="s">
        <v>25</v>
      </c>
      <c r="B34" s="79">
        <f>B5+B6+B12</f>
        <v>3695.0539942355153</v>
      </c>
      <c r="C34" s="79">
        <f>C5+C6+C12</f>
        <v>406.81836375833336</v>
      </c>
      <c r="D34" s="79">
        <f t="shared" si="0"/>
        <v>4101.8723579938487</v>
      </c>
      <c r="E34" s="80">
        <f t="shared" si="1"/>
        <v>90.082130104182454</v>
      </c>
      <c r="F34" s="80">
        <f t="shared" si="2"/>
        <v>9.917869895817546</v>
      </c>
      <c r="G34" s="81"/>
    </row>
    <row r="35" spans="1:7" ht="12.75">
      <c r="A35" s="92" t="s">
        <v>6</v>
      </c>
      <c r="B35" s="74">
        <f>SUM(B27:B34)</f>
        <v>42744.419847766687</v>
      </c>
      <c r="C35" s="74">
        <f>SUM(C27:C34)</f>
        <v>31979.027891831116</v>
      </c>
      <c r="D35" s="74">
        <f>SUM(D27:D34)</f>
        <v>74723.447739597817</v>
      </c>
      <c r="E35" s="93" t="s">
        <v>158</v>
      </c>
      <c r="F35" s="94" t="s">
        <v>158</v>
      </c>
      <c r="G35" s="44"/>
    </row>
    <row r="36" spans="1:7" ht="12.75">
      <c r="A36" s="41" t="s">
        <v>159</v>
      </c>
      <c r="B36" s="43" t="s">
        <v>160</v>
      </c>
      <c r="C36" s="78"/>
      <c r="D36" s="78"/>
      <c r="E36" s="78"/>
      <c r="F36" s="78"/>
      <c r="G36" s="44"/>
    </row>
    <row r="37" spans="1:7" ht="12.75">
      <c r="A37" s="78"/>
      <c r="B37" s="78"/>
      <c r="C37" s="78"/>
      <c r="D37" s="78"/>
      <c r="E37" s="78"/>
      <c r="F37" s="78"/>
      <c r="G37" s="44"/>
    </row>
    <row r="38" spans="1:7" ht="12.75">
      <c r="A38" s="78"/>
      <c r="B38" s="78"/>
      <c r="C38" s="78"/>
      <c r="D38" s="78"/>
      <c r="E38" s="78"/>
      <c r="F38" s="78"/>
      <c r="G38" s="44"/>
    </row>
    <row r="39" spans="1:7" ht="12.75">
      <c r="A39" s="98" t="s">
        <v>7</v>
      </c>
      <c r="B39" s="99" t="s">
        <v>47</v>
      </c>
      <c r="C39" s="100" t="s">
        <v>48</v>
      </c>
      <c r="D39" s="78"/>
      <c r="E39" s="78"/>
      <c r="F39" s="78"/>
      <c r="G39" s="44"/>
    </row>
    <row r="40" spans="1:7" ht="12.75">
      <c r="A40" s="101" t="s">
        <v>28</v>
      </c>
      <c r="B40" s="102">
        <f>B27/$B$35*100</f>
        <v>30.685371117227145</v>
      </c>
      <c r="C40" s="103">
        <f>C27/$C$35*100</f>
        <v>7.0732672787332609</v>
      </c>
      <c r="D40" s="79"/>
      <c r="E40" s="78"/>
      <c r="F40" s="78"/>
      <c r="G40" s="44"/>
    </row>
    <row r="41" spans="1:7" ht="12.75">
      <c r="A41" s="104" t="s">
        <v>22</v>
      </c>
      <c r="B41" s="105">
        <f t="shared" ref="B41:B47" si="3">B28/$B$35*100</f>
        <v>8.6466822996446844</v>
      </c>
      <c r="C41" s="106">
        <f t="shared" ref="C41:C47" si="4">C28/$C$35*100</f>
        <v>66.468004464194024</v>
      </c>
      <c r="D41" s="78"/>
      <c r="E41" s="78"/>
      <c r="F41" s="78"/>
      <c r="G41" s="44"/>
    </row>
    <row r="42" spans="1:7" ht="12.75">
      <c r="A42" s="104" t="s">
        <v>19</v>
      </c>
      <c r="B42" s="105">
        <f t="shared" si="3"/>
        <v>5.2587231589784098</v>
      </c>
      <c r="C42" s="106">
        <f t="shared" si="4"/>
        <v>5.5272151847715199</v>
      </c>
      <c r="D42" s="78"/>
      <c r="E42" s="78"/>
      <c r="F42" s="78"/>
      <c r="G42" s="44"/>
    </row>
    <row r="43" spans="1:7" ht="12.75">
      <c r="A43" s="104" t="s">
        <v>18</v>
      </c>
      <c r="B43" s="105">
        <f t="shared" si="3"/>
        <v>0.77725283926679489</v>
      </c>
      <c r="C43" s="106">
        <f t="shared" si="4"/>
        <v>4.9453477395195522</v>
      </c>
      <c r="D43" s="78"/>
      <c r="E43" s="78"/>
      <c r="F43" s="78"/>
      <c r="G43" s="44"/>
    </row>
    <row r="44" spans="1:7" ht="12.75">
      <c r="A44" s="104" t="s">
        <v>27</v>
      </c>
      <c r="B44" s="105">
        <f t="shared" si="3"/>
        <v>7.7249047519182103E-3</v>
      </c>
      <c r="C44" s="106">
        <f t="shared" si="4"/>
        <v>1.0099840323984415</v>
      </c>
      <c r="D44" s="78"/>
      <c r="E44" s="78"/>
      <c r="F44" s="78"/>
      <c r="G44" s="44"/>
    </row>
    <row r="45" spans="1:7" ht="12.75">
      <c r="A45" s="107" t="s">
        <v>12</v>
      </c>
      <c r="B45" s="105">
        <f t="shared" si="3"/>
        <v>35.581728782762106</v>
      </c>
      <c r="C45" s="106">
        <f t="shared" si="4"/>
        <v>10.369006001979265</v>
      </c>
      <c r="D45" s="78"/>
      <c r="E45" s="78"/>
      <c r="F45" s="78"/>
      <c r="G45" s="44"/>
    </row>
    <row r="46" spans="1:7" ht="12.75">
      <c r="A46" s="104" t="s">
        <v>26</v>
      </c>
      <c r="B46" s="105">
        <f t="shared" si="3"/>
        <v>10.39798737188851</v>
      </c>
      <c r="C46" s="106">
        <f t="shared" si="4"/>
        <v>3.3350341778720956</v>
      </c>
      <c r="D46" s="78"/>
      <c r="E46" s="78"/>
      <c r="F46" s="78"/>
      <c r="G46" s="44"/>
    </row>
    <row r="47" spans="1:7" ht="12.75">
      <c r="A47" s="108" t="s">
        <v>25</v>
      </c>
      <c r="B47" s="109">
        <f t="shared" si="3"/>
        <v>8.6445295254804453</v>
      </c>
      <c r="C47" s="110">
        <f t="shared" si="4"/>
        <v>1.2721411205318505</v>
      </c>
      <c r="D47" s="78"/>
      <c r="E47" s="78"/>
      <c r="F47" s="78"/>
      <c r="G47" s="44"/>
    </row>
    <row r="48" spans="1:7" ht="12.75">
      <c r="A48" s="92" t="s">
        <v>6</v>
      </c>
      <c r="B48" s="111">
        <f>SUM(B40:B47)</f>
        <v>100.00000000000001</v>
      </c>
      <c r="C48" s="112">
        <f>SUM(C40:C47)</f>
        <v>100</v>
      </c>
      <c r="D48" s="78"/>
      <c r="E48" s="78"/>
      <c r="F48" s="78"/>
      <c r="G48" s="44"/>
    </row>
    <row r="49" spans="1:7" ht="12.75">
      <c r="A49" s="78"/>
      <c r="B49" s="78"/>
      <c r="C49" s="78"/>
      <c r="D49" s="78"/>
      <c r="E49" s="78"/>
      <c r="F49" s="78"/>
      <c r="G49" s="44"/>
    </row>
    <row r="50" spans="1:7" ht="12.75">
      <c r="A50" s="4"/>
      <c r="B50" s="4"/>
      <c r="C50" s="4"/>
      <c r="D50" s="4"/>
      <c r="E50" s="4"/>
      <c r="F50" s="4"/>
    </row>
    <row r="51" spans="1:7" ht="12.75">
      <c r="A51" s="4" t="s">
        <v>30</v>
      </c>
      <c r="B51" s="4"/>
      <c r="C51" s="4"/>
      <c r="D51" s="4"/>
      <c r="E51" s="4"/>
      <c r="F51" s="4"/>
    </row>
    <row r="52" spans="1:7" ht="12.75">
      <c r="A52" s="4"/>
      <c r="B52" s="4"/>
      <c r="C52" s="4"/>
      <c r="D52" s="4"/>
      <c r="E52" s="4"/>
      <c r="F52" s="4"/>
    </row>
  </sheetData>
  <mergeCells count="2">
    <mergeCell ref="A3:D3"/>
    <mergeCell ref="A25:F2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L63"/>
  <sheetViews>
    <sheetView topLeftCell="A43" workbookViewId="0">
      <selection activeCell="F83" sqref="F83"/>
    </sheetView>
  </sheetViews>
  <sheetFormatPr baseColWidth="10" defaultRowHeight="12"/>
  <cols>
    <col min="1" max="1" width="40" style="3" bestFit="1" customWidth="1"/>
    <col min="2" max="2" width="13" style="3" bestFit="1" customWidth="1"/>
    <col min="3" max="3" width="19.140625" style="3" customWidth="1"/>
    <col min="4" max="4" width="14.7109375" style="3" customWidth="1"/>
    <col min="5" max="5" width="43" style="3" customWidth="1"/>
    <col min="6" max="6" width="24.5703125" style="3" customWidth="1"/>
    <col min="7" max="7" width="21.28515625" style="3" customWidth="1"/>
    <col min="8" max="8" width="23.140625" style="3" customWidth="1"/>
    <col min="9" max="9" width="18.85546875" style="3" customWidth="1"/>
    <col min="10" max="16384" width="11.42578125" style="3"/>
  </cols>
  <sheetData>
    <row r="1" spans="1:7" ht="88.5" customHeight="1"/>
    <row r="3" spans="1:7" ht="12.75">
      <c r="A3" s="234" t="s">
        <v>71</v>
      </c>
      <c r="B3" s="234"/>
      <c r="C3" s="234"/>
      <c r="D3" s="234"/>
      <c r="E3" s="234"/>
      <c r="F3" s="234"/>
      <c r="G3" s="234"/>
    </row>
    <row r="4" spans="1:7" ht="12.75">
      <c r="A4" s="33"/>
      <c r="B4" s="33"/>
      <c r="C4" s="33"/>
      <c r="D4" s="33"/>
      <c r="E4" s="33"/>
      <c r="F4" s="33"/>
      <c r="G4" s="33"/>
    </row>
    <row r="5" spans="1:7" ht="12.75">
      <c r="A5" s="113" t="s">
        <v>2</v>
      </c>
      <c r="B5" s="114" t="s">
        <v>3</v>
      </c>
      <c r="C5" s="114" t="s">
        <v>4</v>
      </c>
      <c r="D5" s="115" t="s">
        <v>6</v>
      </c>
    </row>
    <row r="6" spans="1:7" ht="12.75">
      <c r="A6" s="52" t="s">
        <v>0</v>
      </c>
      <c r="B6" s="53">
        <v>883.79464194154036</v>
      </c>
      <c r="C6" s="53">
        <v>542.02476576714525</v>
      </c>
      <c r="D6" s="116">
        <v>1425.8194077086855</v>
      </c>
    </row>
    <row r="7" spans="1:7" ht="12.75">
      <c r="A7" s="55" t="s">
        <v>31</v>
      </c>
      <c r="B7" s="56">
        <v>0</v>
      </c>
      <c r="C7" s="56">
        <v>567.79784551354294</v>
      </c>
      <c r="D7" s="117">
        <v>567.79784551354294</v>
      </c>
    </row>
    <row r="8" spans="1:7" ht="12.75">
      <c r="A8" s="55" t="s">
        <v>32</v>
      </c>
      <c r="B8" s="56">
        <v>0.60400409090909091</v>
      </c>
      <c r="C8" s="56">
        <v>0</v>
      </c>
      <c r="D8" s="117">
        <v>0.60400409090909091</v>
      </c>
    </row>
    <row r="9" spans="1:7" ht="12.75">
      <c r="A9" s="55" t="s">
        <v>33</v>
      </c>
      <c r="B9" s="56">
        <v>2.7801798092215386</v>
      </c>
      <c r="C9" s="56">
        <v>0</v>
      </c>
      <c r="D9" s="117">
        <v>2.7801798092215386</v>
      </c>
    </row>
    <row r="10" spans="1:7" ht="12.75">
      <c r="A10" s="55" t="s">
        <v>34</v>
      </c>
      <c r="B10" s="56">
        <v>19037.831455605188</v>
      </c>
      <c r="C10" s="56">
        <v>711.08189917401694</v>
      </c>
      <c r="D10" s="117">
        <v>19748.913354779204</v>
      </c>
    </row>
    <row r="11" spans="1:7" ht="12.75">
      <c r="A11" s="55" t="s">
        <v>35</v>
      </c>
      <c r="B11" s="56">
        <v>0</v>
      </c>
      <c r="C11" s="56">
        <v>10130.009534812832</v>
      </c>
      <c r="D11" s="117">
        <v>10130.009534812832</v>
      </c>
    </row>
    <row r="12" spans="1:7" ht="12.75">
      <c r="A12" s="55" t="s">
        <v>36</v>
      </c>
      <c r="B12" s="56">
        <v>2679.8044638359124</v>
      </c>
      <c r="C12" s="56">
        <v>12686.917654332932</v>
      </c>
      <c r="D12" s="117">
        <v>15366.722118168844</v>
      </c>
    </row>
    <row r="13" spans="1:7" ht="12.75">
      <c r="A13" s="55" t="s">
        <v>37</v>
      </c>
      <c r="B13" s="56">
        <v>2898.7502137426677</v>
      </c>
      <c r="C13" s="56">
        <v>0</v>
      </c>
      <c r="D13" s="117">
        <v>2898.7502137426677</v>
      </c>
    </row>
    <row r="14" spans="1:7" ht="12.75">
      <c r="A14" s="55" t="s">
        <v>38</v>
      </c>
      <c r="B14" s="56">
        <v>14.554785572727269</v>
      </c>
      <c r="C14" s="56">
        <v>0</v>
      </c>
      <c r="D14" s="117">
        <v>14.554785572727269</v>
      </c>
    </row>
    <row r="15" spans="1:7" ht="12.75">
      <c r="A15" s="55" t="s">
        <v>39</v>
      </c>
      <c r="B15" s="56">
        <v>0</v>
      </c>
      <c r="C15" s="56">
        <v>4.2288679937665297</v>
      </c>
      <c r="D15" s="117">
        <v>4.2288679937665297</v>
      </c>
    </row>
    <row r="16" spans="1:7" ht="12.75">
      <c r="A16" s="55" t="s">
        <v>40</v>
      </c>
      <c r="B16" s="56">
        <v>111.11823782617613</v>
      </c>
      <c r="C16" s="56">
        <v>1076.9419050596584</v>
      </c>
      <c r="D16" s="117">
        <v>1188.0601428858345</v>
      </c>
    </row>
    <row r="17" spans="1:90" ht="12.75">
      <c r="A17" s="55" t="s">
        <v>41</v>
      </c>
      <c r="B17" s="56">
        <v>2154.7960545858409</v>
      </c>
      <c r="C17" s="56">
        <v>0</v>
      </c>
      <c r="D17" s="117">
        <v>2154.7960545858409</v>
      </c>
    </row>
    <row r="18" spans="1:90" ht="12.75">
      <c r="A18" s="55" t="s">
        <v>42</v>
      </c>
      <c r="B18" s="56">
        <v>2090.8593477883646</v>
      </c>
      <c r="C18" s="56">
        <v>5648.51435187075</v>
      </c>
      <c r="D18" s="117">
        <v>7739.3736996591142</v>
      </c>
    </row>
    <row r="19" spans="1:90" ht="12.75">
      <c r="A19" s="55" t="s">
        <v>43</v>
      </c>
      <c r="B19" s="56">
        <v>268.5903032067273</v>
      </c>
      <c r="C19" s="56">
        <v>1.4855555555555558E-2</v>
      </c>
      <c r="D19" s="117">
        <v>268.60515876228283</v>
      </c>
    </row>
    <row r="20" spans="1:90" ht="12.75">
      <c r="A20" s="55" t="s">
        <v>44</v>
      </c>
      <c r="B20" s="56">
        <v>17.715661290751513</v>
      </c>
      <c r="C20" s="56">
        <v>0</v>
      </c>
      <c r="D20" s="117">
        <v>17.715661290751513</v>
      </c>
    </row>
    <row r="21" spans="1:90" ht="12.75">
      <c r="A21" s="55" t="s">
        <v>5</v>
      </c>
      <c r="B21" s="56">
        <v>0</v>
      </c>
      <c r="C21" s="56">
        <v>1.2290113595959595</v>
      </c>
      <c r="D21" s="117">
        <v>1.2290113595959595</v>
      </c>
    </row>
    <row r="22" spans="1:90" ht="12.75">
      <c r="A22" s="58" t="s">
        <v>67</v>
      </c>
      <c r="B22" s="59"/>
      <c r="C22" s="59"/>
      <c r="D22" s="118"/>
    </row>
    <row r="23" spans="1:90" ht="12.75">
      <c r="A23" s="119" t="s">
        <v>6</v>
      </c>
      <c r="B23" s="120">
        <v>30161.199349296032</v>
      </c>
      <c r="C23" s="120">
        <v>31368.760691439798</v>
      </c>
      <c r="D23" s="121">
        <v>61529.960040735838</v>
      </c>
    </row>
    <row r="26" spans="1:90" ht="36">
      <c r="A26" s="155" t="s">
        <v>2</v>
      </c>
      <c r="B26" s="155" t="s">
        <v>3</v>
      </c>
      <c r="C26" s="155" t="s">
        <v>4</v>
      </c>
      <c r="D26" s="155" t="s">
        <v>6</v>
      </c>
      <c r="E26" s="155" t="s">
        <v>45</v>
      </c>
      <c r="F26" s="155" t="s">
        <v>46</v>
      </c>
      <c r="G26" s="154" t="s">
        <v>68</v>
      </c>
      <c r="H26" s="154" t="s">
        <v>69</v>
      </c>
      <c r="I26" s="78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</row>
    <row r="27" spans="1:90" s="44" customFormat="1" ht="12.75">
      <c r="A27" s="236" t="s">
        <v>0</v>
      </c>
      <c r="B27" s="153">
        <v>883.79464194154036</v>
      </c>
      <c r="C27" s="153">
        <v>542.02476576714525</v>
      </c>
      <c r="D27" s="153">
        <v>1425.8194077086855</v>
      </c>
      <c r="E27" s="102">
        <f>B27*100/D27</f>
        <v>61.985033810264397</v>
      </c>
      <c r="F27" s="102">
        <f>C27*100/D27</f>
        <v>38.01496618973561</v>
      </c>
      <c r="G27" s="153">
        <f>B27/$B$43</f>
        <v>2.930237062877834E-2</v>
      </c>
      <c r="H27" s="237">
        <f>C27/$C$43</f>
        <v>1.7279125914434295E-2</v>
      </c>
      <c r="I27" s="78"/>
    </row>
    <row r="28" spans="1:90" s="44" customFormat="1" ht="12.75">
      <c r="A28" s="122" t="s">
        <v>31</v>
      </c>
      <c r="B28" s="123"/>
      <c r="C28" s="123">
        <v>567.79784551354294</v>
      </c>
      <c r="D28" s="123">
        <v>567.79784551354294</v>
      </c>
      <c r="E28" s="105">
        <f t="shared" ref="E28:E42" si="0">B28*100/D28</f>
        <v>0</v>
      </c>
      <c r="F28" s="105">
        <f t="shared" ref="F28:F42" si="1">C28*100/D28</f>
        <v>100</v>
      </c>
      <c r="G28" s="123">
        <f t="shared" ref="G28:G42" si="2">B28/$B$43</f>
        <v>0</v>
      </c>
      <c r="H28" s="124">
        <f t="shared" ref="H28:H42" si="3">C28/$C$43</f>
        <v>1.8100742043930633E-2</v>
      </c>
      <c r="I28" s="78"/>
    </row>
    <row r="29" spans="1:90" s="44" customFormat="1" ht="12.75">
      <c r="A29" s="122" t="s">
        <v>32</v>
      </c>
      <c r="B29" s="123">
        <v>0.60400409090909091</v>
      </c>
      <c r="C29" s="123"/>
      <c r="D29" s="123">
        <v>0.60400409090909091</v>
      </c>
      <c r="E29" s="105">
        <f t="shared" si="0"/>
        <v>100</v>
      </c>
      <c r="F29" s="105">
        <f t="shared" si="1"/>
        <v>0</v>
      </c>
      <c r="G29" s="123">
        <f t="shared" si="2"/>
        <v>2.0025864486161041E-5</v>
      </c>
      <c r="H29" s="124">
        <f t="shared" si="3"/>
        <v>0</v>
      </c>
      <c r="I29" s="78"/>
    </row>
    <row r="30" spans="1:90" s="44" customFormat="1" ht="12.75">
      <c r="A30" s="122" t="s">
        <v>33</v>
      </c>
      <c r="B30" s="123">
        <v>2.7801798092215386</v>
      </c>
      <c r="C30" s="123"/>
      <c r="D30" s="123">
        <v>2.7801798092215386</v>
      </c>
      <c r="E30" s="105">
        <f t="shared" si="0"/>
        <v>100</v>
      </c>
      <c r="F30" s="105">
        <f t="shared" si="1"/>
        <v>0</v>
      </c>
      <c r="G30" s="123">
        <f t="shared" si="2"/>
        <v>9.2177362611624018E-5</v>
      </c>
      <c r="H30" s="124">
        <f t="shared" si="3"/>
        <v>0</v>
      </c>
      <c r="I30" s="78"/>
    </row>
    <row r="31" spans="1:90" s="44" customFormat="1" ht="12.75">
      <c r="A31" s="122" t="s">
        <v>34</v>
      </c>
      <c r="B31" s="123">
        <v>19037.831455605188</v>
      </c>
      <c r="C31" s="123">
        <v>711.08189917401694</v>
      </c>
      <c r="D31" s="123">
        <v>19748.913354779204</v>
      </c>
      <c r="E31" s="105">
        <f t="shared" si="0"/>
        <v>96.399387214882196</v>
      </c>
      <c r="F31" s="105">
        <f t="shared" si="1"/>
        <v>3.6006127851178009</v>
      </c>
      <c r="G31" s="123">
        <f t="shared" si="2"/>
        <v>0.63120273285981032</v>
      </c>
      <c r="H31" s="124">
        <f t="shared" si="3"/>
        <v>2.266847282137173E-2</v>
      </c>
      <c r="I31" s="78"/>
    </row>
    <row r="32" spans="1:90" s="44" customFormat="1" ht="12.75">
      <c r="A32" s="122" t="s">
        <v>35</v>
      </c>
      <c r="B32" s="123"/>
      <c r="C32" s="123">
        <v>10130.009534812832</v>
      </c>
      <c r="D32" s="123">
        <v>10130.009534812832</v>
      </c>
      <c r="E32" s="105">
        <f t="shared" si="0"/>
        <v>0</v>
      </c>
      <c r="F32" s="105">
        <f t="shared" si="1"/>
        <v>100</v>
      </c>
      <c r="G32" s="123">
        <f t="shared" si="2"/>
        <v>0</v>
      </c>
      <c r="H32" s="124">
        <f t="shared" si="3"/>
        <v>0.32293304904382802</v>
      </c>
      <c r="I32" s="78"/>
    </row>
    <row r="33" spans="1:9" s="44" customFormat="1" ht="12.75">
      <c r="A33" s="122" t="s">
        <v>36</v>
      </c>
      <c r="B33" s="123">
        <v>2679.8044638359124</v>
      </c>
      <c r="C33" s="123">
        <v>12686.917654332932</v>
      </c>
      <c r="D33" s="123">
        <v>15366.722118168844</v>
      </c>
      <c r="E33" s="105">
        <f t="shared" si="0"/>
        <v>17.439011672290508</v>
      </c>
      <c r="F33" s="105">
        <f t="shared" si="1"/>
        <v>82.560988327709495</v>
      </c>
      <c r="G33" s="123">
        <f t="shared" si="2"/>
        <v>8.8849399945975946E-2</v>
      </c>
      <c r="H33" s="124">
        <f t="shared" si="3"/>
        <v>0.40444433808298513</v>
      </c>
      <c r="I33" s="78"/>
    </row>
    <row r="34" spans="1:9" s="44" customFormat="1" ht="12.75">
      <c r="A34" s="122" t="s">
        <v>37</v>
      </c>
      <c r="B34" s="123">
        <v>2898.7502137426677</v>
      </c>
      <c r="C34" s="123"/>
      <c r="D34" s="123">
        <v>2898.7502137426677</v>
      </c>
      <c r="E34" s="105">
        <f t="shared" si="0"/>
        <v>100</v>
      </c>
      <c r="F34" s="105">
        <f t="shared" si="1"/>
        <v>0</v>
      </c>
      <c r="G34" s="123">
        <f t="shared" si="2"/>
        <v>9.6108585741976643E-2</v>
      </c>
      <c r="H34" s="124">
        <f t="shared" si="3"/>
        <v>0</v>
      </c>
      <c r="I34" s="78"/>
    </row>
    <row r="35" spans="1:9" s="44" customFormat="1" ht="12.75">
      <c r="A35" s="122" t="s">
        <v>38</v>
      </c>
      <c r="B35" s="123">
        <v>14.554785572727269</v>
      </c>
      <c r="C35" s="123"/>
      <c r="D35" s="123">
        <v>14.554785572727269</v>
      </c>
      <c r="E35" s="105">
        <f t="shared" si="0"/>
        <v>100</v>
      </c>
      <c r="F35" s="105">
        <f t="shared" si="1"/>
        <v>0</v>
      </c>
      <c r="G35" s="123">
        <f t="shared" si="2"/>
        <v>4.8256653868994706E-4</v>
      </c>
      <c r="H35" s="124">
        <f t="shared" si="3"/>
        <v>0</v>
      </c>
      <c r="I35" s="78"/>
    </row>
    <row r="36" spans="1:9" s="44" customFormat="1" ht="12.75">
      <c r="A36" s="122" t="s">
        <v>39</v>
      </c>
      <c r="B36" s="123"/>
      <c r="C36" s="123">
        <v>4.2288679937665297</v>
      </c>
      <c r="D36" s="123">
        <v>4.2288679937665297</v>
      </c>
      <c r="E36" s="105">
        <f t="shared" si="0"/>
        <v>0</v>
      </c>
      <c r="F36" s="105">
        <f t="shared" si="1"/>
        <v>100</v>
      </c>
      <c r="G36" s="123">
        <f t="shared" si="2"/>
        <v>0</v>
      </c>
      <c r="H36" s="124">
        <f t="shared" si="3"/>
        <v>1.3481144618252461E-4</v>
      </c>
      <c r="I36" s="78"/>
    </row>
    <row r="37" spans="1:9" s="44" customFormat="1" ht="12.75">
      <c r="A37" s="122" t="s">
        <v>40</v>
      </c>
      <c r="B37" s="123">
        <v>111.11823782617613</v>
      </c>
      <c r="C37" s="123">
        <v>1076.9419050596584</v>
      </c>
      <c r="D37" s="123">
        <v>1188.0601428858345</v>
      </c>
      <c r="E37" s="105">
        <f t="shared" si="0"/>
        <v>9.3529135281204301</v>
      </c>
      <c r="F37" s="105">
        <f t="shared" si="1"/>
        <v>90.647086471879575</v>
      </c>
      <c r="G37" s="123">
        <f t="shared" si="2"/>
        <v>3.6841452005710656E-3</v>
      </c>
      <c r="H37" s="124">
        <f t="shared" si="3"/>
        <v>3.4331668874427179E-2</v>
      </c>
      <c r="I37" s="78"/>
    </row>
    <row r="38" spans="1:9" s="44" customFormat="1" ht="12.75">
      <c r="A38" s="122" t="s">
        <v>41</v>
      </c>
      <c r="B38" s="123">
        <v>2154.7960545858409</v>
      </c>
      <c r="C38" s="123"/>
      <c r="D38" s="123">
        <v>2154.7960545858409</v>
      </c>
      <c r="E38" s="105">
        <f t="shared" si="0"/>
        <v>100</v>
      </c>
      <c r="F38" s="105">
        <f t="shared" si="1"/>
        <v>0</v>
      </c>
      <c r="G38" s="123">
        <f t="shared" si="2"/>
        <v>7.1442651521619091E-2</v>
      </c>
      <c r="H38" s="124">
        <f t="shared" si="3"/>
        <v>0</v>
      </c>
      <c r="I38" s="78"/>
    </row>
    <row r="39" spans="1:9" s="44" customFormat="1" ht="12.75">
      <c r="A39" s="122" t="s">
        <v>42</v>
      </c>
      <c r="B39" s="123">
        <v>2090.8593477883646</v>
      </c>
      <c r="C39" s="123">
        <v>5648.51435187075</v>
      </c>
      <c r="D39" s="123">
        <v>7739.3736996591142</v>
      </c>
      <c r="E39" s="105">
        <f t="shared" si="0"/>
        <v>27.015872716941654</v>
      </c>
      <c r="F39" s="105">
        <f t="shared" si="1"/>
        <v>72.984127283058356</v>
      </c>
      <c r="G39" s="123">
        <f t="shared" si="2"/>
        <v>6.9322818485239232E-2</v>
      </c>
      <c r="H39" s="124">
        <f t="shared" si="3"/>
        <v>0.18006813872669727</v>
      </c>
      <c r="I39" s="78"/>
    </row>
    <row r="40" spans="1:9" s="44" customFormat="1" ht="12.75">
      <c r="A40" s="122" t="s">
        <v>43</v>
      </c>
      <c r="B40" s="123">
        <v>268.5903032067273</v>
      </c>
      <c r="C40" s="123">
        <v>1.4855555555555558E-2</v>
      </c>
      <c r="D40" s="123">
        <v>268.60515876228283</v>
      </c>
      <c r="E40" s="105">
        <f t="shared" si="0"/>
        <v>99.99446937072095</v>
      </c>
      <c r="F40" s="105">
        <f t="shared" si="1"/>
        <v>5.5306292790537259E-3</v>
      </c>
      <c r="G40" s="123">
        <f t="shared" si="2"/>
        <v>8.9051599074755038E-3</v>
      </c>
      <c r="H40" s="124">
        <f t="shared" si="3"/>
        <v>4.7357801928112134E-7</v>
      </c>
      <c r="I40" s="78"/>
    </row>
    <row r="41" spans="1:9" s="44" customFormat="1" ht="12.75">
      <c r="A41" s="122" t="s">
        <v>44</v>
      </c>
      <c r="B41" s="123">
        <v>17.715661290751513</v>
      </c>
      <c r="C41" s="123"/>
      <c r="D41" s="123">
        <v>17.715661290751513</v>
      </c>
      <c r="E41" s="105">
        <f t="shared" si="0"/>
        <v>100</v>
      </c>
      <c r="F41" s="105">
        <f t="shared" si="1"/>
        <v>0</v>
      </c>
      <c r="G41" s="123">
        <f t="shared" si="2"/>
        <v>5.8736594276596627E-4</v>
      </c>
      <c r="H41" s="124">
        <f t="shared" si="3"/>
        <v>0</v>
      </c>
      <c r="I41" s="78"/>
    </row>
    <row r="42" spans="1:9" s="44" customFormat="1" ht="12.75">
      <c r="A42" s="122" t="s">
        <v>5</v>
      </c>
      <c r="B42" s="123"/>
      <c r="C42" s="123">
        <v>1.2290113595959595</v>
      </c>
      <c r="D42" s="123">
        <v>1.2290113595959595</v>
      </c>
      <c r="E42" s="105">
        <f t="shared" si="0"/>
        <v>0</v>
      </c>
      <c r="F42" s="105">
        <f t="shared" si="1"/>
        <v>100</v>
      </c>
      <c r="G42" s="123">
        <f t="shared" si="2"/>
        <v>0</v>
      </c>
      <c r="H42" s="124">
        <f t="shared" si="3"/>
        <v>3.9179468123882362E-5</v>
      </c>
      <c r="I42" s="78"/>
    </row>
    <row r="43" spans="1:9" ht="12.75">
      <c r="A43" s="119" t="s">
        <v>6</v>
      </c>
      <c r="B43" s="120">
        <v>30161.199349296032</v>
      </c>
      <c r="C43" s="120">
        <v>31368.760691439798</v>
      </c>
      <c r="D43" s="120">
        <v>61529.960040735838</v>
      </c>
      <c r="E43" s="158" t="s">
        <v>158</v>
      </c>
      <c r="F43" s="158" t="s">
        <v>158</v>
      </c>
      <c r="G43" s="158" t="s">
        <v>158</v>
      </c>
      <c r="H43" s="159" t="s">
        <v>158</v>
      </c>
      <c r="I43" s="4"/>
    </row>
    <row r="44" spans="1:9" ht="12.75">
      <c r="A44" s="4"/>
      <c r="B44" s="4"/>
      <c r="C44" s="4"/>
      <c r="D44" s="4"/>
      <c r="E44" s="4"/>
      <c r="F44" s="4"/>
      <c r="G44" s="4"/>
      <c r="H44" s="4"/>
      <c r="I44" s="4"/>
    </row>
    <row r="45" spans="1:9" ht="12.75">
      <c r="A45" s="4"/>
      <c r="B45" s="4"/>
      <c r="C45" s="4"/>
      <c r="D45" s="4"/>
      <c r="E45" s="4"/>
      <c r="F45" s="4"/>
      <c r="G45" s="4"/>
      <c r="H45" s="4"/>
      <c r="I45" s="4"/>
    </row>
    <row r="46" spans="1:9" ht="41.25" customHeight="1">
      <c r="A46" s="155" t="s">
        <v>2</v>
      </c>
      <c r="B46" s="155" t="s">
        <v>3</v>
      </c>
      <c r="C46" s="4"/>
      <c r="D46" s="4"/>
      <c r="E46" s="155" t="s">
        <v>2</v>
      </c>
      <c r="F46" s="155" t="s">
        <v>4</v>
      </c>
      <c r="G46" s="4"/>
      <c r="H46" s="156" t="s">
        <v>162</v>
      </c>
      <c r="I46" s="157" t="s">
        <v>45</v>
      </c>
    </row>
    <row r="47" spans="1:9" ht="12.75">
      <c r="A47" s="52" t="s">
        <v>31</v>
      </c>
      <c r="B47" s="116">
        <v>0</v>
      </c>
      <c r="C47" s="4"/>
      <c r="D47" s="4"/>
      <c r="E47" s="52" t="s">
        <v>32</v>
      </c>
      <c r="F47" s="116">
        <v>0</v>
      </c>
      <c r="G47" s="4"/>
      <c r="H47" s="125" t="s">
        <v>0</v>
      </c>
      <c r="I47" s="126">
        <v>2.930237062877834E-2</v>
      </c>
    </row>
    <row r="48" spans="1:9" ht="12.75">
      <c r="A48" s="55" t="s">
        <v>35</v>
      </c>
      <c r="B48" s="117">
        <v>0</v>
      </c>
      <c r="C48" s="4"/>
      <c r="D48" s="4"/>
      <c r="E48" s="55" t="s">
        <v>33</v>
      </c>
      <c r="F48" s="117">
        <v>0</v>
      </c>
      <c r="G48" s="4"/>
      <c r="H48" s="125" t="s">
        <v>34</v>
      </c>
      <c r="I48" s="126">
        <v>0.63120273285981032</v>
      </c>
    </row>
    <row r="49" spans="1:9" ht="12.75">
      <c r="A49" s="55" t="s">
        <v>39</v>
      </c>
      <c r="B49" s="117">
        <v>0</v>
      </c>
      <c r="C49" s="4"/>
      <c r="D49" s="4"/>
      <c r="E49" s="55" t="s">
        <v>38</v>
      </c>
      <c r="F49" s="117">
        <v>0</v>
      </c>
      <c r="G49" s="4"/>
      <c r="H49" s="125" t="s">
        <v>36</v>
      </c>
      <c r="I49" s="126">
        <v>8.8849399945975946E-2</v>
      </c>
    </row>
    <row r="50" spans="1:9" ht="12.75">
      <c r="A50" s="55" t="s">
        <v>5</v>
      </c>
      <c r="B50" s="117">
        <v>0</v>
      </c>
      <c r="C50" s="4"/>
      <c r="D50" s="4"/>
      <c r="E50" s="55" t="s">
        <v>44</v>
      </c>
      <c r="F50" s="117">
        <v>0</v>
      </c>
      <c r="G50" s="4"/>
      <c r="H50" s="125" t="s">
        <v>37</v>
      </c>
      <c r="I50" s="126">
        <v>9.6108585741976643E-2</v>
      </c>
    </row>
    <row r="51" spans="1:9" ht="12.75">
      <c r="A51" s="55" t="s">
        <v>32</v>
      </c>
      <c r="B51" s="117">
        <v>0.60400409090909091</v>
      </c>
      <c r="C51" s="4"/>
      <c r="D51" s="4"/>
      <c r="E51" s="55" t="s">
        <v>41</v>
      </c>
      <c r="F51" s="117">
        <v>0</v>
      </c>
      <c r="G51" s="4"/>
      <c r="H51" s="125" t="s">
        <v>41</v>
      </c>
      <c r="I51" s="126">
        <v>7.1442651521619091E-2</v>
      </c>
    </row>
    <row r="52" spans="1:9" ht="12.75">
      <c r="A52" s="55" t="s">
        <v>33</v>
      </c>
      <c r="B52" s="117">
        <v>2.7801798092215386</v>
      </c>
      <c r="C52" s="4"/>
      <c r="D52" s="4"/>
      <c r="E52" s="55" t="s">
        <v>37</v>
      </c>
      <c r="F52" s="117">
        <v>0</v>
      </c>
      <c r="G52" s="4"/>
      <c r="H52" s="125" t="s">
        <v>42</v>
      </c>
      <c r="I52" s="126">
        <v>6.9322818485239232E-2</v>
      </c>
    </row>
    <row r="53" spans="1:9" ht="12.75">
      <c r="A53" s="55" t="s">
        <v>38</v>
      </c>
      <c r="B53" s="117">
        <v>14.554785572727269</v>
      </c>
      <c r="C53" s="4"/>
      <c r="D53" s="4"/>
      <c r="E53" s="55" t="s">
        <v>43</v>
      </c>
      <c r="F53" s="117">
        <v>1.4855555555555558E-2</v>
      </c>
      <c r="G53" s="4"/>
      <c r="H53" s="125" t="s">
        <v>43</v>
      </c>
      <c r="I53" s="126">
        <v>8.9051599074755038E-3</v>
      </c>
    </row>
    <row r="54" spans="1:9" ht="36">
      <c r="A54" s="55" t="s">
        <v>44</v>
      </c>
      <c r="B54" s="117">
        <v>17.715661290751513</v>
      </c>
      <c r="C54" s="4"/>
      <c r="D54" s="4"/>
      <c r="E54" s="55" t="s">
        <v>5</v>
      </c>
      <c r="F54" s="117">
        <v>1.2290113595959595</v>
      </c>
      <c r="G54" s="4"/>
      <c r="H54" s="156" t="s">
        <v>163</v>
      </c>
      <c r="I54" s="157" t="s">
        <v>164</v>
      </c>
    </row>
    <row r="55" spans="1:9" ht="12.75">
      <c r="A55" s="55" t="s">
        <v>40</v>
      </c>
      <c r="B55" s="117">
        <v>111.11823782617613</v>
      </c>
      <c r="C55" s="4"/>
      <c r="D55" s="4"/>
      <c r="E55" s="55" t="s">
        <v>39</v>
      </c>
      <c r="F55" s="117">
        <v>4.2288679937665297</v>
      </c>
      <c r="G55" s="4"/>
      <c r="H55" s="125" t="s">
        <v>0</v>
      </c>
      <c r="I55" s="126">
        <v>1.7279125914434295E-2</v>
      </c>
    </row>
    <row r="56" spans="1:9" ht="12.75">
      <c r="A56" s="55" t="s">
        <v>43</v>
      </c>
      <c r="B56" s="117">
        <v>268.5903032067273</v>
      </c>
      <c r="C56" s="4"/>
      <c r="D56" s="4"/>
      <c r="E56" s="55" t="s">
        <v>0</v>
      </c>
      <c r="F56" s="117">
        <v>542.02476576714525</v>
      </c>
      <c r="G56" s="4"/>
      <c r="H56" s="125" t="s">
        <v>31</v>
      </c>
      <c r="I56" s="126">
        <v>1.8100742043930633E-2</v>
      </c>
    </row>
    <row r="57" spans="1:9" ht="12.75">
      <c r="A57" s="55" t="s">
        <v>0</v>
      </c>
      <c r="B57" s="117">
        <v>883.79464194154036</v>
      </c>
      <c r="C57" s="4"/>
      <c r="D57" s="4"/>
      <c r="E57" s="55" t="s">
        <v>31</v>
      </c>
      <c r="F57" s="117">
        <v>567.79784551354294</v>
      </c>
      <c r="G57" s="4"/>
      <c r="H57" s="125" t="s">
        <v>34</v>
      </c>
      <c r="I57" s="126">
        <v>2.266847282137173E-2</v>
      </c>
    </row>
    <row r="58" spans="1:9" ht="12.75">
      <c r="A58" s="55" t="s">
        <v>42</v>
      </c>
      <c r="B58" s="117">
        <v>2090.8593477883646</v>
      </c>
      <c r="C58" s="4"/>
      <c r="D58" s="4"/>
      <c r="E58" s="55" t="s">
        <v>34</v>
      </c>
      <c r="F58" s="117">
        <v>711.08189917401694</v>
      </c>
      <c r="G58" s="4"/>
      <c r="H58" s="125" t="s">
        <v>35</v>
      </c>
      <c r="I58" s="126">
        <v>0.32293304904382802</v>
      </c>
    </row>
    <row r="59" spans="1:9" ht="12.75">
      <c r="A59" s="55" t="s">
        <v>41</v>
      </c>
      <c r="B59" s="117">
        <v>2154.7960545858409</v>
      </c>
      <c r="C59" s="4"/>
      <c r="D59" s="4"/>
      <c r="E59" s="55" t="s">
        <v>40</v>
      </c>
      <c r="F59" s="117">
        <v>1076.9419050596584</v>
      </c>
      <c r="G59" s="4"/>
      <c r="H59" s="125" t="s">
        <v>36</v>
      </c>
      <c r="I59" s="126">
        <v>0.40444433808298513</v>
      </c>
    </row>
    <row r="60" spans="1:9" ht="12.75">
      <c r="A60" s="55" t="s">
        <v>36</v>
      </c>
      <c r="B60" s="117">
        <v>2679.8044638359124</v>
      </c>
      <c r="C60" s="4"/>
      <c r="D60" s="4"/>
      <c r="E60" s="55" t="s">
        <v>42</v>
      </c>
      <c r="F60" s="117">
        <v>5648.51435187075</v>
      </c>
      <c r="G60" s="4"/>
      <c r="H60" s="125" t="s">
        <v>40</v>
      </c>
      <c r="I60" s="126">
        <v>3.4331668874427179E-2</v>
      </c>
    </row>
    <row r="61" spans="1:9" ht="12.75">
      <c r="A61" s="55" t="s">
        <v>37</v>
      </c>
      <c r="B61" s="117">
        <v>2898.7502137426677</v>
      </c>
      <c r="C61" s="4"/>
      <c r="D61" s="4"/>
      <c r="E61" s="55" t="s">
        <v>35</v>
      </c>
      <c r="F61" s="117">
        <v>10130.009534812832</v>
      </c>
      <c r="G61" s="4"/>
      <c r="H61" s="125" t="s">
        <v>42</v>
      </c>
      <c r="I61" s="126">
        <v>0.18006813872669727</v>
      </c>
    </row>
    <row r="62" spans="1:9" ht="12.75">
      <c r="A62" s="58" t="s">
        <v>34</v>
      </c>
      <c r="B62" s="118">
        <v>19037.831455605188</v>
      </c>
      <c r="C62" s="4"/>
      <c r="D62" s="4"/>
      <c r="E62" s="58" t="s">
        <v>36</v>
      </c>
      <c r="F62" s="118">
        <v>12686.917654332932</v>
      </c>
      <c r="G62" s="4"/>
      <c r="H62" s="4"/>
      <c r="I62" s="4"/>
    </row>
    <row r="63" spans="1:9" ht="12.75">
      <c r="A63" s="119" t="s">
        <v>6</v>
      </c>
      <c r="B63" s="121">
        <v>30161.199349296032</v>
      </c>
      <c r="C63" s="4"/>
      <c r="D63" s="4"/>
      <c r="E63" s="119" t="s">
        <v>6</v>
      </c>
      <c r="F63" s="121">
        <v>31368.760691439798</v>
      </c>
      <c r="G63" s="4"/>
      <c r="H63" s="4"/>
      <c r="I63" s="4"/>
    </row>
  </sheetData>
  <mergeCells count="1">
    <mergeCell ref="A3:G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6"/>
  <sheetViews>
    <sheetView zoomScaleNormal="100" workbookViewId="0">
      <selection activeCell="G50" sqref="G50"/>
    </sheetView>
  </sheetViews>
  <sheetFormatPr baseColWidth="10" defaultRowHeight="12"/>
  <cols>
    <col min="1" max="1" width="46.140625" style="3" customWidth="1"/>
    <col min="2" max="2" width="16" style="3" customWidth="1"/>
    <col min="3" max="3" width="17.42578125" style="3" customWidth="1"/>
    <col min="4" max="4" width="22.7109375" style="3" customWidth="1"/>
    <col min="5" max="5" width="16" style="3" customWidth="1"/>
    <col min="6" max="6" width="15.5703125" style="3" customWidth="1"/>
    <col min="7" max="7" width="15.7109375" style="3" customWidth="1"/>
    <col min="8" max="8" width="18" style="3" customWidth="1"/>
    <col min="9" max="256" width="11.42578125" style="3"/>
    <col min="257" max="257" width="40" style="3" bestFit="1" customWidth="1"/>
    <col min="258" max="258" width="30.28515625" style="3" customWidth="1"/>
    <col min="259" max="259" width="24.42578125" style="3" customWidth="1"/>
    <col min="260" max="260" width="44.85546875" style="3" customWidth="1"/>
    <col min="261" max="261" width="22.140625" style="3" customWidth="1"/>
    <col min="262" max="262" width="18.85546875" style="3" customWidth="1"/>
    <col min="263" max="263" width="24" style="3" customWidth="1"/>
    <col min="264" max="264" width="21.28515625" style="3" bestFit="1" customWidth="1"/>
    <col min="265" max="512" width="11.42578125" style="3"/>
    <col min="513" max="513" width="40" style="3" bestFit="1" customWidth="1"/>
    <col min="514" max="514" width="30.28515625" style="3" customWidth="1"/>
    <col min="515" max="515" width="24.42578125" style="3" customWidth="1"/>
    <col min="516" max="516" width="44.85546875" style="3" customWidth="1"/>
    <col min="517" max="517" width="22.140625" style="3" customWidth="1"/>
    <col min="518" max="518" width="18.85546875" style="3" customWidth="1"/>
    <col min="519" max="519" width="24" style="3" customWidth="1"/>
    <col min="520" max="520" width="21.28515625" style="3" bestFit="1" customWidth="1"/>
    <col min="521" max="768" width="11.42578125" style="3"/>
    <col min="769" max="769" width="40" style="3" bestFit="1" customWidth="1"/>
    <col min="770" max="770" width="30.28515625" style="3" customWidth="1"/>
    <col min="771" max="771" width="24.42578125" style="3" customWidth="1"/>
    <col min="772" max="772" width="44.85546875" style="3" customWidth="1"/>
    <col min="773" max="773" width="22.140625" style="3" customWidth="1"/>
    <col min="774" max="774" width="18.85546875" style="3" customWidth="1"/>
    <col min="775" max="775" width="24" style="3" customWidth="1"/>
    <col min="776" max="776" width="21.28515625" style="3" bestFit="1" customWidth="1"/>
    <col min="777" max="1024" width="11.42578125" style="3"/>
    <col min="1025" max="1025" width="40" style="3" bestFit="1" customWidth="1"/>
    <col min="1026" max="1026" width="30.28515625" style="3" customWidth="1"/>
    <col min="1027" max="1027" width="24.42578125" style="3" customWidth="1"/>
    <col min="1028" max="1028" width="44.85546875" style="3" customWidth="1"/>
    <col min="1029" max="1029" width="22.140625" style="3" customWidth="1"/>
    <col min="1030" max="1030" width="18.85546875" style="3" customWidth="1"/>
    <col min="1031" max="1031" width="24" style="3" customWidth="1"/>
    <col min="1032" max="1032" width="21.28515625" style="3" bestFit="1" customWidth="1"/>
    <col min="1033" max="1280" width="11.42578125" style="3"/>
    <col min="1281" max="1281" width="40" style="3" bestFit="1" customWidth="1"/>
    <col min="1282" max="1282" width="30.28515625" style="3" customWidth="1"/>
    <col min="1283" max="1283" width="24.42578125" style="3" customWidth="1"/>
    <col min="1284" max="1284" width="44.85546875" style="3" customWidth="1"/>
    <col min="1285" max="1285" width="22.140625" style="3" customWidth="1"/>
    <col min="1286" max="1286" width="18.85546875" style="3" customWidth="1"/>
    <col min="1287" max="1287" width="24" style="3" customWidth="1"/>
    <col min="1288" max="1288" width="21.28515625" style="3" bestFit="1" customWidth="1"/>
    <col min="1289" max="1536" width="11.42578125" style="3"/>
    <col min="1537" max="1537" width="40" style="3" bestFit="1" customWidth="1"/>
    <col min="1538" max="1538" width="30.28515625" style="3" customWidth="1"/>
    <col min="1539" max="1539" width="24.42578125" style="3" customWidth="1"/>
    <col min="1540" max="1540" width="44.85546875" style="3" customWidth="1"/>
    <col min="1541" max="1541" width="22.140625" style="3" customWidth="1"/>
    <col min="1542" max="1542" width="18.85546875" style="3" customWidth="1"/>
    <col min="1543" max="1543" width="24" style="3" customWidth="1"/>
    <col min="1544" max="1544" width="21.28515625" style="3" bestFit="1" customWidth="1"/>
    <col min="1545" max="1792" width="11.42578125" style="3"/>
    <col min="1793" max="1793" width="40" style="3" bestFit="1" customWidth="1"/>
    <col min="1794" max="1794" width="30.28515625" style="3" customWidth="1"/>
    <col min="1795" max="1795" width="24.42578125" style="3" customWidth="1"/>
    <col min="1796" max="1796" width="44.85546875" style="3" customWidth="1"/>
    <col min="1797" max="1797" width="22.140625" style="3" customWidth="1"/>
    <col min="1798" max="1798" width="18.85546875" style="3" customWidth="1"/>
    <col min="1799" max="1799" width="24" style="3" customWidth="1"/>
    <col min="1800" max="1800" width="21.28515625" style="3" bestFit="1" customWidth="1"/>
    <col min="1801" max="2048" width="11.42578125" style="3"/>
    <col min="2049" max="2049" width="40" style="3" bestFit="1" customWidth="1"/>
    <col min="2050" max="2050" width="30.28515625" style="3" customWidth="1"/>
    <col min="2051" max="2051" width="24.42578125" style="3" customWidth="1"/>
    <col min="2052" max="2052" width="44.85546875" style="3" customWidth="1"/>
    <col min="2053" max="2053" width="22.140625" style="3" customWidth="1"/>
    <col min="2054" max="2054" width="18.85546875" style="3" customWidth="1"/>
    <col min="2055" max="2055" width="24" style="3" customWidth="1"/>
    <col min="2056" max="2056" width="21.28515625" style="3" bestFit="1" customWidth="1"/>
    <col min="2057" max="2304" width="11.42578125" style="3"/>
    <col min="2305" max="2305" width="40" style="3" bestFit="1" customWidth="1"/>
    <col min="2306" max="2306" width="30.28515625" style="3" customWidth="1"/>
    <col min="2307" max="2307" width="24.42578125" style="3" customWidth="1"/>
    <col min="2308" max="2308" width="44.85546875" style="3" customWidth="1"/>
    <col min="2309" max="2309" width="22.140625" style="3" customWidth="1"/>
    <col min="2310" max="2310" width="18.85546875" style="3" customWidth="1"/>
    <col min="2311" max="2311" width="24" style="3" customWidth="1"/>
    <col min="2312" max="2312" width="21.28515625" style="3" bestFit="1" customWidth="1"/>
    <col min="2313" max="2560" width="11.42578125" style="3"/>
    <col min="2561" max="2561" width="40" style="3" bestFit="1" customWidth="1"/>
    <col min="2562" max="2562" width="30.28515625" style="3" customWidth="1"/>
    <col min="2563" max="2563" width="24.42578125" style="3" customWidth="1"/>
    <col min="2564" max="2564" width="44.85546875" style="3" customWidth="1"/>
    <col min="2565" max="2565" width="22.140625" style="3" customWidth="1"/>
    <col min="2566" max="2566" width="18.85546875" style="3" customWidth="1"/>
    <col min="2567" max="2567" width="24" style="3" customWidth="1"/>
    <col min="2568" max="2568" width="21.28515625" style="3" bestFit="1" customWidth="1"/>
    <col min="2569" max="2816" width="11.42578125" style="3"/>
    <col min="2817" max="2817" width="40" style="3" bestFit="1" customWidth="1"/>
    <col min="2818" max="2818" width="30.28515625" style="3" customWidth="1"/>
    <col min="2819" max="2819" width="24.42578125" style="3" customWidth="1"/>
    <col min="2820" max="2820" width="44.85546875" style="3" customWidth="1"/>
    <col min="2821" max="2821" width="22.140625" style="3" customWidth="1"/>
    <col min="2822" max="2822" width="18.85546875" style="3" customWidth="1"/>
    <col min="2823" max="2823" width="24" style="3" customWidth="1"/>
    <col min="2824" max="2824" width="21.28515625" style="3" bestFit="1" customWidth="1"/>
    <col min="2825" max="3072" width="11.42578125" style="3"/>
    <col min="3073" max="3073" width="40" style="3" bestFit="1" customWidth="1"/>
    <col min="3074" max="3074" width="30.28515625" style="3" customWidth="1"/>
    <col min="3075" max="3075" width="24.42578125" style="3" customWidth="1"/>
    <col min="3076" max="3076" width="44.85546875" style="3" customWidth="1"/>
    <col min="3077" max="3077" width="22.140625" style="3" customWidth="1"/>
    <col min="3078" max="3078" width="18.85546875" style="3" customWidth="1"/>
    <col min="3079" max="3079" width="24" style="3" customWidth="1"/>
    <col min="3080" max="3080" width="21.28515625" style="3" bestFit="1" customWidth="1"/>
    <col min="3081" max="3328" width="11.42578125" style="3"/>
    <col min="3329" max="3329" width="40" style="3" bestFit="1" customWidth="1"/>
    <col min="3330" max="3330" width="30.28515625" style="3" customWidth="1"/>
    <col min="3331" max="3331" width="24.42578125" style="3" customWidth="1"/>
    <col min="3332" max="3332" width="44.85546875" style="3" customWidth="1"/>
    <col min="3333" max="3333" width="22.140625" style="3" customWidth="1"/>
    <col min="3334" max="3334" width="18.85546875" style="3" customWidth="1"/>
    <col min="3335" max="3335" width="24" style="3" customWidth="1"/>
    <col min="3336" max="3336" width="21.28515625" style="3" bestFit="1" customWidth="1"/>
    <col min="3337" max="3584" width="11.42578125" style="3"/>
    <col min="3585" max="3585" width="40" style="3" bestFit="1" customWidth="1"/>
    <col min="3586" max="3586" width="30.28515625" style="3" customWidth="1"/>
    <col min="3587" max="3587" width="24.42578125" style="3" customWidth="1"/>
    <col min="3588" max="3588" width="44.85546875" style="3" customWidth="1"/>
    <col min="3589" max="3589" width="22.140625" style="3" customWidth="1"/>
    <col min="3590" max="3590" width="18.85546875" style="3" customWidth="1"/>
    <col min="3591" max="3591" width="24" style="3" customWidth="1"/>
    <col min="3592" max="3592" width="21.28515625" style="3" bestFit="1" customWidth="1"/>
    <col min="3593" max="3840" width="11.42578125" style="3"/>
    <col min="3841" max="3841" width="40" style="3" bestFit="1" customWidth="1"/>
    <col min="3842" max="3842" width="30.28515625" style="3" customWidth="1"/>
    <col min="3843" max="3843" width="24.42578125" style="3" customWidth="1"/>
    <col min="3844" max="3844" width="44.85546875" style="3" customWidth="1"/>
    <col min="3845" max="3845" width="22.140625" style="3" customWidth="1"/>
    <col min="3846" max="3846" width="18.85546875" style="3" customWidth="1"/>
    <col min="3847" max="3847" width="24" style="3" customWidth="1"/>
    <col min="3848" max="3848" width="21.28515625" style="3" bestFit="1" customWidth="1"/>
    <col min="3849" max="4096" width="11.42578125" style="3"/>
    <col min="4097" max="4097" width="40" style="3" bestFit="1" customWidth="1"/>
    <col min="4098" max="4098" width="30.28515625" style="3" customWidth="1"/>
    <col min="4099" max="4099" width="24.42578125" style="3" customWidth="1"/>
    <col min="4100" max="4100" width="44.85546875" style="3" customWidth="1"/>
    <col min="4101" max="4101" width="22.140625" style="3" customWidth="1"/>
    <col min="4102" max="4102" width="18.85546875" style="3" customWidth="1"/>
    <col min="4103" max="4103" width="24" style="3" customWidth="1"/>
    <col min="4104" max="4104" width="21.28515625" style="3" bestFit="1" customWidth="1"/>
    <col min="4105" max="4352" width="11.42578125" style="3"/>
    <col min="4353" max="4353" width="40" style="3" bestFit="1" customWidth="1"/>
    <col min="4354" max="4354" width="30.28515625" style="3" customWidth="1"/>
    <col min="4355" max="4355" width="24.42578125" style="3" customWidth="1"/>
    <col min="4356" max="4356" width="44.85546875" style="3" customWidth="1"/>
    <col min="4357" max="4357" width="22.140625" style="3" customWidth="1"/>
    <col min="4358" max="4358" width="18.85546875" style="3" customWidth="1"/>
    <col min="4359" max="4359" width="24" style="3" customWidth="1"/>
    <col min="4360" max="4360" width="21.28515625" style="3" bestFit="1" customWidth="1"/>
    <col min="4361" max="4608" width="11.42578125" style="3"/>
    <col min="4609" max="4609" width="40" style="3" bestFit="1" customWidth="1"/>
    <col min="4610" max="4610" width="30.28515625" style="3" customWidth="1"/>
    <col min="4611" max="4611" width="24.42578125" style="3" customWidth="1"/>
    <col min="4612" max="4612" width="44.85546875" style="3" customWidth="1"/>
    <col min="4613" max="4613" width="22.140625" style="3" customWidth="1"/>
    <col min="4614" max="4614" width="18.85546875" style="3" customWidth="1"/>
    <col min="4615" max="4615" width="24" style="3" customWidth="1"/>
    <col min="4616" max="4616" width="21.28515625" style="3" bestFit="1" customWidth="1"/>
    <col min="4617" max="4864" width="11.42578125" style="3"/>
    <col min="4865" max="4865" width="40" style="3" bestFit="1" customWidth="1"/>
    <col min="4866" max="4866" width="30.28515625" style="3" customWidth="1"/>
    <col min="4867" max="4867" width="24.42578125" style="3" customWidth="1"/>
    <col min="4868" max="4868" width="44.85546875" style="3" customWidth="1"/>
    <col min="4869" max="4869" width="22.140625" style="3" customWidth="1"/>
    <col min="4870" max="4870" width="18.85546875" style="3" customWidth="1"/>
    <col min="4871" max="4871" width="24" style="3" customWidth="1"/>
    <col min="4872" max="4872" width="21.28515625" style="3" bestFit="1" customWidth="1"/>
    <col min="4873" max="5120" width="11.42578125" style="3"/>
    <col min="5121" max="5121" width="40" style="3" bestFit="1" customWidth="1"/>
    <col min="5122" max="5122" width="30.28515625" style="3" customWidth="1"/>
    <col min="5123" max="5123" width="24.42578125" style="3" customWidth="1"/>
    <col min="5124" max="5124" width="44.85546875" style="3" customWidth="1"/>
    <col min="5125" max="5125" width="22.140625" style="3" customWidth="1"/>
    <col min="5126" max="5126" width="18.85546875" style="3" customWidth="1"/>
    <col min="5127" max="5127" width="24" style="3" customWidth="1"/>
    <col min="5128" max="5128" width="21.28515625" style="3" bestFit="1" customWidth="1"/>
    <col min="5129" max="5376" width="11.42578125" style="3"/>
    <col min="5377" max="5377" width="40" style="3" bestFit="1" customWidth="1"/>
    <col min="5378" max="5378" width="30.28515625" style="3" customWidth="1"/>
    <col min="5379" max="5379" width="24.42578125" style="3" customWidth="1"/>
    <col min="5380" max="5380" width="44.85546875" style="3" customWidth="1"/>
    <col min="5381" max="5381" width="22.140625" style="3" customWidth="1"/>
    <col min="5382" max="5382" width="18.85546875" style="3" customWidth="1"/>
    <col min="5383" max="5383" width="24" style="3" customWidth="1"/>
    <col min="5384" max="5384" width="21.28515625" style="3" bestFit="1" customWidth="1"/>
    <col min="5385" max="5632" width="11.42578125" style="3"/>
    <col min="5633" max="5633" width="40" style="3" bestFit="1" customWidth="1"/>
    <col min="5634" max="5634" width="30.28515625" style="3" customWidth="1"/>
    <col min="5635" max="5635" width="24.42578125" style="3" customWidth="1"/>
    <col min="5636" max="5636" width="44.85546875" style="3" customWidth="1"/>
    <col min="5637" max="5637" width="22.140625" style="3" customWidth="1"/>
    <col min="5638" max="5638" width="18.85546875" style="3" customWidth="1"/>
    <col min="5639" max="5639" width="24" style="3" customWidth="1"/>
    <col min="5640" max="5640" width="21.28515625" style="3" bestFit="1" customWidth="1"/>
    <col min="5641" max="5888" width="11.42578125" style="3"/>
    <col min="5889" max="5889" width="40" style="3" bestFit="1" customWidth="1"/>
    <col min="5890" max="5890" width="30.28515625" style="3" customWidth="1"/>
    <col min="5891" max="5891" width="24.42578125" style="3" customWidth="1"/>
    <col min="5892" max="5892" width="44.85546875" style="3" customWidth="1"/>
    <col min="5893" max="5893" width="22.140625" style="3" customWidth="1"/>
    <col min="5894" max="5894" width="18.85546875" style="3" customWidth="1"/>
    <col min="5895" max="5895" width="24" style="3" customWidth="1"/>
    <col min="5896" max="5896" width="21.28515625" style="3" bestFit="1" customWidth="1"/>
    <col min="5897" max="6144" width="11.42578125" style="3"/>
    <col min="6145" max="6145" width="40" style="3" bestFit="1" customWidth="1"/>
    <col min="6146" max="6146" width="30.28515625" style="3" customWidth="1"/>
    <col min="6147" max="6147" width="24.42578125" style="3" customWidth="1"/>
    <col min="6148" max="6148" width="44.85546875" style="3" customWidth="1"/>
    <col min="6149" max="6149" width="22.140625" style="3" customWidth="1"/>
    <col min="6150" max="6150" width="18.85546875" style="3" customWidth="1"/>
    <col min="6151" max="6151" width="24" style="3" customWidth="1"/>
    <col min="6152" max="6152" width="21.28515625" style="3" bestFit="1" customWidth="1"/>
    <col min="6153" max="6400" width="11.42578125" style="3"/>
    <col min="6401" max="6401" width="40" style="3" bestFit="1" customWidth="1"/>
    <col min="6402" max="6402" width="30.28515625" style="3" customWidth="1"/>
    <col min="6403" max="6403" width="24.42578125" style="3" customWidth="1"/>
    <col min="6404" max="6404" width="44.85546875" style="3" customWidth="1"/>
    <col min="6405" max="6405" width="22.140625" style="3" customWidth="1"/>
    <col min="6406" max="6406" width="18.85546875" style="3" customWidth="1"/>
    <col min="6407" max="6407" width="24" style="3" customWidth="1"/>
    <col min="6408" max="6408" width="21.28515625" style="3" bestFit="1" customWidth="1"/>
    <col min="6409" max="6656" width="11.42578125" style="3"/>
    <col min="6657" max="6657" width="40" style="3" bestFit="1" customWidth="1"/>
    <col min="6658" max="6658" width="30.28515625" style="3" customWidth="1"/>
    <col min="6659" max="6659" width="24.42578125" style="3" customWidth="1"/>
    <col min="6660" max="6660" width="44.85546875" style="3" customWidth="1"/>
    <col min="6661" max="6661" width="22.140625" style="3" customWidth="1"/>
    <col min="6662" max="6662" width="18.85546875" style="3" customWidth="1"/>
    <col min="6663" max="6663" width="24" style="3" customWidth="1"/>
    <col min="6664" max="6664" width="21.28515625" style="3" bestFit="1" customWidth="1"/>
    <col min="6665" max="6912" width="11.42578125" style="3"/>
    <col min="6913" max="6913" width="40" style="3" bestFit="1" customWidth="1"/>
    <col min="6914" max="6914" width="30.28515625" style="3" customWidth="1"/>
    <col min="6915" max="6915" width="24.42578125" style="3" customWidth="1"/>
    <col min="6916" max="6916" width="44.85546875" style="3" customWidth="1"/>
    <col min="6917" max="6917" width="22.140625" style="3" customWidth="1"/>
    <col min="6918" max="6918" width="18.85546875" style="3" customWidth="1"/>
    <col min="6919" max="6919" width="24" style="3" customWidth="1"/>
    <col min="6920" max="6920" width="21.28515625" style="3" bestFit="1" customWidth="1"/>
    <col min="6921" max="7168" width="11.42578125" style="3"/>
    <col min="7169" max="7169" width="40" style="3" bestFit="1" customWidth="1"/>
    <col min="7170" max="7170" width="30.28515625" style="3" customWidth="1"/>
    <col min="7171" max="7171" width="24.42578125" style="3" customWidth="1"/>
    <col min="7172" max="7172" width="44.85546875" style="3" customWidth="1"/>
    <col min="7173" max="7173" width="22.140625" style="3" customWidth="1"/>
    <col min="7174" max="7174" width="18.85546875" style="3" customWidth="1"/>
    <col min="7175" max="7175" width="24" style="3" customWidth="1"/>
    <col min="7176" max="7176" width="21.28515625" style="3" bestFit="1" customWidth="1"/>
    <col min="7177" max="7424" width="11.42578125" style="3"/>
    <col min="7425" max="7425" width="40" style="3" bestFit="1" customWidth="1"/>
    <col min="7426" max="7426" width="30.28515625" style="3" customWidth="1"/>
    <col min="7427" max="7427" width="24.42578125" style="3" customWidth="1"/>
    <col min="7428" max="7428" width="44.85546875" style="3" customWidth="1"/>
    <col min="7429" max="7429" width="22.140625" style="3" customWidth="1"/>
    <col min="7430" max="7430" width="18.85546875" style="3" customWidth="1"/>
    <col min="7431" max="7431" width="24" style="3" customWidth="1"/>
    <col min="7432" max="7432" width="21.28515625" style="3" bestFit="1" customWidth="1"/>
    <col min="7433" max="7680" width="11.42578125" style="3"/>
    <col min="7681" max="7681" width="40" style="3" bestFit="1" customWidth="1"/>
    <col min="7682" max="7682" width="30.28515625" style="3" customWidth="1"/>
    <col min="7683" max="7683" width="24.42578125" style="3" customWidth="1"/>
    <col min="7684" max="7684" width="44.85546875" style="3" customWidth="1"/>
    <col min="7685" max="7685" width="22.140625" style="3" customWidth="1"/>
    <col min="7686" max="7686" width="18.85546875" style="3" customWidth="1"/>
    <col min="7687" max="7687" width="24" style="3" customWidth="1"/>
    <col min="7688" max="7688" width="21.28515625" style="3" bestFit="1" customWidth="1"/>
    <col min="7689" max="7936" width="11.42578125" style="3"/>
    <col min="7937" max="7937" width="40" style="3" bestFit="1" customWidth="1"/>
    <col min="7938" max="7938" width="30.28515625" style="3" customWidth="1"/>
    <col min="7939" max="7939" width="24.42578125" style="3" customWidth="1"/>
    <col min="7940" max="7940" width="44.85546875" style="3" customWidth="1"/>
    <col min="7941" max="7941" width="22.140625" style="3" customWidth="1"/>
    <col min="7942" max="7942" width="18.85546875" style="3" customWidth="1"/>
    <col min="7943" max="7943" width="24" style="3" customWidth="1"/>
    <col min="7944" max="7944" width="21.28515625" style="3" bestFit="1" customWidth="1"/>
    <col min="7945" max="8192" width="11.42578125" style="3"/>
    <col min="8193" max="8193" width="40" style="3" bestFit="1" customWidth="1"/>
    <col min="8194" max="8194" width="30.28515625" style="3" customWidth="1"/>
    <col min="8195" max="8195" width="24.42578125" style="3" customWidth="1"/>
    <col min="8196" max="8196" width="44.85546875" style="3" customWidth="1"/>
    <col min="8197" max="8197" width="22.140625" style="3" customWidth="1"/>
    <col min="8198" max="8198" width="18.85546875" style="3" customWidth="1"/>
    <col min="8199" max="8199" width="24" style="3" customWidth="1"/>
    <col min="8200" max="8200" width="21.28515625" style="3" bestFit="1" customWidth="1"/>
    <col min="8201" max="8448" width="11.42578125" style="3"/>
    <col min="8449" max="8449" width="40" style="3" bestFit="1" customWidth="1"/>
    <col min="8450" max="8450" width="30.28515625" style="3" customWidth="1"/>
    <col min="8451" max="8451" width="24.42578125" style="3" customWidth="1"/>
    <col min="8452" max="8452" width="44.85546875" style="3" customWidth="1"/>
    <col min="8453" max="8453" width="22.140625" style="3" customWidth="1"/>
    <col min="8454" max="8454" width="18.85546875" style="3" customWidth="1"/>
    <col min="8455" max="8455" width="24" style="3" customWidth="1"/>
    <col min="8456" max="8456" width="21.28515625" style="3" bestFit="1" customWidth="1"/>
    <col min="8457" max="8704" width="11.42578125" style="3"/>
    <col min="8705" max="8705" width="40" style="3" bestFit="1" customWidth="1"/>
    <col min="8706" max="8706" width="30.28515625" style="3" customWidth="1"/>
    <col min="8707" max="8707" width="24.42578125" style="3" customWidth="1"/>
    <col min="8708" max="8708" width="44.85546875" style="3" customWidth="1"/>
    <col min="8709" max="8709" width="22.140625" style="3" customWidth="1"/>
    <col min="8710" max="8710" width="18.85546875" style="3" customWidth="1"/>
    <col min="8711" max="8711" width="24" style="3" customWidth="1"/>
    <col min="8712" max="8712" width="21.28515625" style="3" bestFit="1" customWidth="1"/>
    <col min="8713" max="8960" width="11.42578125" style="3"/>
    <col min="8961" max="8961" width="40" style="3" bestFit="1" customWidth="1"/>
    <col min="8962" max="8962" width="30.28515625" style="3" customWidth="1"/>
    <col min="8963" max="8963" width="24.42578125" style="3" customWidth="1"/>
    <col min="8964" max="8964" width="44.85546875" style="3" customWidth="1"/>
    <col min="8965" max="8965" width="22.140625" style="3" customWidth="1"/>
    <col min="8966" max="8966" width="18.85546875" style="3" customWidth="1"/>
    <col min="8967" max="8967" width="24" style="3" customWidth="1"/>
    <col min="8968" max="8968" width="21.28515625" style="3" bestFit="1" customWidth="1"/>
    <col min="8969" max="9216" width="11.42578125" style="3"/>
    <col min="9217" max="9217" width="40" style="3" bestFit="1" customWidth="1"/>
    <col min="9218" max="9218" width="30.28515625" style="3" customWidth="1"/>
    <col min="9219" max="9219" width="24.42578125" style="3" customWidth="1"/>
    <col min="9220" max="9220" width="44.85546875" style="3" customWidth="1"/>
    <col min="9221" max="9221" width="22.140625" style="3" customWidth="1"/>
    <col min="9222" max="9222" width="18.85546875" style="3" customWidth="1"/>
    <col min="9223" max="9223" width="24" style="3" customWidth="1"/>
    <col min="9224" max="9224" width="21.28515625" style="3" bestFit="1" customWidth="1"/>
    <col min="9225" max="9472" width="11.42578125" style="3"/>
    <col min="9473" max="9473" width="40" style="3" bestFit="1" customWidth="1"/>
    <col min="9474" max="9474" width="30.28515625" style="3" customWidth="1"/>
    <col min="9475" max="9475" width="24.42578125" style="3" customWidth="1"/>
    <col min="9476" max="9476" width="44.85546875" style="3" customWidth="1"/>
    <col min="9477" max="9477" width="22.140625" style="3" customWidth="1"/>
    <col min="9478" max="9478" width="18.85546875" style="3" customWidth="1"/>
    <col min="9479" max="9479" width="24" style="3" customWidth="1"/>
    <col min="9480" max="9480" width="21.28515625" style="3" bestFit="1" customWidth="1"/>
    <col min="9481" max="9728" width="11.42578125" style="3"/>
    <col min="9729" max="9729" width="40" style="3" bestFit="1" customWidth="1"/>
    <col min="9730" max="9730" width="30.28515625" style="3" customWidth="1"/>
    <col min="9731" max="9731" width="24.42578125" style="3" customWidth="1"/>
    <col min="9732" max="9732" width="44.85546875" style="3" customWidth="1"/>
    <col min="9733" max="9733" width="22.140625" style="3" customWidth="1"/>
    <col min="9734" max="9734" width="18.85546875" style="3" customWidth="1"/>
    <col min="9735" max="9735" width="24" style="3" customWidth="1"/>
    <col min="9736" max="9736" width="21.28515625" style="3" bestFit="1" customWidth="1"/>
    <col min="9737" max="9984" width="11.42578125" style="3"/>
    <col min="9985" max="9985" width="40" style="3" bestFit="1" customWidth="1"/>
    <col min="9986" max="9986" width="30.28515625" style="3" customWidth="1"/>
    <col min="9987" max="9987" width="24.42578125" style="3" customWidth="1"/>
    <col min="9988" max="9988" width="44.85546875" style="3" customWidth="1"/>
    <col min="9989" max="9989" width="22.140625" style="3" customWidth="1"/>
    <col min="9990" max="9990" width="18.85546875" style="3" customWidth="1"/>
    <col min="9991" max="9991" width="24" style="3" customWidth="1"/>
    <col min="9992" max="9992" width="21.28515625" style="3" bestFit="1" customWidth="1"/>
    <col min="9993" max="10240" width="11.42578125" style="3"/>
    <col min="10241" max="10241" width="40" style="3" bestFit="1" customWidth="1"/>
    <col min="10242" max="10242" width="30.28515625" style="3" customWidth="1"/>
    <col min="10243" max="10243" width="24.42578125" style="3" customWidth="1"/>
    <col min="10244" max="10244" width="44.85546875" style="3" customWidth="1"/>
    <col min="10245" max="10245" width="22.140625" style="3" customWidth="1"/>
    <col min="10246" max="10246" width="18.85546875" style="3" customWidth="1"/>
    <col min="10247" max="10247" width="24" style="3" customWidth="1"/>
    <col min="10248" max="10248" width="21.28515625" style="3" bestFit="1" customWidth="1"/>
    <col min="10249" max="10496" width="11.42578125" style="3"/>
    <col min="10497" max="10497" width="40" style="3" bestFit="1" customWidth="1"/>
    <col min="10498" max="10498" width="30.28515625" style="3" customWidth="1"/>
    <col min="10499" max="10499" width="24.42578125" style="3" customWidth="1"/>
    <col min="10500" max="10500" width="44.85546875" style="3" customWidth="1"/>
    <col min="10501" max="10501" width="22.140625" style="3" customWidth="1"/>
    <col min="10502" max="10502" width="18.85546875" style="3" customWidth="1"/>
    <col min="10503" max="10503" width="24" style="3" customWidth="1"/>
    <col min="10504" max="10504" width="21.28515625" style="3" bestFit="1" customWidth="1"/>
    <col min="10505" max="10752" width="11.42578125" style="3"/>
    <col min="10753" max="10753" width="40" style="3" bestFit="1" customWidth="1"/>
    <col min="10754" max="10754" width="30.28515625" style="3" customWidth="1"/>
    <col min="10755" max="10755" width="24.42578125" style="3" customWidth="1"/>
    <col min="10756" max="10756" width="44.85546875" style="3" customWidth="1"/>
    <col min="10757" max="10757" width="22.140625" style="3" customWidth="1"/>
    <col min="10758" max="10758" width="18.85546875" style="3" customWidth="1"/>
    <col min="10759" max="10759" width="24" style="3" customWidth="1"/>
    <col min="10760" max="10760" width="21.28515625" style="3" bestFit="1" customWidth="1"/>
    <col min="10761" max="11008" width="11.42578125" style="3"/>
    <col min="11009" max="11009" width="40" style="3" bestFit="1" customWidth="1"/>
    <col min="11010" max="11010" width="30.28515625" style="3" customWidth="1"/>
    <col min="11011" max="11011" width="24.42578125" style="3" customWidth="1"/>
    <col min="11012" max="11012" width="44.85546875" style="3" customWidth="1"/>
    <col min="11013" max="11013" width="22.140625" style="3" customWidth="1"/>
    <col min="11014" max="11014" width="18.85546875" style="3" customWidth="1"/>
    <col min="11015" max="11015" width="24" style="3" customWidth="1"/>
    <col min="11016" max="11016" width="21.28515625" style="3" bestFit="1" customWidth="1"/>
    <col min="11017" max="11264" width="11.42578125" style="3"/>
    <col min="11265" max="11265" width="40" style="3" bestFit="1" customWidth="1"/>
    <col min="11266" max="11266" width="30.28515625" style="3" customWidth="1"/>
    <col min="11267" max="11267" width="24.42578125" style="3" customWidth="1"/>
    <col min="11268" max="11268" width="44.85546875" style="3" customWidth="1"/>
    <col min="11269" max="11269" width="22.140625" style="3" customWidth="1"/>
    <col min="11270" max="11270" width="18.85546875" style="3" customWidth="1"/>
    <col min="11271" max="11271" width="24" style="3" customWidth="1"/>
    <col min="11272" max="11272" width="21.28515625" style="3" bestFit="1" customWidth="1"/>
    <col min="11273" max="11520" width="11.42578125" style="3"/>
    <col min="11521" max="11521" width="40" style="3" bestFit="1" customWidth="1"/>
    <col min="11522" max="11522" width="30.28515625" style="3" customWidth="1"/>
    <col min="11523" max="11523" width="24.42578125" style="3" customWidth="1"/>
    <col min="11524" max="11524" width="44.85546875" style="3" customWidth="1"/>
    <col min="11525" max="11525" width="22.140625" style="3" customWidth="1"/>
    <col min="11526" max="11526" width="18.85546875" style="3" customWidth="1"/>
    <col min="11527" max="11527" width="24" style="3" customWidth="1"/>
    <col min="11528" max="11528" width="21.28515625" style="3" bestFit="1" customWidth="1"/>
    <col min="11529" max="11776" width="11.42578125" style="3"/>
    <col min="11777" max="11777" width="40" style="3" bestFit="1" customWidth="1"/>
    <col min="11778" max="11778" width="30.28515625" style="3" customWidth="1"/>
    <col min="11779" max="11779" width="24.42578125" style="3" customWidth="1"/>
    <col min="11780" max="11780" width="44.85546875" style="3" customWidth="1"/>
    <col min="11781" max="11781" width="22.140625" style="3" customWidth="1"/>
    <col min="11782" max="11782" width="18.85546875" style="3" customWidth="1"/>
    <col min="11783" max="11783" width="24" style="3" customWidth="1"/>
    <col min="11784" max="11784" width="21.28515625" style="3" bestFit="1" customWidth="1"/>
    <col min="11785" max="12032" width="11.42578125" style="3"/>
    <col min="12033" max="12033" width="40" style="3" bestFit="1" customWidth="1"/>
    <col min="12034" max="12034" width="30.28515625" style="3" customWidth="1"/>
    <col min="12035" max="12035" width="24.42578125" style="3" customWidth="1"/>
    <col min="12036" max="12036" width="44.85546875" style="3" customWidth="1"/>
    <col min="12037" max="12037" width="22.140625" style="3" customWidth="1"/>
    <col min="12038" max="12038" width="18.85546875" style="3" customWidth="1"/>
    <col min="12039" max="12039" width="24" style="3" customWidth="1"/>
    <col min="12040" max="12040" width="21.28515625" style="3" bestFit="1" customWidth="1"/>
    <col min="12041" max="12288" width="11.42578125" style="3"/>
    <col min="12289" max="12289" width="40" style="3" bestFit="1" customWidth="1"/>
    <col min="12290" max="12290" width="30.28515625" style="3" customWidth="1"/>
    <col min="12291" max="12291" width="24.42578125" style="3" customWidth="1"/>
    <col min="12292" max="12292" width="44.85546875" style="3" customWidth="1"/>
    <col min="12293" max="12293" width="22.140625" style="3" customWidth="1"/>
    <col min="12294" max="12294" width="18.85546875" style="3" customWidth="1"/>
    <col min="12295" max="12295" width="24" style="3" customWidth="1"/>
    <col min="12296" max="12296" width="21.28515625" style="3" bestFit="1" customWidth="1"/>
    <col min="12297" max="12544" width="11.42578125" style="3"/>
    <col min="12545" max="12545" width="40" style="3" bestFit="1" customWidth="1"/>
    <col min="12546" max="12546" width="30.28515625" style="3" customWidth="1"/>
    <col min="12547" max="12547" width="24.42578125" style="3" customWidth="1"/>
    <col min="12548" max="12548" width="44.85546875" style="3" customWidth="1"/>
    <col min="12549" max="12549" width="22.140625" style="3" customWidth="1"/>
    <col min="12550" max="12550" width="18.85546875" style="3" customWidth="1"/>
    <col min="12551" max="12551" width="24" style="3" customWidth="1"/>
    <col min="12552" max="12552" width="21.28515625" style="3" bestFit="1" customWidth="1"/>
    <col min="12553" max="12800" width="11.42578125" style="3"/>
    <col min="12801" max="12801" width="40" style="3" bestFit="1" customWidth="1"/>
    <col min="12802" max="12802" width="30.28515625" style="3" customWidth="1"/>
    <col min="12803" max="12803" width="24.42578125" style="3" customWidth="1"/>
    <col min="12804" max="12804" width="44.85546875" style="3" customWidth="1"/>
    <col min="12805" max="12805" width="22.140625" style="3" customWidth="1"/>
    <col min="12806" max="12806" width="18.85546875" style="3" customWidth="1"/>
    <col min="12807" max="12807" width="24" style="3" customWidth="1"/>
    <col min="12808" max="12808" width="21.28515625" style="3" bestFit="1" customWidth="1"/>
    <col min="12809" max="13056" width="11.42578125" style="3"/>
    <col min="13057" max="13057" width="40" style="3" bestFit="1" customWidth="1"/>
    <col min="13058" max="13058" width="30.28515625" style="3" customWidth="1"/>
    <col min="13059" max="13059" width="24.42578125" style="3" customWidth="1"/>
    <col min="13060" max="13060" width="44.85546875" style="3" customWidth="1"/>
    <col min="13061" max="13061" width="22.140625" style="3" customWidth="1"/>
    <col min="13062" max="13062" width="18.85546875" style="3" customWidth="1"/>
    <col min="13063" max="13063" width="24" style="3" customWidth="1"/>
    <col min="13064" max="13064" width="21.28515625" style="3" bestFit="1" customWidth="1"/>
    <col min="13065" max="13312" width="11.42578125" style="3"/>
    <col min="13313" max="13313" width="40" style="3" bestFit="1" customWidth="1"/>
    <col min="13314" max="13314" width="30.28515625" style="3" customWidth="1"/>
    <col min="13315" max="13315" width="24.42578125" style="3" customWidth="1"/>
    <col min="13316" max="13316" width="44.85546875" style="3" customWidth="1"/>
    <col min="13317" max="13317" width="22.140625" style="3" customWidth="1"/>
    <col min="13318" max="13318" width="18.85546875" style="3" customWidth="1"/>
    <col min="13319" max="13319" width="24" style="3" customWidth="1"/>
    <col min="13320" max="13320" width="21.28515625" style="3" bestFit="1" customWidth="1"/>
    <col min="13321" max="13568" width="11.42578125" style="3"/>
    <col min="13569" max="13569" width="40" style="3" bestFit="1" customWidth="1"/>
    <col min="13570" max="13570" width="30.28515625" style="3" customWidth="1"/>
    <col min="13571" max="13571" width="24.42578125" style="3" customWidth="1"/>
    <col min="13572" max="13572" width="44.85546875" style="3" customWidth="1"/>
    <col min="13573" max="13573" width="22.140625" style="3" customWidth="1"/>
    <col min="13574" max="13574" width="18.85546875" style="3" customWidth="1"/>
    <col min="13575" max="13575" width="24" style="3" customWidth="1"/>
    <col min="13576" max="13576" width="21.28515625" style="3" bestFit="1" customWidth="1"/>
    <col min="13577" max="13824" width="11.42578125" style="3"/>
    <col min="13825" max="13825" width="40" style="3" bestFit="1" customWidth="1"/>
    <col min="13826" max="13826" width="30.28515625" style="3" customWidth="1"/>
    <col min="13827" max="13827" width="24.42578125" style="3" customWidth="1"/>
    <col min="13828" max="13828" width="44.85546875" style="3" customWidth="1"/>
    <col min="13829" max="13829" width="22.140625" style="3" customWidth="1"/>
    <col min="13830" max="13830" width="18.85546875" style="3" customWidth="1"/>
    <col min="13831" max="13831" width="24" style="3" customWidth="1"/>
    <col min="13832" max="13832" width="21.28515625" style="3" bestFit="1" customWidth="1"/>
    <col min="13833" max="14080" width="11.42578125" style="3"/>
    <col min="14081" max="14081" width="40" style="3" bestFit="1" customWidth="1"/>
    <col min="14082" max="14082" width="30.28515625" style="3" customWidth="1"/>
    <col min="14083" max="14083" width="24.42578125" style="3" customWidth="1"/>
    <col min="14084" max="14084" width="44.85546875" style="3" customWidth="1"/>
    <col min="14085" max="14085" width="22.140625" style="3" customWidth="1"/>
    <col min="14086" max="14086" width="18.85546875" style="3" customWidth="1"/>
    <col min="14087" max="14087" width="24" style="3" customWidth="1"/>
    <col min="14088" max="14088" width="21.28515625" style="3" bestFit="1" customWidth="1"/>
    <col min="14089" max="14336" width="11.42578125" style="3"/>
    <col min="14337" max="14337" width="40" style="3" bestFit="1" customWidth="1"/>
    <col min="14338" max="14338" width="30.28515625" style="3" customWidth="1"/>
    <col min="14339" max="14339" width="24.42578125" style="3" customWidth="1"/>
    <col min="14340" max="14340" width="44.85546875" style="3" customWidth="1"/>
    <col min="14341" max="14341" width="22.140625" style="3" customWidth="1"/>
    <col min="14342" max="14342" width="18.85546875" style="3" customWidth="1"/>
    <col min="14343" max="14343" width="24" style="3" customWidth="1"/>
    <col min="14344" max="14344" width="21.28515625" style="3" bestFit="1" customWidth="1"/>
    <col min="14345" max="14592" width="11.42578125" style="3"/>
    <col min="14593" max="14593" width="40" style="3" bestFit="1" customWidth="1"/>
    <col min="14594" max="14594" width="30.28515625" style="3" customWidth="1"/>
    <col min="14595" max="14595" width="24.42578125" style="3" customWidth="1"/>
    <col min="14596" max="14596" width="44.85546875" style="3" customWidth="1"/>
    <col min="14597" max="14597" width="22.140625" style="3" customWidth="1"/>
    <col min="14598" max="14598" width="18.85546875" style="3" customWidth="1"/>
    <col min="14599" max="14599" width="24" style="3" customWidth="1"/>
    <col min="14600" max="14600" width="21.28515625" style="3" bestFit="1" customWidth="1"/>
    <col min="14601" max="14848" width="11.42578125" style="3"/>
    <col min="14849" max="14849" width="40" style="3" bestFit="1" customWidth="1"/>
    <col min="14850" max="14850" width="30.28515625" style="3" customWidth="1"/>
    <col min="14851" max="14851" width="24.42578125" style="3" customWidth="1"/>
    <col min="14852" max="14852" width="44.85546875" style="3" customWidth="1"/>
    <col min="14853" max="14853" width="22.140625" style="3" customWidth="1"/>
    <col min="14854" max="14854" width="18.85546875" style="3" customWidth="1"/>
    <col min="14855" max="14855" width="24" style="3" customWidth="1"/>
    <col min="14856" max="14856" width="21.28515625" style="3" bestFit="1" customWidth="1"/>
    <col min="14857" max="15104" width="11.42578125" style="3"/>
    <col min="15105" max="15105" width="40" style="3" bestFit="1" customWidth="1"/>
    <col min="15106" max="15106" width="30.28515625" style="3" customWidth="1"/>
    <col min="15107" max="15107" width="24.42578125" style="3" customWidth="1"/>
    <col min="15108" max="15108" width="44.85546875" style="3" customWidth="1"/>
    <col min="15109" max="15109" width="22.140625" style="3" customWidth="1"/>
    <col min="15110" max="15110" width="18.85546875" style="3" customWidth="1"/>
    <col min="15111" max="15111" width="24" style="3" customWidth="1"/>
    <col min="15112" max="15112" width="21.28515625" style="3" bestFit="1" customWidth="1"/>
    <col min="15113" max="15360" width="11.42578125" style="3"/>
    <col min="15361" max="15361" width="40" style="3" bestFit="1" customWidth="1"/>
    <col min="15362" max="15362" width="30.28515625" style="3" customWidth="1"/>
    <col min="15363" max="15363" width="24.42578125" style="3" customWidth="1"/>
    <col min="15364" max="15364" width="44.85546875" style="3" customWidth="1"/>
    <col min="15365" max="15365" width="22.140625" style="3" customWidth="1"/>
    <col min="15366" max="15366" width="18.85546875" style="3" customWidth="1"/>
    <col min="15367" max="15367" width="24" style="3" customWidth="1"/>
    <col min="15368" max="15368" width="21.28515625" style="3" bestFit="1" customWidth="1"/>
    <col min="15369" max="15616" width="11.42578125" style="3"/>
    <col min="15617" max="15617" width="40" style="3" bestFit="1" customWidth="1"/>
    <col min="15618" max="15618" width="30.28515625" style="3" customWidth="1"/>
    <col min="15619" max="15619" width="24.42578125" style="3" customWidth="1"/>
    <col min="15620" max="15620" width="44.85546875" style="3" customWidth="1"/>
    <col min="15621" max="15621" width="22.140625" style="3" customWidth="1"/>
    <col min="15622" max="15622" width="18.85546875" style="3" customWidth="1"/>
    <col min="15623" max="15623" width="24" style="3" customWidth="1"/>
    <col min="15624" max="15624" width="21.28515625" style="3" bestFit="1" customWidth="1"/>
    <col min="15625" max="15872" width="11.42578125" style="3"/>
    <col min="15873" max="15873" width="40" style="3" bestFit="1" customWidth="1"/>
    <col min="15874" max="15874" width="30.28515625" style="3" customWidth="1"/>
    <col min="15875" max="15875" width="24.42578125" style="3" customWidth="1"/>
    <col min="15876" max="15876" width="44.85546875" style="3" customWidth="1"/>
    <col min="15877" max="15877" width="22.140625" style="3" customWidth="1"/>
    <col min="15878" max="15878" width="18.85546875" style="3" customWidth="1"/>
    <col min="15879" max="15879" width="24" style="3" customWidth="1"/>
    <col min="15880" max="15880" width="21.28515625" style="3" bestFit="1" customWidth="1"/>
    <col min="15881" max="16128" width="11.42578125" style="3"/>
    <col min="16129" max="16129" width="40" style="3" bestFit="1" customWidth="1"/>
    <col min="16130" max="16130" width="30.28515625" style="3" customWidth="1"/>
    <col min="16131" max="16131" width="24.42578125" style="3" customWidth="1"/>
    <col min="16132" max="16132" width="44.85546875" style="3" customWidth="1"/>
    <col min="16133" max="16133" width="22.140625" style="3" customWidth="1"/>
    <col min="16134" max="16134" width="18.85546875" style="3" customWidth="1"/>
    <col min="16135" max="16135" width="24" style="3" customWidth="1"/>
    <col min="16136" max="16136" width="21.28515625" style="3" bestFit="1" customWidth="1"/>
    <col min="16137" max="16384" width="11.42578125" style="3"/>
  </cols>
  <sheetData>
    <row r="1" spans="1:9" ht="105.6" customHeight="1"/>
    <row r="2" spans="1:9" ht="12.75">
      <c r="A2" s="234" t="s">
        <v>70</v>
      </c>
      <c r="B2" s="234"/>
      <c r="C2" s="234"/>
      <c r="D2" s="234"/>
      <c r="E2" s="234"/>
      <c r="F2" s="234"/>
      <c r="G2" s="234"/>
      <c r="H2" s="4"/>
      <c r="I2" s="4"/>
    </row>
    <row r="3" spans="1:9" ht="12.75">
      <c r="A3" s="45"/>
      <c r="B3" s="45"/>
      <c r="C3" s="45"/>
      <c r="D3" s="45"/>
      <c r="E3" s="45"/>
      <c r="F3" s="45"/>
      <c r="G3" s="45"/>
      <c r="H3" s="4"/>
      <c r="I3" s="4"/>
    </row>
    <row r="4" spans="1:9" ht="12.75">
      <c r="A4" s="4"/>
      <c r="B4" s="4"/>
      <c r="C4" s="4"/>
      <c r="D4" s="4"/>
      <c r="E4" s="4"/>
      <c r="F4" s="4"/>
      <c r="G4" s="4"/>
      <c r="H4" s="4"/>
      <c r="I4" s="4"/>
    </row>
    <row r="5" spans="1:9" ht="48">
      <c r="A5" s="160" t="s">
        <v>2</v>
      </c>
      <c r="B5" s="160" t="s">
        <v>3</v>
      </c>
      <c r="C5" s="160" t="s">
        <v>4</v>
      </c>
      <c r="D5" s="160" t="s">
        <v>6</v>
      </c>
      <c r="E5" s="160" t="s">
        <v>45</v>
      </c>
      <c r="F5" s="160" t="s">
        <v>46</v>
      </c>
      <c r="G5" s="154" t="s">
        <v>68</v>
      </c>
      <c r="H5" s="154" t="s">
        <v>69</v>
      </c>
      <c r="I5" s="4"/>
    </row>
    <row r="6" spans="1:9" ht="12.75">
      <c r="A6" s="52" t="s">
        <v>0</v>
      </c>
      <c r="B6" s="53">
        <v>5919.8681163559595</v>
      </c>
      <c r="C6" s="53">
        <v>237.29716610155148</v>
      </c>
      <c r="D6" s="53">
        <v>6157.1652824575112</v>
      </c>
      <c r="E6" s="54">
        <f>B6*100/D6</f>
        <v>96.145999738262034</v>
      </c>
      <c r="F6" s="54">
        <f>C6*100/D6</f>
        <v>3.8540002617379634</v>
      </c>
      <c r="G6" s="129">
        <f>B6/B22</f>
        <v>0.13849452483948638</v>
      </c>
      <c r="H6" s="130">
        <f>C6/C22</f>
        <v>7.4203996101509968E-3</v>
      </c>
      <c r="I6" s="4"/>
    </row>
    <row r="7" spans="1:9" ht="12.75">
      <c r="A7" s="55" t="s">
        <v>31</v>
      </c>
      <c r="B7" s="56">
        <v>0</v>
      </c>
      <c r="C7" s="56">
        <v>662.17656543809085</v>
      </c>
      <c r="D7" s="56">
        <v>662.17656543809085</v>
      </c>
      <c r="E7" s="57">
        <f t="shared" ref="E7:E21" si="0">B7*100/D7</f>
        <v>0</v>
      </c>
      <c r="F7" s="57">
        <f t="shared" ref="F7:F21" si="1">C7*100/D7</f>
        <v>100.00000000000001</v>
      </c>
      <c r="G7" s="131">
        <f>B7/B22</f>
        <v>0</v>
      </c>
      <c r="H7" s="132">
        <f>C7/C22</f>
        <v>2.0706588320254741E-2</v>
      </c>
      <c r="I7" s="4"/>
    </row>
    <row r="8" spans="1:9" ht="12.75">
      <c r="A8" s="55" t="s">
        <v>32</v>
      </c>
      <c r="B8" s="56">
        <v>13.815406186332556</v>
      </c>
      <c r="C8" s="56">
        <v>0</v>
      </c>
      <c r="D8" s="56">
        <v>13.815406186332556</v>
      </c>
      <c r="E8" s="57">
        <f t="shared" si="0"/>
        <v>100.00000000000001</v>
      </c>
      <c r="F8" s="57">
        <f t="shared" si="1"/>
        <v>0</v>
      </c>
      <c r="G8" s="131">
        <f>B8/B22</f>
        <v>3.232095846787912E-4</v>
      </c>
      <c r="H8" s="132">
        <f>C8/C22</f>
        <v>0</v>
      </c>
      <c r="I8" s="4"/>
    </row>
    <row r="9" spans="1:9" ht="12.75">
      <c r="A9" s="55" t="s">
        <v>33</v>
      </c>
      <c r="B9" s="56">
        <v>6.1725134185714294</v>
      </c>
      <c r="C9" s="56">
        <v>0</v>
      </c>
      <c r="D9" s="56">
        <v>6.1725134185714294</v>
      </c>
      <c r="E9" s="57">
        <f t="shared" si="0"/>
        <v>100</v>
      </c>
      <c r="F9" s="57">
        <f t="shared" si="1"/>
        <v>0</v>
      </c>
      <c r="G9" s="131">
        <f>B9/B22</f>
        <v>1.4440512798055742E-4</v>
      </c>
      <c r="H9" s="132">
        <f>C9/C22</f>
        <v>0</v>
      </c>
      <c r="I9" s="4"/>
    </row>
    <row r="10" spans="1:9" ht="12.75">
      <c r="A10" s="55" t="s">
        <v>34</v>
      </c>
      <c r="B10" s="56">
        <v>25545.874646512748</v>
      </c>
      <c r="C10" s="56">
        <v>476.51034123636367</v>
      </c>
      <c r="D10" s="56">
        <v>26022.384987749112</v>
      </c>
      <c r="E10" s="57">
        <f t="shared" si="0"/>
        <v>98.168844471939465</v>
      </c>
      <c r="F10" s="57">
        <f t="shared" si="1"/>
        <v>1.8311555280605389</v>
      </c>
      <c r="G10" s="131">
        <f>B10/B22</f>
        <v>0.59764232939630035</v>
      </c>
      <c r="H10" s="132">
        <f>C10/C22</f>
        <v>1.4900713769291462E-2</v>
      </c>
      <c r="I10" s="4"/>
    </row>
    <row r="11" spans="1:9" ht="12.75">
      <c r="A11" s="55" t="s">
        <v>35</v>
      </c>
      <c r="B11" s="56">
        <v>0</v>
      </c>
      <c r="C11" s="56">
        <v>11515.788311820712</v>
      </c>
      <c r="D11" s="56">
        <v>11515.788311820712</v>
      </c>
      <c r="E11" s="57">
        <f t="shared" si="0"/>
        <v>0</v>
      </c>
      <c r="F11" s="57">
        <f t="shared" si="1"/>
        <v>100</v>
      </c>
      <c r="G11" s="131">
        <f>B11/B22</f>
        <v>0</v>
      </c>
      <c r="H11" s="132">
        <f>C11/C22</f>
        <v>0.36010438937583722</v>
      </c>
      <c r="I11" s="4"/>
    </row>
    <row r="12" spans="1:9" ht="12.75">
      <c r="A12" s="55" t="s">
        <v>36</v>
      </c>
      <c r="B12" s="56">
        <v>1898.6846253875028</v>
      </c>
      <c r="C12" s="56">
        <v>12664.261643079843</v>
      </c>
      <c r="D12" s="56">
        <v>14562.946268467345</v>
      </c>
      <c r="E12" s="57">
        <f t="shared" si="0"/>
        <v>13.037778141766962</v>
      </c>
      <c r="F12" s="57">
        <f t="shared" si="1"/>
        <v>86.962221858233036</v>
      </c>
      <c r="G12" s="131">
        <f>B12/B22</f>
        <v>4.4419473516066559E-2</v>
      </c>
      <c r="H12" s="132">
        <f>C12/C22</f>
        <v>0.39601771779669587</v>
      </c>
      <c r="I12" s="4"/>
    </row>
    <row r="13" spans="1:9" ht="12.75">
      <c r="A13" s="55" t="s">
        <v>37</v>
      </c>
      <c r="B13" s="56">
        <v>3360.4196179367241</v>
      </c>
      <c r="C13" s="56">
        <v>0</v>
      </c>
      <c r="D13" s="56">
        <v>3360.4196179367241</v>
      </c>
      <c r="E13" s="57">
        <f t="shared" si="0"/>
        <v>100</v>
      </c>
      <c r="F13" s="57">
        <f t="shared" si="1"/>
        <v>0</v>
      </c>
      <c r="G13" s="131">
        <f>B13/B22</f>
        <v>7.8616568663343281E-2</v>
      </c>
      <c r="H13" s="132">
        <f>C13/C22</f>
        <v>0</v>
      </c>
      <c r="I13" s="4"/>
    </row>
    <row r="14" spans="1:9" ht="12.75">
      <c r="A14" s="55" t="s">
        <v>38</v>
      </c>
      <c r="B14" s="56">
        <v>13.744645328727271</v>
      </c>
      <c r="C14" s="56">
        <v>0</v>
      </c>
      <c r="D14" s="56">
        <v>13.744645328727271</v>
      </c>
      <c r="E14" s="57">
        <f t="shared" si="0"/>
        <v>100</v>
      </c>
      <c r="F14" s="57">
        <f t="shared" si="1"/>
        <v>0</v>
      </c>
      <c r="G14" s="131">
        <f>B14/B22</f>
        <v>3.2155414385499952E-4</v>
      </c>
      <c r="H14" s="132">
        <f>C14/C22</f>
        <v>0</v>
      </c>
      <c r="I14" s="4"/>
    </row>
    <row r="15" spans="1:9" ht="12.75">
      <c r="A15" s="55" t="s">
        <v>39</v>
      </c>
      <c r="B15" s="56">
        <v>0</v>
      </c>
      <c r="C15" s="56">
        <v>4.1801809260272211</v>
      </c>
      <c r="D15" s="56">
        <v>4.1801809260272211</v>
      </c>
      <c r="E15" s="57">
        <f t="shared" si="0"/>
        <v>0</v>
      </c>
      <c r="F15" s="57">
        <f t="shared" si="1"/>
        <v>100</v>
      </c>
      <c r="G15" s="131">
        <f>B15/B32</f>
        <v>0</v>
      </c>
      <c r="H15" s="132">
        <f>C15/C22</f>
        <v>1.3071632259012561E-4</v>
      </c>
      <c r="I15" s="4"/>
    </row>
    <row r="16" spans="1:9" ht="12.75">
      <c r="A16" s="55" t="s">
        <v>40</v>
      </c>
      <c r="B16" s="56">
        <v>274.18460815875449</v>
      </c>
      <c r="C16" s="56">
        <v>821.13801973856846</v>
      </c>
      <c r="D16" s="56">
        <v>1095.3226278973229</v>
      </c>
      <c r="E16" s="57">
        <f t="shared" si="0"/>
        <v>25.03231478793634</v>
      </c>
      <c r="F16" s="57">
        <f t="shared" si="1"/>
        <v>74.967685212063657</v>
      </c>
      <c r="G16" s="131">
        <f>B16/B22</f>
        <v>6.4145123301534296E-3</v>
      </c>
      <c r="H16" s="132">
        <f>C16/C22</f>
        <v>2.5677391524097079E-2</v>
      </c>
      <c r="I16" s="4"/>
    </row>
    <row r="17" spans="1:9" ht="12.75">
      <c r="A17" s="55" t="s">
        <v>41</v>
      </c>
      <c r="B17" s="56">
        <v>2297.471927165635</v>
      </c>
      <c r="C17" s="56">
        <v>0</v>
      </c>
      <c r="D17" s="56">
        <v>2297.471927165635</v>
      </c>
      <c r="E17" s="57">
        <f t="shared" si="0"/>
        <v>100</v>
      </c>
      <c r="F17" s="57">
        <f t="shared" si="1"/>
        <v>0</v>
      </c>
      <c r="G17" s="131">
        <f>B17/B22</f>
        <v>5.3749049240767101E-2</v>
      </c>
      <c r="H17" s="132">
        <f>C17/C22</f>
        <v>0</v>
      </c>
      <c r="I17" s="4"/>
    </row>
    <row r="18" spans="1:9" ht="12.75">
      <c r="A18" s="55" t="s">
        <v>42</v>
      </c>
      <c r="B18" s="56">
        <v>3270.6747974488662</v>
      </c>
      <c r="C18" s="56">
        <v>5595.5642528959124</v>
      </c>
      <c r="D18" s="56">
        <v>8866.2390503447787</v>
      </c>
      <c r="E18" s="57">
        <f t="shared" si="0"/>
        <v>36.889088810679887</v>
      </c>
      <c r="F18" s="57">
        <f t="shared" si="1"/>
        <v>63.110911189320106</v>
      </c>
      <c r="G18" s="131">
        <f>B18/B22</f>
        <v>7.6517000560477874E-2</v>
      </c>
      <c r="H18" s="132">
        <f>C18/C22</f>
        <v>0.17497605842875766</v>
      </c>
      <c r="I18" s="4"/>
    </row>
    <row r="19" spans="1:9" ht="12.75">
      <c r="A19" s="55" t="s">
        <v>43</v>
      </c>
      <c r="B19" s="56">
        <v>122.7250632462937</v>
      </c>
      <c r="C19" s="56">
        <v>0</v>
      </c>
      <c r="D19" s="56">
        <v>122.7250632462937</v>
      </c>
      <c r="E19" s="57">
        <f t="shared" si="0"/>
        <v>100</v>
      </c>
      <c r="F19" s="57">
        <f t="shared" si="1"/>
        <v>0</v>
      </c>
      <c r="G19" s="131">
        <f>B19/B22</f>
        <v>2.8711364824549326E-3</v>
      </c>
      <c r="H19" s="132">
        <f>C19/C22</f>
        <v>0</v>
      </c>
      <c r="I19" s="4"/>
    </row>
    <row r="20" spans="1:9" ht="12.75">
      <c r="A20" s="55" t="s">
        <v>44</v>
      </c>
      <c r="B20" s="56">
        <v>20.78388062058081</v>
      </c>
      <c r="C20" s="56">
        <v>0</v>
      </c>
      <c r="D20" s="56">
        <v>20.78388062058081</v>
      </c>
      <c r="E20" s="57">
        <f t="shared" si="0"/>
        <v>99.999999999999986</v>
      </c>
      <c r="F20" s="57">
        <f t="shared" si="1"/>
        <v>0</v>
      </c>
      <c r="G20" s="131">
        <f>B20/B22</f>
        <v>4.8623611443557167E-4</v>
      </c>
      <c r="H20" s="132">
        <f>C20/C22</f>
        <v>0</v>
      </c>
      <c r="I20" s="61"/>
    </row>
    <row r="21" spans="1:9" ht="12.75">
      <c r="A21" s="58" t="s">
        <v>5</v>
      </c>
      <c r="B21" s="59">
        <v>0</v>
      </c>
      <c r="C21" s="59">
        <v>2.1114105940476189</v>
      </c>
      <c r="D21" s="59">
        <v>2.1114105940476189</v>
      </c>
      <c r="E21" s="60">
        <f t="shared" si="0"/>
        <v>0</v>
      </c>
      <c r="F21" s="60">
        <f t="shared" si="1"/>
        <v>100</v>
      </c>
      <c r="G21" s="133">
        <f>B21/B22</f>
        <v>0</v>
      </c>
      <c r="H21" s="134">
        <f>C21/C22</f>
        <v>6.602485232476276E-5</v>
      </c>
      <c r="I21" s="61"/>
    </row>
    <row r="22" spans="1:9" ht="12.75">
      <c r="A22" s="119" t="s">
        <v>6</v>
      </c>
      <c r="B22" s="161">
        <f>SUM(B6:B21)</f>
        <v>42744.419847766701</v>
      </c>
      <c r="C22" s="161">
        <f>SUM(C6:C21)</f>
        <v>31979.02789183112</v>
      </c>
      <c r="D22" s="127">
        <v>74723.447739597817</v>
      </c>
      <c r="E22" s="162"/>
      <c r="F22" s="162"/>
      <c r="G22" s="162"/>
      <c r="H22" s="162"/>
      <c r="I22" s="4"/>
    </row>
    <row r="23" spans="1:9" ht="12.75">
      <c r="A23" s="4"/>
      <c r="B23" s="10"/>
      <c r="C23" s="10"/>
      <c r="D23" s="123"/>
      <c r="E23" s="4"/>
      <c r="F23" s="4"/>
      <c r="G23" s="4"/>
      <c r="H23" s="4"/>
      <c r="I23" s="4"/>
    </row>
    <row r="24" spans="1:9" ht="12.75">
      <c r="A24" s="4"/>
      <c r="B24" s="4"/>
      <c r="C24" s="4"/>
      <c r="D24" s="4"/>
      <c r="E24" s="4"/>
      <c r="F24" s="4"/>
      <c r="G24" s="4"/>
      <c r="H24" s="4"/>
      <c r="I24" s="4"/>
    </row>
    <row r="25" spans="1:9" ht="12.75">
      <c r="A25" s="128" t="s">
        <v>2</v>
      </c>
      <c r="B25" s="135" t="s">
        <v>47</v>
      </c>
      <c r="C25" s="4"/>
      <c r="D25" s="128" t="s">
        <v>2</v>
      </c>
      <c r="E25" s="135" t="s">
        <v>48</v>
      </c>
      <c r="F25" s="4"/>
      <c r="G25" s="4"/>
      <c r="H25" s="4"/>
      <c r="I25" s="4"/>
    </row>
    <row r="26" spans="1:9" ht="12.75">
      <c r="A26" s="52" t="s">
        <v>31</v>
      </c>
      <c r="B26" s="116">
        <v>0</v>
      </c>
      <c r="C26" s="4"/>
      <c r="D26" s="52" t="s">
        <v>32</v>
      </c>
      <c r="E26" s="136">
        <v>0</v>
      </c>
      <c r="F26" s="4"/>
      <c r="G26" s="4"/>
      <c r="H26" s="4"/>
      <c r="I26" s="4"/>
    </row>
    <row r="27" spans="1:9" ht="12.75">
      <c r="A27" s="55" t="s">
        <v>35</v>
      </c>
      <c r="B27" s="117">
        <v>0</v>
      </c>
      <c r="C27" s="4"/>
      <c r="D27" s="55" t="s">
        <v>33</v>
      </c>
      <c r="E27" s="137">
        <v>0</v>
      </c>
      <c r="F27" s="4"/>
      <c r="G27" s="4"/>
      <c r="H27" s="4"/>
      <c r="I27" s="4"/>
    </row>
    <row r="28" spans="1:9" ht="12.75">
      <c r="A28" s="55" t="s">
        <v>39</v>
      </c>
      <c r="B28" s="117">
        <v>0</v>
      </c>
      <c r="C28" s="4"/>
      <c r="D28" s="55" t="s">
        <v>37</v>
      </c>
      <c r="E28" s="137">
        <v>0</v>
      </c>
      <c r="F28" s="4"/>
      <c r="G28" s="4"/>
      <c r="H28" s="4"/>
      <c r="I28" s="4"/>
    </row>
    <row r="29" spans="1:9" ht="12.75">
      <c r="A29" s="55" t="s">
        <v>5</v>
      </c>
      <c r="B29" s="117">
        <v>0</v>
      </c>
      <c r="C29" s="4"/>
      <c r="D29" s="55" t="s">
        <v>38</v>
      </c>
      <c r="E29" s="137">
        <v>0</v>
      </c>
      <c r="F29" s="4"/>
      <c r="G29" s="4"/>
      <c r="H29" s="4"/>
      <c r="I29" s="4"/>
    </row>
    <row r="30" spans="1:9" ht="12.75">
      <c r="A30" s="55" t="s">
        <v>33</v>
      </c>
      <c r="B30" s="117">
        <v>6.1725134185714294</v>
      </c>
      <c r="C30" s="4"/>
      <c r="D30" s="55" t="s">
        <v>41</v>
      </c>
      <c r="E30" s="137">
        <v>0</v>
      </c>
      <c r="F30" s="4"/>
      <c r="G30" s="4"/>
      <c r="H30" s="4"/>
      <c r="I30" s="4"/>
    </row>
    <row r="31" spans="1:9" ht="12.75">
      <c r="A31" s="55" t="s">
        <v>38</v>
      </c>
      <c r="B31" s="117">
        <v>13.744645328727271</v>
      </c>
      <c r="C31" s="4"/>
      <c r="D31" s="55" t="s">
        <v>43</v>
      </c>
      <c r="E31" s="137">
        <v>0</v>
      </c>
      <c r="F31" s="4"/>
      <c r="G31" s="4"/>
      <c r="H31" s="4"/>
      <c r="I31" s="4"/>
    </row>
    <row r="32" spans="1:9" ht="12.75">
      <c r="A32" s="55" t="s">
        <v>32</v>
      </c>
      <c r="B32" s="117">
        <v>13.815406186332556</v>
      </c>
      <c r="C32" s="4"/>
      <c r="D32" s="55" t="s">
        <v>44</v>
      </c>
      <c r="E32" s="137">
        <v>0</v>
      </c>
      <c r="F32" s="4"/>
      <c r="G32" s="4"/>
      <c r="H32" s="4"/>
      <c r="I32" s="4"/>
    </row>
    <row r="33" spans="1:9" ht="12.75">
      <c r="A33" s="55" t="s">
        <v>44</v>
      </c>
      <c r="B33" s="117">
        <v>20.78388062058081</v>
      </c>
      <c r="C33" s="4"/>
      <c r="D33" s="55" t="s">
        <v>5</v>
      </c>
      <c r="E33" s="137">
        <v>2.1114105940476189</v>
      </c>
      <c r="F33" s="4"/>
      <c r="G33" s="4"/>
      <c r="H33" s="4"/>
      <c r="I33" s="4"/>
    </row>
    <row r="34" spans="1:9" ht="12.75">
      <c r="A34" s="55" t="s">
        <v>43</v>
      </c>
      <c r="B34" s="117">
        <v>122.7250632462937</v>
      </c>
      <c r="C34" s="4"/>
      <c r="D34" s="55" t="s">
        <v>39</v>
      </c>
      <c r="E34" s="137">
        <v>4.1801809260272211</v>
      </c>
      <c r="F34" s="4"/>
      <c r="G34" s="4"/>
      <c r="H34" s="4"/>
      <c r="I34" s="4"/>
    </row>
    <row r="35" spans="1:9" ht="12.75">
      <c r="A35" s="55" t="s">
        <v>40</v>
      </c>
      <c r="B35" s="117">
        <v>274.18460815875449</v>
      </c>
      <c r="C35" s="4"/>
      <c r="D35" s="55" t="s">
        <v>0</v>
      </c>
      <c r="E35" s="137">
        <v>237.29716610155148</v>
      </c>
      <c r="F35" s="4"/>
      <c r="G35" s="4"/>
      <c r="H35" s="4"/>
      <c r="I35" s="4"/>
    </row>
    <row r="36" spans="1:9" ht="12.75">
      <c r="A36" s="55" t="s">
        <v>36</v>
      </c>
      <c r="B36" s="117">
        <v>1898.6846253875028</v>
      </c>
      <c r="C36" s="4"/>
      <c r="D36" s="55" t="s">
        <v>34</v>
      </c>
      <c r="E36" s="137">
        <v>476.51034123636367</v>
      </c>
      <c r="F36" s="4"/>
      <c r="G36" s="4"/>
      <c r="H36" s="4"/>
      <c r="I36" s="4"/>
    </row>
    <row r="37" spans="1:9" ht="12.75">
      <c r="A37" s="55" t="s">
        <v>41</v>
      </c>
      <c r="B37" s="117">
        <v>2297.471927165635</v>
      </c>
      <c r="C37" s="4"/>
      <c r="D37" s="55" t="s">
        <v>31</v>
      </c>
      <c r="E37" s="137">
        <v>662.17656543809085</v>
      </c>
      <c r="F37" s="4"/>
      <c r="G37" s="4"/>
      <c r="H37" s="4"/>
      <c r="I37" s="4"/>
    </row>
    <row r="38" spans="1:9" ht="12.75">
      <c r="A38" s="55" t="s">
        <v>42</v>
      </c>
      <c r="B38" s="117">
        <v>3270.6747974488662</v>
      </c>
      <c r="C38" s="4"/>
      <c r="D38" s="55" t="s">
        <v>40</v>
      </c>
      <c r="E38" s="137">
        <v>821.13801973856846</v>
      </c>
      <c r="F38" s="4"/>
      <c r="G38" s="4"/>
      <c r="H38" s="4"/>
      <c r="I38" s="4"/>
    </row>
    <row r="39" spans="1:9" ht="12.75">
      <c r="A39" s="55" t="s">
        <v>37</v>
      </c>
      <c r="B39" s="117">
        <v>3360.4196179367241</v>
      </c>
      <c r="C39" s="4"/>
      <c r="D39" s="55" t="s">
        <v>42</v>
      </c>
      <c r="E39" s="117">
        <v>5595.5642528959124</v>
      </c>
      <c r="F39" s="4"/>
      <c r="G39" s="4"/>
      <c r="H39" s="4"/>
      <c r="I39" s="4"/>
    </row>
    <row r="40" spans="1:9" ht="12.75">
      <c r="A40" s="55" t="s">
        <v>0</v>
      </c>
      <c r="B40" s="117">
        <v>5919.8681163559595</v>
      </c>
      <c r="C40" s="4"/>
      <c r="D40" s="55" t="s">
        <v>35</v>
      </c>
      <c r="E40" s="117">
        <v>11515.788311820712</v>
      </c>
      <c r="F40" s="4"/>
      <c r="G40" s="4"/>
      <c r="H40" s="4"/>
      <c r="I40" s="4"/>
    </row>
    <row r="41" spans="1:9" ht="12.75">
      <c r="A41" s="58" t="s">
        <v>34</v>
      </c>
      <c r="B41" s="118">
        <v>25545.874646512748</v>
      </c>
      <c r="C41" s="4"/>
      <c r="D41" s="58" t="s">
        <v>36</v>
      </c>
      <c r="E41" s="118">
        <v>12664.261643079843</v>
      </c>
      <c r="F41" s="4"/>
      <c r="G41" s="4"/>
      <c r="H41" s="4"/>
      <c r="I41" s="4"/>
    </row>
    <row r="42" spans="1:9" ht="12.75">
      <c r="A42" s="4"/>
      <c r="B42" s="4"/>
      <c r="C42" s="4"/>
      <c r="D42" s="4"/>
      <c r="E42" s="4"/>
      <c r="F42" s="4"/>
      <c r="G42" s="4"/>
      <c r="H42" s="4"/>
      <c r="I42" s="4"/>
    </row>
    <row r="43" spans="1:9" ht="12.75">
      <c r="A43" s="4"/>
      <c r="B43" s="4"/>
      <c r="C43" s="4"/>
      <c r="D43" s="4"/>
      <c r="E43" s="4"/>
      <c r="F43" s="4"/>
      <c r="G43" s="4"/>
      <c r="H43" s="4"/>
      <c r="I43" s="4"/>
    </row>
    <row r="44" spans="1:9" ht="12.75">
      <c r="A44" s="4"/>
      <c r="B44" s="4"/>
      <c r="C44" s="4"/>
      <c r="D44" s="4"/>
      <c r="E44" s="4"/>
      <c r="F44" s="4"/>
      <c r="G44" s="4"/>
      <c r="H44" s="4"/>
      <c r="I44" s="4"/>
    </row>
    <row r="46" spans="1:9">
      <c r="A46" s="3" t="s">
        <v>30</v>
      </c>
    </row>
  </sheetData>
  <mergeCells count="1">
    <mergeCell ref="A2:G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2"/>
  <sheetViews>
    <sheetView zoomScaleNormal="100" workbookViewId="0">
      <selection activeCell="F14" sqref="F14"/>
    </sheetView>
  </sheetViews>
  <sheetFormatPr baseColWidth="10" defaultRowHeight="15.75"/>
  <cols>
    <col min="1" max="1" width="14.7109375" style="22" customWidth="1"/>
    <col min="2" max="2" width="43" style="22" customWidth="1"/>
    <col min="3" max="3" width="24.5703125" style="22" customWidth="1"/>
    <col min="4" max="256" width="11.42578125" style="22"/>
    <col min="257" max="257" width="14.7109375" style="22" customWidth="1"/>
    <col min="258" max="258" width="43" style="22" customWidth="1"/>
    <col min="259" max="259" width="24.5703125" style="22" customWidth="1"/>
    <col min="260" max="512" width="11.42578125" style="22"/>
    <col min="513" max="513" width="14.7109375" style="22" customWidth="1"/>
    <col min="514" max="514" width="43" style="22" customWidth="1"/>
    <col min="515" max="515" width="24.5703125" style="22" customWidth="1"/>
    <col min="516" max="768" width="11.42578125" style="22"/>
    <col min="769" max="769" width="14.7109375" style="22" customWidth="1"/>
    <col min="770" max="770" width="43" style="22" customWidth="1"/>
    <col min="771" max="771" width="24.5703125" style="22" customWidth="1"/>
    <col min="772" max="1024" width="11.42578125" style="22"/>
    <col min="1025" max="1025" width="14.7109375" style="22" customWidth="1"/>
    <col min="1026" max="1026" width="43" style="22" customWidth="1"/>
    <col min="1027" max="1027" width="24.5703125" style="22" customWidth="1"/>
    <col min="1028" max="1280" width="11.42578125" style="22"/>
    <col min="1281" max="1281" width="14.7109375" style="22" customWidth="1"/>
    <col min="1282" max="1282" width="43" style="22" customWidth="1"/>
    <col min="1283" max="1283" width="24.5703125" style="22" customWidth="1"/>
    <col min="1284" max="1536" width="11.42578125" style="22"/>
    <col min="1537" max="1537" width="14.7109375" style="22" customWidth="1"/>
    <col min="1538" max="1538" width="43" style="22" customWidth="1"/>
    <col min="1539" max="1539" width="24.5703125" style="22" customWidth="1"/>
    <col min="1540" max="1792" width="11.42578125" style="22"/>
    <col min="1793" max="1793" width="14.7109375" style="22" customWidth="1"/>
    <col min="1794" max="1794" width="43" style="22" customWidth="1"/>
    <col min="1795" max="1795" width="24.5703125" style="22" customWidth="1"/>
    <col min="1796" max="2048" width="11.42578125" style="22"/>
    <col min="2049" max="2049" width="14.7109375" style="22" customWidth="1"/>
    <col min="2050" max="2050" width="43" style="22" customWidth="1"/>
    <col min="2051" max="2051" width="24.5703125" style="22" customWidth="1"/>
    <col min="2052" max="2304" width="11.42578125" style="22"/>
    <col min="2305" max="2305" width="14.7109375" style="22" customWidth="1"/>
    <col min="2306" max="2306" width="43" style="22" customWidth="1"/>
    <col min="2307" max="2307" width="24.5703125" style="22" customWidth="1"/>
    <col min="2308" max="2560" width="11.42578125" style="22"/>
    <col min="2561" max="2561" width="14.7109375" style="22" customWidth="1"/>
    <col min="2562" max="2562" width="43" style="22" customWidth="1"/>
    <col min="2563" max="2563" width="24.5703125" style="22" customWidth="1"/>
    <col min="2564" max="2816" width="11.42578125" style="22"/>
    <col min="2817" max="2817" width="14.7109375" style="22" customWidth="1"/>
    <col min="2818" max="2818" width="43" style="22" customWidth="1"/>
    <col min="2819" max="2819" width="24.5703125" style="22" customWidth="1"/>
    <col min="2820" max="3072" width="11.42578125" style="22"/>
    <col min="3073" max="3073" width="14.7109375" style="22" customWidth="1"/>
    <col min="3074" max="3074" width="43" style="22" customWidth="1"/>
    <col min="3075" max="3075" width="24.5703125" style="22" customWidth="1"/>
    <col min="3076" max="3328" width="11.42578125" style="22"/>
    <col min="3329" max="3329" width="14.7109375" style="22" customWidth="1"/>
    <col min="3330" max="3330" width="43" style="22" customWidth="1"/>
    <col min="3331" max="3331" width="24.5703125" style="22" customWidth="1"/>
    <col min="3332" max="3584" width="11.42578125" style="22"/>
    <col min="3585" max="3585" width="14.7109375" style="22" customWidth="1"/>
    <col min="3586" max="3586" width="43" style="22" customWidth="1"/>
    <col min="3587" max="3587" width="24.5703125" style="22" customWidth="1"/>
    <col min="3588" max="3840" width="11.42578125" style="22"/>
    <col min="3841" max="3841" width="14.7109375" style="22" customWidth="1"/>
    <col min="3842" max="3842" width="43" style="22" customWidth="1"/>
    <col min="3843" max="3843" width="24.5703125" style="22" customWidth="1"/>
    <col min="3844" max="4096" width="11.42578125" style="22"/>
    <col min="4097" max="4097" width="14.7109375" style="22" customWidth="1"/>
    <col min="4098" max="4098" width="43" style="22" customWidth="1"/>
    <col min="4099" max="4099" width="24.5703125" style="22" customWidth="1"/>
    <col min="4100" max="4352" width="11.42578125" style="22"/>
    <col min="4353" max="4353" width="14.7109375" style="22" customWidth="1"/>
    <col min="4354" max="4354" width="43" style="22" customWidth="1"/>
    <col min="4355" max="4355" width="24.5703125" style="22" customWidth="1"/>
    <col min="4356" max="4608" width="11.42578125" style="22"/>
    <col min="4609" max="4609" width="14.7109375" style="22" customWidth="1"/>
    <col min="4610" max="4610" width="43" style="22" customWidth="1"/>
    <col min="4611" max="4611" width="24.5703125" style="22" customWidth="1"/>
    <col min="4612" max="4864" width="11.42578125" style="22"/>
    <col min="4865" max="4865" width="14.7109375" style="22" customWidth="1"/>
    <col min="4866" max="4866" width="43" style="22" customWidth="1"/>
    <col min="4867" max="4867" width="24.5703125" style="22" customWidth="1"/>
    <col min="4868" max="5120" width="11.42578125" style="22"/>
    <col min="5121" max="5121" width="14.7109375" style="22" customWidth="1"/>
    <col min="5122" max="5122" width="43" style="22" customWidth="1"/>
    <col min="5123" max="5123" width="24.5703125" style="22" customWidth="1"/>
    <col min="5124" max="5376" width="11.42578125" style="22"/>
    <col min="5377" max="5377" width="14.7109375" style="22" customWidth="1"/>
    <col min="5378" max="5378" width="43" style="22" customWidth="1"/>
    <col min="5379" max="5379" width="24.5703125" style="22" customWidth="1"/>
    <col min="5380" max="5632" width="11.42578125" style="22"/>
    <col min="5633" max="5633" width="14.7109375" style="22" customWidth="1"/>
    <col min="5634" max="5634" width="43" style="22" customWidth="1"/>
    <col min="5635" max="5635" width="24.5703125" style="22" customWidth="1"/>
    <col min="5636" max="5888" width="11.42578125" style="22"/>
    <col min="5889" max="5889" width="14.7109375" style="22" customWidth="1"/>
    <col min="5890" max="5890" width="43" style="22" customWidth="1"/>
    <col min="5891" max="5891" width="24.5703125" style="22" customWidth="1"/>
    <col min="5892" max="6144" width="11.42578125" style="22"/>
    <col min="6145" max="6145" width="14.7109375" style="22" customWidth="1"/>
    <col min="6146" max="6146" width="43" style="22" customWidth="1"/>
    <col min="6147" max="6147" width="24.5703125" style="22" customWidth="1"/>
    <col min="6148" max="6400" width="11.42578125" style="22"/>
    <col min="6401" max="6401" width="14.7109375" style="22" customWidth="1"/>
    <col min="6402" max="6402" width="43" style="22" customWidth="1"/>
    <col min="6403" max="6403" width="24.5703125" style="22" customWidth="1"/>
    <col min="6404" max="6656" width="11.42578125" style="22"/>
    <col min="6657" max="6657" width="14.7109375" style="22" customWidth="1"/>
    <col min="6658" max="6658" width="43" style="22" customWidth="1"/>
    <col min="6659" max="6659" width="24.5703125" style="22" customWidth="1"/>
    <col min="6660" max="6912" width="11.42578125" style="22"/>
    <col min="6913" max="6913" width="14.7109375" style="22" customWidth="1"/>
    <col min="6914" max="6914" width="43" style="22" customWidth="1"/>
    <col min="6915" max="6915" width="24.5703125" style="22" customWidth="1"/>
    <col min="6916" max="7168" width="11.42578125" style="22"/>
    <col min="7169" max="7169" width="14.7109375" style="22" customWidth="1"/>
    <col min="7170" max="7170" width="43" style="22" customWidth="1"/>
    <col min="7171" max="7171" width="24.5703125" style="22" customWidth="1"/>
    <col min="7172" max="7424" width="11.42578125" style="22"/>
    <col min="7425" max="7425" width="14.7109375" style="22" customWidth="1"/>
    <col min="7426" max="7426" width="43" style="22" customWidth="1"/>
    <col min="7427" max="7427" width="24.5703125" style="22" customWidth="1"/>
    <col min="7428" max="7680" width="11.42578125" style="22"/>
    <col min="7681" max="7681" width="14.7109375" style="22" customWidth="1"/>
    <col min="7682" max="7682" width="43" style="22" customWidth="1"/>
    <col min="7683" max="7683" width="24.5703125" style="22" customWidth="1"/>
    <col min="7684" max="7936" width="11.42578125" style="22"/>
    <col min="7937" max="7937" width="14.7109375" style="22" customWidth="1"/>
    <col min="7938" max="7938" width="43" style="22" customWidth="1"/>
    <col min="7939" max="7939" width="24.5703125" style="22" customWidth="1"/>
    <col min="7940" max="8192" width="11.42578125" style="22"/>
    <col min="8193" max="8193" width="14.7109375" style="22" customWidth="1"/>
    <col min="8194" max="8194" width="43" style="22" customWidth="1"/>
    <col min="8195" max="8195" width="24.5703125" style="22" customWidth="1"/>
    <col min="8196" max="8448" width="11.42578125" style="22"/>
    <col min="8449" max="8449" width="14.7109375" style="22" customWidth="1"/>
    <col min="8450" max="8450" width="43" style="22" customWidth="1"/>
    <col min="8451" max="8451" width="24.5703125" style="22" customWidth="1"/>
    <col min="8452" max="8704" width="11.42578125" style="22"/>
    <col min="8705" max="8705" width="14.7109375" style="22" customWidth="1"/>
    <col min="8706" max="8706" width="43" style="22" customWidth="1"/>
    <col min="8707" max="8707" width="24.5703125" style="22" customWidth="1"/>
    <col min="8708" max="8960" width="11.42578125" style="22"/>
    <col min="8961" max="8961" width="14.7109375" style="22" customWidth="1"/>
    <col min="8962" max="8962" width="43" style="22" customWidth="1"/>
    <col min="8963" max="8963" width="24.5703125" style="22" customWidth="1"/>
    <col min="8964" max="9216" width="11.42578125" style="22"/>
    <col min="9217" max="9217" width="14.7109375" style="22" customWidth="1"/>
    <col min="9218" max="9218" width="43" style="22" customWidth="1"/>
    <col min="9219" max="9219" width="24.5703125" style="22" customWidth="1"/>
    <col min="9220" max="9472" width="11.42578125" style="22"/>
    <col min="9473" max="9473" width="14.7109375" style="22" customWidth="1"/>
    <col min="9474" max="9474" width="43" style="22" customWidth="1"/>
    <col min="9475" max="9475" width="24.5703125" style="22" customWidth="1"/>
    <col min="9476" max="9728" width="11.42578125" style="22"/>
    <col min="9729" max="9729" width="14.7109375" style="22" customWidth="1"/>
    <col min="9730" max="9730" width="43" style="22" customWidth="1"/>
    <col min="9731" max="9731" width="24.5703125" style="22" customWidth="1"/>
    <col min="9732" max="9984" width="11.42578125" style="22"/>
    <col min="9985" max="9985" width="14.7109375" style="22" customWidth="1"/>
    <col min="9986" max="9986" width="43" style="22" customWidth="1"/>
    <col min="9987" max="9987" width="24.5703125" style="22" customWidth="1"/>
    <col min="9988" max="10240" width="11.42578125" style="22"/>
    <col min="10241" max="10241" width="14.7109375" style="22" customWidth="1"/>
    <col min="10242" max="10242" width="43" style="22" customWidth="1"/>
    <col min="10243" max="10243" width="24.5703125" style="22" customWidth="1"/>
    <col min="10244" max="10496" width="11.42578125" style="22"/>
    <col min="10497" max="10497" width="14.7109375" style="22" customWidth="1"/>
    <col min="10498" max="10498" width="43" style="22" customWidth="1"/>
    <col min="10499" max="10499" width="24.5703125" style="22" customWidth="1"/>
    <col min="10500" max="10752" width="11.42578125" style="22"/>
    <col min="10753" max="10753" width="14.7109375" style="22" customWidth="1"/>
    <col min="10754" max="10754" width="43" style="22" customWidth="1"/>
    <col min="10755" max="10755" width="24.5703125" style="22" customWidth="1"/>
    <col min="10756" max="11008" width="11.42578125" style="22"/>
    <col min="11009" max="11009" width="14.7109375" style="22" customWidth="1"/>
    <col min="11010" max="11010" width="43" style="22" customWidth="1"/>
    <col min="11011" max="11011" width="24.5703125" style="22" customWidth="1"/>
    <col min="11012" max="11264" width="11.42578125" style="22"/>
    <col min="11265" max="11265" width="14.7109375" style="22" customWidth="1"/>
    <col min="11266" max="11266" width="43" style="22" customWidth="1"/>
    <col min="11267" max="11267" width="24.5703125" style="22" customWidth="1"/>
    <col min="11268" max="11520" width="11.42578125" style="22"/>
    <col min="11521" max="11521" width="14.7109375" style="22" customWidth="1"/>
    <col min="11522" max="11522" width="43" style="22" customWidth="1"/>
    <col min="11523" max="11523" width="24.5703125" style="22" customWidth="1"/>
    <col min="11524" max="11776" width="11.42578125" style="22"/>
    <col min="11777" max="11777" width="14.7109375" style="22" customWidth="1"/>
    <col min="11778" max="11778" width="43" style="22" customWidth="1"/>
    <col min="11779" max="11779" width="24.5703125" style="22" customWidth="1"/>
    <col min="11780" max="12032" width="11.42578125" style="22"/>
    <col min="12033" max="12033" width="14.7109375" style="22" customWidth="1"/>
    <col min="12034" max="12034" width="43" style="22" customWidth="1"/>
    <col min="12035" max="12035" width="24.5703125" style="22" customWidth="1"/>
    <col min="12036" max="12288" width="11.42578125" style="22"/>
    <col min="12289" max="12289" width="14.7109375" style="22" customWidth="1"/>
    <col min="12290" max="12290" width="43" style="22" customWidth="1"/>
    <col min="12291" max="12291" width="24.5703125" style="22" customWidth="1"/>
    <col min="12292" max="12544" width="11.42578125" style="22"/>
    <col min="12545" max="12545" width="14.7109375" style="22" customWidth="1"/>
    <col min="12546" max="12546" width="43" style="22" customWidth="1"/>
    <col min="12547" max="12547" width="24.5703125" style="22" customWidth="1"/>
    <col min="12548" max="12800" width="11.42578125" style="22"/>
    <col min="12801" max="12801" width="14.7109375" style="22" customWidth="1"/>
    <col min="12802" max="12802" width="43" style="22" customWidth="1"/>
    <col min="12803" max="12803" width="24.5703125" style="22" customWidth="1"/>
    <col min="12804" max="13056" width="11.42578125" style="22"/>
    <col min="13057" max="13057" width="14.7109375" style="22" customWidth="1"/>
    <col min="13058" max="13058" width="43" style="22" customWidth="1"/>
    <col min="13059" max="13059" width="24.5703125" style="22" customWidth="1"/>
    <col min="13060" max="13312" width="11.42578125" style="22"/>
    <col min="13313" max="13313" width="14.7109375" style="22" customWidth="1"/>
    <col min="13314" max="13314" width="43" style="22" customWidth="1"/>
    <col min="13315" max="13315" width="24.5703125" style="22" customWidth="1"/>
    <col min="13316" max="13568" width="11.42578125" style="22"/>
    <col min="13569" max="13569" width="14.7109375" style="22" customWidth="1"/>
    <col min="13570" max="13570" width="43" style="22" customWidth="1"/>
    <col min="13571" max="13571" width="24.5703125" style="22" customWidth="1"/>
    <col min="13572" max="13824" width="11.42578125" style="22"/>
    <col min="13825" max="13825" width="14.7109375" style="22" customWidth="1"/>
    <col min="13826" max="13826" width="43" style="22" customWidth="1"/>
    <col min="13827" max="13827" width="24.5703125" style="22" customWidth="1"/>
    <col min="13828" max="14080" width="11.42578125" style="22"/>
    <col min="14081" max="14081" width="14.7109375" style="22" customWidth="1"/>
    <col min="14082" max="14082" width="43" style="22" customWidth="1"/>
    <col min="14083" max="14083" width="24.5703125" style="22" customWidth="1"/>
    <col min="14084" max="14336" width="11.42578125" style="22"/>
    <col min="14337" max="14337" width="14.7109375" style="22" customWidth="1"/>
    <col min="14338" max="14338" width="43" style="22" customWidth="1"/>
    <col min="14339" max="14339" width="24.5703125" style="22" customWidth="1"/>
    <col min="14340" max="14592" width="11.42578125" style="22"/>
    <col min="14593" max="14593" width="14.7109375" style="22" customWidth="1"/>
    <col min="14594" max="14594" width="43" style="22" customWidth="1"/>
    <col min="14595" max="14595" width="24.5703125" style="22" customWidth="1"/>
    <col min="14596" max="14848" width="11.42578125" style="22"/>
    <col min="14849" max="14849" width="14.7109375" style="22" customWidth="1"/>
    <col min="14850" max="14850" width="43" style="22" customWidth="1"/>
    <col min="14851" max="14851" width="24.5703125" style="22" customWidth="1"/>
    <col min="14852" max="15104" width="11.42578125" style="22"/>
    <col min="15105" max="15105" width="14.7109375" style="22" customWidth="1"/>
    <col min="15106" max="15106" width="43" style="22" customWidth="1"/>
    <col min="15107" max="15107" width="24.5703125" style="22" customWidth="1"/>
    <col min="15108" max="15360" width="11.42578125" style="22"/>
    <col min="15361" max="15361" width="14.7109375" style="22" customWidth="1"/>
    <col min="15362" max="15362" width="43" style="22" customWidth="1"/>
    <col min="15363" max="15363" width="24.5703125" style="22" customWidth="1"/>
    <col min="15364" max="15616" width="11.42578125" style="22"/>
    <col min="15617" max="15617" width="14.7109375" style="22" customWidth="1"/>
    <col min="15618" max="15618" width="43" style="22" customWidth="1"/>
    <col min="15619" max="15619" width="24.5703125" style="22" customWidth="1"/>
    <col min="15620" max="15872" width="11.42578125" style="22"/>
    <col min="15873" max="15873" width="14.7109375" style="22" customWidth="1"/>
    <col min="15874" max="15874" width="43" style="22" customWidth="1"/>
    <col min="15875" max="15875" width="24.5703125" style="22" customWidth="1"/>
    <col min="15876" max="16128" width="11.42578125" style="22"/>
    <col min="16129" max="16129" width="14.7109375" style="22" customWidth="1"/>
    <col min="16130" max="16130" width="43" style="22" customWidth="1"/>
    <col min="16131" max="16131" width="24.5703125" style="22" customWidth="1"/>
    <col min="16132" max="16384" width="11.42578125" style="22"/>
  </cols>
  <sheetData>
    <row r="1" spans="1:4" ht="14.25" customHeight="1"/>
    <row r="2" spans="1:4" ht="14.25" customHeight="1"/>
    <row r="3" spans="1:4" ht="14.25" customHeight="1"/>
    <row r="4" spans="1:4" ht="14.25" customHeight="1">
      <c r="B4" s="23"/>
    </row>
    <row r="5" spans="1:4">
      <c r="A5" s="26"/>
      <c r="B5" s="24"/>
      <c r="C5" s="25"/>
      <c r="D5" s="29"/>
    </row>
    <row r="6" spans="1:4">
      <c r="A6" s="29"/>
      <c r="B6" s="27"/>
      <c r="C6" s="28"/>
      <c r="D6" s="29"/>
    </row>
    <row r="7" spans="1:4">
      <c r="A7" s="29"/>
      <c r="B7" s="27"/>
      <c r="C7" s="28"/>
      <c r="D7" s="29"/>
    </row>
    <row r="8" spans="1:4">
      <c r="A8" s="29"/>
      <c r="B8" s="27"/>
      <c r="C8" s="28"/>
      <c r="D8" s="29"/>
    </row>
    <row r="9" spans="1:4">
      <c r="A9" s="29"/>
      <c r="B9" s="27"/>
      <c r="C9" s="28"/>
      <c r="D9" s="29"/>
    </row>
    <row r="10" spans="1:4">
      <c r="A10" s="29"/>
      <c r="B10" s="27"/>
      <c r="C10" s="28"/>
      <c r="D10" s="29"/>
    </row>
    <row r="11" spans="1:4">
      <c r="A11" s="29"/>
      <c r="B11" s="27"/>
      <c r="C11" s="28"/>
      <c r="D11" s="29"/>
    </row>
    <row r="12" spans="1:4">
      <c r="A12" s="29"/>
      <c r="B12" s="27"/>
      <c r="C12" s="28"/>
      <c r="D12" s="29"/>
    </row>
    <row r="13" spans="1:4">
      <c r="A13" s="29"/>
      <c r="B13" s="27"/>
      <c r="C13" s="28"/>
      <c r="D13" s="29"/>
    </row>
    <row r="14" spans="1:4">
      <c r="A14" s="29"/>
      <c r="B14" s="27"/>
      <c r="C14" s="28"/>
      <c r="D14" s="29"/>
    </row>
    <row r="15" spans="1:4">
      <c r="A15" s="29"/>
      <c r="B15" s="27"/>
      <c r="C15" s="28"/>
      <c r="D15" s="29"/>
    </row>
    <row r="16" spans="1:4">
      <c r="A16" s="29"/>
      <c r="B16" s="27"/>
      <c r="C16" s="28"/>
      <c r="D16" s="29"/>
    </row>
    <row r="17" spans="1:4">
      <c r="A17" s="29"/>
      <c r="B17" s="27"/>
      <c r="C17" s="28"/>
      <c r="D17" s="29"/>
    </row>
    <row r="18" spans="1:4">
      <c r="A18" s="29"/>
      <c r="B18" s="27"/>
      <c r="C18" s="28"/>
      <c r="D18" s="29"/>
    </row>
    <row r="19" spans="1:4">
      <c r="A19" s="29"/>
      <c r="B19" s="27"/>
      <c r="C19" s="28"/>
      <c r="D19" s="29"/>
    </row>
    <row r="20" spans="1:4">
      <c r="A20" s="29"/>
      <c r="B20" s="27"/>
      <c r="C20" s="28"/>
      <c r="D20" s="29"/>
    </row>
    <row r="21" spans="1:4">
      <c r="A21" s="29"/>
      <c r="B21" s="27"/>
      <c r="C21" s="28"/>
      <c r="D21" s="29"/>
    </row>
    <row r="22" spans="1:4">
      <c r="A22" s="29"/>
      <c r="B22" s="30"/>
      <c r="C22" s="31"/>
      <c r="D22" s="29"/>
    </row>
    <row r="32" spans="1:4">
      <c r="A32" s="32" t="s">
        <v>62</v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3"/>
  <sheetViews>
    <sheetView zoomScale="85" zoomScaleNormal="85" workbookViewId="0">
      <selection activeCell="N41" sqref="N41"/>
    </sheetView>
  </sheetViews>
  <sheetFormatPr baseColWidth="10" defaultRowHeight="15.75"/>
  <cols>
    <col min="1" max="1" width="40" style="22" bestFit="1" customWidth="1"/>
    <col min="2" max="2" width="19.85546875" style="22" customWidth="1"/>
    <col min="3" max="3" width="19.140625" style="22" customWidth="1"/>
    <col min="4" max="4" width="14.7109375" style="22" customWidth="1"/>
    <col min="5" max="256" width="11.42578125" style="22"/>
    <col min="257" max="257" width="40" style="22" bestFit="1" customWidth="1"/>
    <col min="258" max="258" width="19.85546875" style="22" customWidth="1"/>
    <col min="259" max="259" width="19.140625" style="22" customWidth="1"/>
    <col min="260" max="260" width="14.7109375" style="22" customWidth="1"/>
    <col min="261" max="512" width="11.42578125" style="22"/>
    <col min="513" max="513" width="40" style="22" bestFit="1" customWidth="1"/>
    <col min="514" max="514" width="19.85546875" style="22" customWidth="1"/>
    <col min="515" max="515" width="19.140625" style="22" customWidth="1"/>
    <col min="516" max="516" width="14.7109375" style="22" customWidth="1"/>
    <col min="517" max="768" width="11.42578125" style="22"/>
    <col min="769" max="769" width="40" style="22" bestFit="1" customWidth="1"/>
    <col min="770" max="770" width="19.85546875" style="22" customWidth="1"/>
    <col min="771" max="771" width="19.140625" style="22" customWidth="1"/>
    <col min="772" max="772" width="14.7109375" style="22" customWidth="1"/>
    <col min="773" max="1024" width="11.42578125" style="22"/>
    <col min="1025" max="1025" width="40" style="22" bestFit="1" customWidth="1"/>
    <col min="1026" max="1026" width="19.85546875" style="22" customWidth="1"/>
    <col min="1027" max="1027" width="19.140625" style="22" customWidth="1"/>
    <col min="1028" max="1028" width="14.7109375" style="22" customWidth="1"/>
    <col min="1029" max="1280" width="11.42578125" style="22"/>
    <col min="1281" max="1281" width="40" style="22" bestFit="1" customWidth="1"/>
    <col min="1282" max="1282" width="19.85546875" style="22" customWidth="1"/>
    <col min="1283" max="1283" width="19.140625" style="22" customWidth="1"/>
    <col min="1284" max="1284" width="14.7109375" style="22" customWidth="1"/>
    <col min="1285" max="1536" width="11.42578125" style="22"/>
    <col min="1537" max="1537" width="40" style="22" bestFit="1" customWidth="1"/>
    <col min="1538" max="1538" width="19.85546875" style="22" customWidth="1"/>
    <col min="1539" max="1539" width="19.140625" style="22" customWidth="1"/>
    <col min="1540" max="1540" width="14.7109375" style="22" customWidth="1"/>
    <col min="1541" max="1792" width="11.42578125" style="22"/>
    <col min="1793" max="1793" width="40" style="22" bestFit="1" customWidth="1"/>
    <col min="1794" max="1794" width="19.85546875" style="22" customWidth="1"/>
    <col min="1795" max="1795" width="19.140625" style="22" customWidth="1"/>
    <col min="1796" max="1796" width="14.7109375" style="22" customWidth="1"/>
    <col min="1797" max="2048" width="11.42578125" style="22"/>
    <col min="2049" max="2049" width="40" style="22" bestFit="1" customWidth="1"/>
    <col min="2050" max="2050" width="19.85546875" style="22" customWidth="1"/>
    <col min="2051" max="2051" width="19.140625" style="22" customWidth="1"/>
    <col min="2052" max="2052" width="14.7109375" style="22" customWidth="1"/>
    <col min="2053" max="2304" width="11.42578125" style="22"/>
    <col min="2305" max="2305" width="40" style="22" bestFit="1" customWidth="1"/>
    <col min="2306" max="2306" width="19.85546875" style="22" customWidth="1"/>
    <col min="2307" max="2307" width="19.140625" style="22" customWidth="1"/>
    <col min="2308" max="2308" width="14.7109375" style="22" customWidth="1"/>
    <col min="2309" max="2560" width="11.42578125" style="22"/>
    <col min="2561" max="2561" width="40" style="22" bestFit="1" customWidth="1"/>
    <col min="2562" max="2562" width="19.85546875" style="22" customWidth="1"/>
    <col min="2563" max="2563" width="19.140625" style="22" customWidth="1"/>
    <col min="2564" max="2564" width="14.7109375" style="22" customWidth="1"/>
    <col min="2565" max="2816" width="11.42578125" style="22"/>
    <col min="2817" max="2817" width="40" style="22" bestFit="1" customWidth="1"/>
    <col min="2818" max="2818" width="19.85546875" style="22" customWidth="1"/>
    <col min="2819" max="2819" width="19.140625" style="22" customWidth="1"/>
    <col min="2820" max="2820" width="14.7109375" style="22" customWidth="1"/>
    <col min="2821" max="3072" width="11.42578125" style="22"/>
    <col min="3073" max="3073" width="40" style="22" bestFit="1" customWidth="1"/>
    <col min="3074" max="3074" width="19.85546875" style="22" customWidth="1"/>
    <col min="3075" max="3075" width="19.140625" style="22" customWidth="1"/>
    <col min="3076" max="3076" width="14.7109375" style="22" customWidth="1"/>
    <col min="3077" max="3328" width="11.42578125" style="22"/>
    <col min="3329" max="3329" width="40" style="22" bestFit="1" customWidth="1"/>
    <col min="3330" max="3330" width="19.85546875" style="22" customWidth="1"/>
    <col min="3331" max="3331" width="19.140625" style="22" customWidth="1"/>
    <col min="3332" max="3332" width="14.7109375" style="22" customWidth="1"/>
    <col min="3333" max="3584" width="11.42578125" style="22"/>
    <col min="3585" max="3585" width="40" style="22" bestFit="1" customWidth="1"/>
    <col min="3586" max="3586" width="19.85546875" style="22" customWidth="1"/>
    <col min="3587" max="3587" width="19.140625" style="22" customWidth="1"/>
    <col min="3588" max="3588" width="14.7109375" style="22" customWidth="1"/>
    <col min="3589" max="3840" width="11.42578125" style="22"/>
    <col min="3841" max="3841" width="40" style="22" bestFit="1" customWidth="1"/>
    <col min="3842" max="3842" width="19.85546875" style="22" customWidth="1"/>
    <col min="3843" max="3843" width="19.140625" style="22" customWidth="1"/>
    <col min="3844" max="3844" width="14.7109375" style="22" customWidth="1"/>
    <col min="3845" max="4096" width="11.42578125" style="22"/>
    <col min="4097" max="4097" width="40" style="22" bestFit="1" customWidth="1"/>
    <col min="4098" max="4098" width="19.85546875" style="22" customWidth="1"/>
    <col min="4099" max="4099" width="19.140625" style="22" customWidth="1"/>
    <col min="4100" max="4100" width="14.7109375" style="22" customWidth="1"/>
    <col min="4101" max="4352" width="11.42578125" style="22"/>
    <col min="4353" max="4353" width="40" style="22" bestFit="1" customWidth="1"/>
    <col min="4354" max="4354" width="19.85546875" style="22" customWidth="1"/>
    <col min="4355" max="4355" width="19.140625" style="22" customWidth="1"/>
    <col min="4356" max="4356" width="14.7109375" style="22" customWidth="1"/>
    <col min="4357" max="4608" width="11.42578125" style="22"/>
    <col min="4609" max="4609" width="40" style="22" bestFit="1" customWidth="1"/>
    <col min="4610" max="4610" width="19.85546875" style="22" customWidth="1"/>
    <col min="4611" max="4611" width="19.140625" style="22" customWidth="1"/>
    <col min="4612" max="4612" width="14.7109375" style="22" customWidth="1"/>
    <col min="4613" max="4864" width="11.42578125" style="22"/>
    <col min="4865" max="4865" width="40" style="22" bestFit="1" customWidth="1"/>
    <col min="4866" max="4866" width="19.85546875" style="22" customWidth="1"/>
    <col min="4867" max="4867" width="19.140625" style="22" customWidth="1"/>
    <col min="4868" max="4868" width="14.7109375" style="22" customWidth="1"/>
    <col min="4869" max="5120" width="11.42578125" style="22"/>
    <col min="5121" max="5121" width="40" style="22" bestFit="1" customWidth="1"/>
    <col min="5122" max="5122" width="19.85546875" style="22" customWidth="1"/>
    <col min="5123" max="5123" width="19.140625" style="22" customWidth="1"/>
    <col min="5124" max="5124" width="14.7109375" style="22" customWidth="1"/>
    <col min="5125" max="5376" width="11.42578125" style="22"/>
    <col min="5377" max="5377" width="40" style="22" bestFit="1" customWidth="1"/>
    <col min="5378" max="5378" width="19.85546875" style="22" customWidth="1"/>
    <col min="5379" max="5379" width="19.140625" style="22" customWidth="1"/>
    <col min="5380" max="5380" width="14.7109375" style="22" customWidth="1"/>
    <col min="5381" max="5632" width="11.42578125" style="22"/>
    <col min="5633" max="5633" width="40" style="22" bestFit="1" customWidth="1"/>
    <col min="5634" max="5634" width="19.85546875" style="22" customWidth="1"/>
    <col min="5635" max="5635" width="19.140625" style="22" customWidth="1"/>
    <col min="5636" max="5636" width="14.7109375" style="22" customWidth="1"/>
    <col min="5637" max="5888" width="11.42578125" style="22"/>
    <col min="5889" max="5889" width="40" style="22" bestFit="1" customWidth="1"/>
    <col min="5890" max="5890" width="19.85546875" style="22" customWidth="1"/>
    <col min="5891" max="5891" width="19.140625" style="22" customWidth="1"/>
    <col min="5892" max="5892" width="14.7109375" style="22" customWidth="1"/>
    <col min="5893" max="6144" width="11.42578125" style="22"/>
    <col min="6145" max="6145" width="40" style="22" bestFit="1" customWidth="1"/>
    <col min="6146" max="6146" width="19.85546875" style="22" customWidth="1"/>
    <col min="6147" max="6147" width="19.140625" style="22" customWidth="1"/>
    <col min="6148" max="6148" width="14.7109375" style="22" customWidth="1"/>
    <col min="6149" max="6400" width="11.42578125" style="22"/>
    <col min="6401" max="6401" width="40" style="22" bestFit="1" customWidth="1"/>
    <col min="6402" max="6402" width="19.85546875" style="22" customWidth="1"/>
    <col min="6403" max="6403" width="19.140625" style="22" customWidth="1"/>
    <col min="6404" max="6404" width="14.7109375" style="22" customWidth="1"/>
    <col min="6405" max="6656" width="11.42578125" style="22"/>
    <col min="6657" max="6657" width="40" style="22" bestFit="1" customWidth="1"/>
    <col min="6658" max="6658" width="19.85546875" style="22" customWidth="1"/>
    <col min="6659" max="6659" width="19.140625" style="22" customWidth="1"/>
    <col min="6660" max="6660" width="14.7109375" style="22" customWidth="1"/>
    <col min="6661" max="6912" width="11.42578125" style="22"/>
    <col min="6913" max="6913" width="40" style="22" bestFit="1" customWidth="1"/>
    <col min="6914" max="6914" width="19.85546875" style="22" customWidth="1"/>
    <col min="6915" max="6915" width="19.140625" style="22" customWidth="1"/>
    <col min="6916" max="6916" width="14.7109375" style="22" customWidth="1"/>
    <col min="6917" max="7168" width="11.42578125" style="22"/>
    <col min="7169" max="7169" width="40" style="22" bestFit="1" customWidth="1"/>
    <col min="7170" max="7170" width="19.85546875" style="22" customWidth="1"/>
    <col min="7171" max="7171" width="19.140625" style="22" customWidth="1"/>
    <col min="7172" max="7172" width="14.7109375" style="22" customWidth="1"/>
    <col min="7173" max="7424" width="11.42578125" style="22"/>
    <col min="7425" max="7425" width="40" style="22" bestFit="1" customWidth="1"/>
    <col min="7426" max="7426" width="19.85546875" style="22" customWidth="1"/>
    <col min="7427" max="7427" width="19.140625" style="22" customWidth="1"/>
    <col min="7428" max="7428" width="14.7109375" style="22" customWidth="1"/>
    <col min="7429" max="7680" width="11.42578125" style="22"/>
    <col min="7681" max="7681" width="40" style="22" bestFit="1" customWidth="1"/>
    <col min="7682" max="7682" width="19.85546875" style="22" customWidth="1"/>
    <col min="7683" max="7683" width="19.140625" style="22" customWidth="1"/>
    <col min="7684" max="7684" width="14.7109375" style="22" customWidth="1"/>
    <col min="7685" max="7936" width="11.42578125" style="22"/>
    <col min="7937" max="7937" width="40" style="22" bestFit="1" customWidth="1"/>
    <col min="7938" max="7938" width="19.85546875" style="22" customWidth="1"/>
    <col min="7939" max="7939" width="19.140625" style="22" customWidth="1"/>
    <col min="7940" max="7940" width="14.7109375" style="22" customWidth="1"/>
    <col min="7941" max="8192" width="11.42578125" style="22"/>
    <col min="8193" max="8193" width="40" style="22" bestFit="1" customWidth="1"/>
    <col min="8194" max="8194" width="19.85546875" style="22" customWidth="1"/>
    <col min="8195" max="8195" width="19.140625" style="22" customWidth="1"/>
    <col min="8196" max="8196" width="14.7109375" style="22" customWidth="1"/>
    <col min="8197" max="8448" width="11.42578125" style="22"/>
    <col min="8449" max="8449" width="40" style="22" bestFit="1" customWidth="1"/>
    <col min="8450" max="8450" width="19.85546875" style="22" customWidth="1"/>
    <col min="8451" max="8451" width="19.140625" style="22" customWidth="1"/>
    <col min="8452" max="8452" width="14.7109375" style="22" customWidth="1"/>
    <col min="8453" max="8704" width="11.42578125" style="22"/>
    <col min="8705" max="8705" width="40" style="22" bestFit="1" customWidth="1"/>
    <col min="8706" max="8706" width="19.85546875" style="22" customWidth="1"/>
    <col min="8707" max="8707" width="19.140625" style="22" customWidth="1"/>
    <col min="8708" max="8708" width="14.7109375" style="22" customWidth="1"/>
    <col min="8709" max="8960" width="11.42578125" style="22"/>
    <col min="8961" max="8961" width="40" style="22" bestFit="1" customWidth="1"/>
    <col min="8962" max="8962" width="19.85546875" style="22" customWidth="1"/>
    <col min="8963" max="8963" width="19.140625" style="22" customWidth="1"/>
    <col min="8964" max="8964" width="14.7109375" style="22" customWidth="1"/>
    <col min="8965" max="9216" width="11.42578125" style="22"/>
    <col min="9217" max="9217" width="40" style="22" bestFit="1" customWidth="1"/>
    <col min="9218" max="9218" width="19.85546875" style="22" customWidth="1"/>
    <col min="9219" max="9219" width="19.140625" style="22" customWidth="1"/>
    <col min="9220" max="9220" width="14.7109375" style="22" customWidth="1"/>
    <col min="9221" max="9472" width="11.42578125" style="22"/>
    <col min="9473" max="9473" width="40" style="22" bestFit="1" customWidth="1"/>
    <col min="9474" max="9474" width="19.85546875" style="22" customWidth="1"/>
    <col min="9475" max="9475" width="19.140625" style="22" customWidth="1"/>
    <col min="9476" max="9476" width="14.7109375" style="22" customWidth="1"/>
    <col min="9477" max="9728" width="11.42578125" style="22"/>
    <col min="9729" max="9729" width="40" style="22" bestFit="1" customWidth="1"/>
    <col min="9730" max="9730" width="19.85546875" style="22" customWidth="1"/>
    <col min="9731" max="9731" width="19.140625" style="22" customWidth="1"/>
    <col min="9732" max="9732" width="14.7109375" style="22" customWidth="1"/>
    <col min="9733" max="9984" width="11.42578125" style="22"/>
    <col min="9985" max="9985" width="40" style="22" bestFit="1" customWidth="1"/>
    <col min="9986" max="9986" width="19.85546875" style="22" customWidth="1"/>
    <col min="9987" max="9987" width="19.140625" style="22" customWidth="1"/>
    <col min="9988" max="9988" width="14.7109375" style="22" customWidth="1"/>
    <col min="9989" max="10240" width="11.42578125" style="22"/>
    <col min="10241" max="10241" width="40" style="22" bestFit="1" customWidth="1"/>
    <col min="10242" max="10242" width="19.85546875" style="22" customWidth="1"/>
    <col min="10243" max="10243" width="19.140625" style="22" customWidth="1"/>
    <col min="10244" max="10244" width="14.7109375" style="22" customWidth="1"/>
    <col min="10245" max="10496" width="11.42578125" style="22"/>
    <col min="10497" max="10497" width="40" style="22" bestFit="1" customWidth="1"/>
    <col min="10498" max="10498" width="19.85546875" style="22" customWidth="1"/>
    <col min="10499" max="10499" width="19.140625" style="22" customWidth="1"/>
    <col min="10500" max="10500" width="14.7109375" style="22" customWidth="1"/>
    <col min="10501" max="10752" width="11.42578125" style="22"/>
    <col min="10753" max="10753" width="40" style="22" bestFit="1" customWidth="1"/>
    <col min="10754" max="10754" width="19.85546875" style="22" customWidth="1"/>
    <col min="10755" max="10755" width="19.140625" style="22" customWidth="1"/>
    <col min="10756" max="10756" width="14.7109375" style="22" customWidth="1"/>
    <col min="10757" max="11008" width="11.42578125" style="22"/>
    <col min="11009" max="11009" width="40" style="22" bestFit="1" customWidth="1"/>
    <col min="11010" max="11010" width="19.85546875" style="22" customWidth="1"/>
    <col min="11011" max="11011" width="19.140625" style="22" customWidth="1"/>
    <col min="11012" max="11012" width="14.7109375" style="22" customWidth="1"/>
    <col min="11013" max="11264" width="11.42578125" style="22"/>
    <col min="11265" max="11265" width="40" style="22" bestFit="1" customWidth="1"/>
    <col min="11266" max="11266" width="19.85546875" style="22" customWidth="1"/>
    <col min="11267" max="11267" width="19.140625" style="22" customWidth="1"/>
    <col min="11268" max="11268" width="14.7109375" style="22" customWidth="1"/>
    <col min="11269" max="11520" width="11.42578125" style="22"/>
    <col min="11521" max="11521" width="40" style="22" bestFit="1" customWidth="1"/>
    <col min="11522" max="11522" width="19.85546875" style="22" customWidth="1"/>
    <col min="11523" max="11523" width="19.140625" style="22" customWidth="1"/>
    <col min="11524" max="11524" width="14.7109375" style="22" customWidth="1"/>
    <col min="11525" max="11776" width="11.42578125" style="22"/>
    <col min="11777" max="11777" width="40" style="22" bestFit="1" customWidth="1"/>
    <col min="11778" max="11778" width="19.85546875" style="22" customWidth="1"/>
    <col min="11779" max="11779" width="19.140625" style="22" customWidth="1"/>
    <col min="11780" max="11780" width="14.7109375" style="22" customWidth="1"/>
    <col min="11781" max="12032" width="11.42578125" style="22"/>
    <col min="12033" max="12033" width="40" style="22" bestFit="1" customWidth="1"/>
    <col min="12034" max="12034" width="19.85546875" style="22" customWidth="1"/>
    <col min="12035" max="12035" width="19.140625" style="22" customWidth="1"/>
    <col min="12036" max="12036" width="14.7109375" style="22" customWidth="1"/>
    <col min="12037" max="12288" width="11.42578125" style="22"/>
    <col min="12289" max="12289" width="40" style="22" bestFit="1" customWidth="1"/>
    <col min="12290" max="12290" width="19.85546875" style="22" customWidth="1"/>
    <col min="12291" max="12291" width="19.140625" style="22" customWidth="1"/>
    <col min="12292" max="12292" width="14.7109375" style="22" customWidth="1"/>
    <col min="12293" max="12544" width="11.42578125" style="22"/>
    <col min="12545" max="12545" width="40" style="22" bestFit="1" customWidth="1"/>
    <col min="12546" max="12546" width="19.85546875" style="22" customWidth="1"/>
    <col min="12547" max="12547" width="19.140625" style="22" customWidth="1"/>
    <col min="12548" max="12548" width="14.7109375" style="22" customWidth="1"/>
    <col min="12549" max="12800" width="11.42578125" style="22"/>
    <col min="12801" max="12801" width="40" style="22" bestFit="1" customWidth="1"/>
    <col min="12802" max="12802" width="19.85546875" style="22" customWidth="1"/>
    <col min="12803" max="12803" width="19.140625" style="22" customWidth="1"/>
    <col min="12804" max="12804" width="14.7109375" style="22" customWidth="1"/>
    <col min="12805" max="13056" width="11.42578125" style="22"/>
    <col min="13057" max="13057" width="40" style="22" bestFit="1" customWidth="1"/>
    <col min="13058" max="13058" width="19.85546875" style="22" customWidth="1"/>
    <col min="13059" max="13059" width="19.140625" style="22" customWidth="1"/>
    <col min="13060" max="13060" width="14.7109375" style="22" customWidth="1"/>
    <col min="13061" max="13312" width="11.42578125" style="22"/>
    <col min="13313" max="13313" width="40" style="22" bestFit="1" customWidth="1"/>
    <col min="13314" max="13314" width="19.85546875" style="22" customWidth="1"/>
    <col min="13315" max="13315" width="19.140625" style="22" customWidth="1"/>
    <col min="13316" max="13316" width="14.7109375" style="22" customWidth="1"/>
    <col min="13317" max="13568" width="11.42578125" style="22"/>
    <col min="13569" max="13569" width="40" style="22" bestFit="1" customWidth="1"/>
    <col min="13570" max="13570" width="19.85546875" style="22" customWidth="1"/>
    <col min="13571" max="13571" width="19.140625" style="22" customWidth="1"/>
    <col min="13572" max="13572" width="14.7109375" style="22" customWidth="1"/>
    <col min="13573" max="13824" width="11.42578125" style="22"/>
    <col min="13825" max="13825" width="40" style="22" bestFit="1" customWidth="1"/>
    <col min="13826" max="13826" width="19.85546875" style="22" customWidth="1"/>
    <col min="13827" max="13827" width="19.140625" style="22" customWidth="1"/>
    <col min="13828" max="13828" width="14.7109375" style="22" customWidth="1"/>
    <col min="13829" max="14080" width="11.42578125" style="22"/>
    <col min="14081" max="14081" width="40" style="22" bestFit="1" customWidth="1"/>
    <col min="14082" max="14082" width="19.85546875" style="22" customWidth="1"/>
    <col min="14083" max="14083" width="19.140625" style="22" customWidth="1"/>
    <col min="14084" max="14084" width="14.7109375" style="22" customWidth="1"/>
    <col min="14085" max="14336" width="11.42578125" style="22"/>
    <col min="14337" max="14337" width="40" style="22" bestFit="1" customWidth="1"/>
    <col min="14338" max="14338" width="19.85546875" style="22" customWidth="1"/>
    <col min="14339" max="14339" width="19.140625" style="22" customWidth="1"/>
    <col min="14340" max="14340" width="14.7109375" style="22" customWidth="1"/>
    <col min="14341" max="14592" width="11.42578125" style="22"/>
    <col min="14593" max="14593" width="40" style="22" bestFit="1" customWidth="1"/>
    <col min="14594" max="14594" width="19.85546875" style="22" customWidth="1"/>
    <col min="14595" max="14595" width="19.140625" style="22" customWidth="1"/>
    <col min="14596" max="14596" width="14.7109375" style="22" customWidth="1"/>
    <col min="14597" max="14848" width="11.42578125" style="22"/>
    <col min="14849" max="14849" width="40" style="22" bestFit="1" customWidth="1"/>
    <col min="14850" max="14850" width="19.85546875" style="22" customWidth="1"/>
    <col min="14851" max="14851" width="19.140625" style="22" customWidth="1"/>
    <col min="14852" max="14852" width="14.7109375" style="22" customWidth="1"/>
    <col min="14853" max="15104" width="11.42578125" style="22"/>
    <col min="15105" max="15105" width="40" style="22" bestFit="1" customWidth="1"/>
    <col min="15106" max="15106" width="19.85546875" style="22" customWidth="1"/>
    <col min="15107" max="15107" width="19.140625" style="22" customWidth="1"/>
    <col min="15108" max="15108" width="14.7109375" style="22" customWidth="1"/>
    <col min="15109" max="15360" width="11.42578125" style="22"/>
    <col min="15361" max="15361" width="40" style="22" bestFit="1" customWidth="1"/>
    <col min="15362" max="15362" width="19.85546875" style="22" customWidth="1"/>
    <col min="15363" max="15363" width="19.140625" style="22" customWidth="1"/>
    <col min="15364" max="15364" width="14.7109375" style="22" customWidth="1"/>
    <col min="15365" max="15616" width="11.42578125" style="22"/>
    <col min="15617" max="15617" width="40" style="22" bestFit="1" customWidth="1"/>
    <col min="15618" max="15618" width="19.85546875" style="22" customWidth="1"/>
    <col min="15619" max="15619" width="19.140625" style="22" customWidth="1"/>
    <col min="15620" max="15620" width="14.7109375" style="22" customWidth="1"/>
    <col min="15621" max="15872" width="11.42578125" style="22"/>
    <col min="15873" max="15873" width="40" style="22" bestFit="1" customWidth="1"/>
    <col min="15874" max="15874" width="19.85546875" style="22" customWidth="1"/>
    <col min="15875" max="15875" width="19.140625" style="22" customWidth="1"/>
    <col min="15876" max="15876" width="14.7109375" style="22" customWidth="1"/>
    <col min="15877" max="16128" width="11.42578125" style="22"/>
    <col min="16129" max="16129" width="40" style="22" bestFit="1" customWidth="1"/>
    <col min="16130" max="16130" width="19.85546875" style="22" customWidth="1"/>
    <col min="16131" max="16131" width="19.140625" style="22" customWidth="1"/>
    <col min="16132" max="16132" width="14.7109375" style="22" customWidth="1"/>
    <col min="16133" max="16384" width="11.42578125" style="22"/>
  </cols>
  <sheetData>
    <row r="1" spans="1:4" ht="21" customHeight="1">
      <c r="A1" s="21"/>
    </row>
    <row r="2" spans="1:4" ht="21" customHeight="1">
      <c r="A2" s="21"/>
    </row>
    <row r="3" spans="1:4" ht="21" customHeight="1">
      <c r="A3" s="21"/>
    </row>
    <row r="4" spans="1:4" ht="21" customHeight="1">
      <c r="A4" s="23"/>
    </row>
    <row r="5" spans="1:4">
      <c r="A5" s="24"/>
      <c r="B5" s="25"/>
      <c r="C5" s="26"/>
      <c r="D5" s="26"/>
    </row>
    <row r="6" spans="1:4">
      <c r="A6" s="27"/>
      <c r="B6" s="28"/>
      <c r="C6" s="29"/>
      <c r="D6" s="29"/>
    </row>
    <row r="7" spans="1:4">
      <c r="A7" s="27"/>
      <c r="B7" s="28"/>
      <c r="C7" s="29"/>
      <c r="D7" s="29"/>
    </row>
    <row r="8" spans="1:4">
      <c r="A8" s="27"/>
      <c r="B8" s="28"/>
      <c r="C8" s="29"/>
      <c r="D8" s="29"/>
    </row>
    <row r="9" spans="1:4">
      <c r="A9" s="27"/>
      <c r="B9" s="28"/>
      <c r="C9" s="29"/>
      <c r="D9" s="29"/>
    </row>
    <row r="10" spans="1:4">
      <c r="A10" s="27"/>
      <c r="B10" s="28"/>
      <c r="C10" s="29"/>
      <c r="D10" s="29"/>
    </row>
    <row r="11" spans="1:4">
      <c r="A11" s="27"/>
      <c r="B11" s="28"/>
      <c r="C11" s="29"/>
      <c r="D11" s="29"/>
    </row>
    <row r="12" spans="1:4">
      <c r="A12" s="27"/>
      <c r="B12" s="28"/>
      <c r="C12" s="29"/>
      <c r="D12" s="29"/>
    </row>
    <row r="13" spans="1:4">
      <c r="A13" s="27"/>
      <c r="B13" s="28"/>
      <c r="C13" s="29"/>
      <c r="D13" s="29"/>
    </row>
    <row r="14" spans="1:4">
      <c r="A14" s="27"/>
      <c r="B14" s="28"/>
      <c r="C14" s="29"/>
      <c r="D14" s="29"/>
    </row>
    <row r="15" spans="1:4">
      <c r="A15" s="27"/>
      <c r="B15" s="28"/>
      <c r="C15" s="29"/>
      <c r="D15" s="29"/>
    </row>
    <row r="16" spans="1:4">
      <c r="A16" s="27"/>
      <c r="B16" s="28"/>
      <c r="C16" s="29"/>
      <c r="D16" s="29"/>
    </row>
    <row r="17" spans="1:4">
      <c r="A17" s="27"/>
      <c r="B17" s="28"/>
      <c r="C17" s="29"/>
      <c r="D17" s="29"/>
    </row>
    <row r="18" spans="1:4">
      <c r="A18" s="27"/>
      <c r="B18" s="28"/>
      <c r="C18" s="29"/>
      <c r="D18" s="29"/>
    </row>
    <row r="19" spans="1:4">
      <c r="A19" s="27"/>
      <c r="B19" s="28"/>
      <c r="C19" s="29"/>
      <c r="D19" s="29"/>
    </row>
    <row r="20" spans="1:4">
      <c r="A20" s="27"/>
      <c r="B20" s="28"/>
      <c r="C20" s="29"/>
      <c r="D20" s="29"/>
    </row>
    <row r="21" spans="1:4">
      <c r="A21" s="27"/>
      <c r="B21" s="28"/>
      <c r="C21" s="29"/>
      <c r="D21" s="29"/>
    </row>
    <row r="22" spans="1:4">
      <c r="A22" s="30"/>
      <c r="B22" s="31"/>
      <c r="C22" s="29"/>
      <c r="D22" s="29"/>
    </row>
    <row r="33" spans="1:1">
      <c r="A33" s="32" t="s">
        <v>62</v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87"/>
  <sheetViews>
    <sheetView workbookViewId="0">
      <selection activeCell="A7" sqref="A7"/>
    </sheetView>
  </sheetViews>
  <sheetFormatPr baseColWidth="10" defaultRowHeight="12"/>
  <cols>
    <col min="1" max="1" width="81.5703125" style="3" bestFit="1" customWidth="1"/>
    <col min="2" max="2" width="19.5703125" style="3" customWidth="1"/>
    <col min="3" max="3" width="19.140625" style="3" customWidth="1"/>
    <col min="4" max="4" width="14.28515625" style="3" customWidth="1"/>
    <col min="5" max="16384" width="11.42578125" style="3"/>
  </cols>
  <sheetData>
    <row r="1" spans="1:4" ht="96.75" customHeight="1"/>
    <row r="3" spans="1:4" ht="12.75">
      <c r="A3" s="138" t="s">
        <v>156</v>
      </c>
      <c r="B3" s="4"/>
      <c r="C3" s="4"/>
      <c r="D3" s="4"/>
    </row>
    <row r="4" spans="1:4" ht="12.75">
      <c r="A4" s="138"/>
      <c r="B4" s="4"/>
      <c r="C4" s="4"/>
      <c r="D4" s="4"/>
    </row>
    <row r="5" spans="1:4" ht="12.75">
      <c r="A5" s="139" t="s">
        <v>72</v>
      </c>
      <c r="B5" s="139" t="s">
        <v>73</v>
      </c>
      <c r="C5" s="139" t="s">
        <v>74</v>
      </c>
      <c r="D5" s="140" t="s">
        <v>75</v>
      </c>
    </row>
    <row r="6" spans="1:4" ht="12.75">
      <c r="A6" s="5" t="s">
        <v>76</v>
      </c>
      <c r="B6" s="10">
        <v>158.81925590965113</v>
      </c>
      <c r="C6" s="10">
        <v>189.18653518917438</v>
      </c>
      <c r="D6" s="10">
        <f>B6-C6</f>
        <v>-30.367279279523245</v>
      </c>
    </row>
    <row r="7" spans="1:4" ht="12.75">
      <c r="A7" s="5" t="s">
        <v>77</v>
      </c>
      <c r="B7" s="10">
        <v>12456.367059895107</v>
      </c>
      <c r="C7" s="10">
        <v>12355.460597338068</v>
      </c>
      <c r="D7" s="10">
        <f t="shared" ref="D7:D70" si="0">B7-C7</f>
        <v>100.90646255703905</v>
      </c>
    </row>
    <row r="8" spans="1:4" ht="12.75">
      <c r="A8" s="5" t="s">
        <v>78</v>
      </c>
      <c r="B8" s="10">
        <v>71.731338528174604</v>
      </c>
      <c r="C8" s="10">
        <v>119.61451055260142</v>
      </c>
      <c r="D8" s="10">
        <f t="shared" si="0"/>
        <v>-47.883172024426813</v>
      </c>
    </row>
    <row r="9" spans="1:4" ht="12.75">
      <c r="A9" s="5" t="s">
        <v>79</v>
      </c>
      <c r="B9" s="10">
        <v>415.74389838047131</v>
      </c>
      <c r="C9" s="10">
        <v>325.26671507393934</v>
      </c>
      <c r="D9" s="10">
        <f t="shared" si="0"/>
        <v>90.47718330653197</v>
      </c>
    </row>
    <row r="10" spans="1:4" ht="12.75">
      <c r="A10" s="5" t="s">
        <v>80</v>
      </c>
      <c r="B10" s="10">
        <v>18.395178114478114</v>
      </c>
      <c r="C10" s="10">
        <v>136.29431148404041</v>
      </c>
      <c r="D10" s="10">
        <f t="shared" si="0"/>
        <v>-117.89913336956229</v>
      </c>
    </row>
    <row r="11" spans="1:4" ht="12.75">
      <c r="A11" s="5" t="s">
        <v>81</v>
      </c>
      <c r="B11" s="10">
        <v>230.08573576923078</v>
      </c>
      <c r="C11" s="10">
        <v>73.437129015873012</v>
      </c>
      <c r="D11" s="10">
        <f t="shared" si="0"/>
        <v>156.64860675335777</v>
      </c>
    </row>
    <row r="12" spans="1:4" ht="12.75">
      <c r="A12" s="5" t="s">
        <v>82</v>
      </c>
      <c r="B12" s="10">
        <v>21.666342011088908</v>
      </c>
      <c r="C12" s="10">
        <v>38.73924221619621</v>
      </c>
      <c r="D12" s="10">
        <f t="shared" si="0"/>
        <v>-17.072900205107302</v>
      </c>
    </row>
    <row r="13" spans="1:4" ht="12.75">
      <c r="A13" s="5" t="s">
        <v>83</v>
      </c>
      <c r="B13" s="10">
        <v>49.904869344253939</v>
      </c>
      <c r="C13" s="10">
        <v>39.226810356083391</v>
      </c>
      <c r="D13" s="10">
        <f t="shared" si="0"/>
        <v>10.678058988170548</v>
      </c>
    </row>
    <row r="14" spans="1:4" ht="12.75">
      <c r="A14" s="5" t="s">
        <v>84</v>
      </c>
      <c r="B14" s="10">
        <v>0.60400409090909091</v>
      </c>
      <c r="C14" s="10">
        <v>0.15576174188811187</v>
      </c>
      <c r="D14" s="10">
        <f t="shared" si="0"/>
        <v>0.44824234902097904</v>
      </c>
    </row>
    <row r="15" spans="1:4" ht="12.75">
      <c r="A15" s="5" t="s">
        <v>85</v>
      </c>
      <c r="B15" s="10">
        <v>490.44644399612127</v>
      </c>
      <c r="C15" s="10"/>
      <c r="D15" s="10">
        <f t="shared" si="0"/>
        <v>490.44644399612127</v>
      </c>
    </row>
    <row r="16" spans="1:4" ht="12.75">
      <c r="A16" s="5" t="s">
        <v>86</v>
      </c>
      <c r="B16" s="10">
        <v>625.17556142701972</v>
      </c>
      <c r="C16" s="10">
        <v>1474.3520500082491</v>
      </c>
      <c r="D16" s="10">
        <f t="shared" si="0"/>
        <v>-849.17648858122936</v>
      </c>
    </row>
    <row r="17" spans="1:4" ht="12.75">
      <c r="A17" s="5" t="s">
        <v>87</v>
      </c>
      <c r="B17" s="10">
        <v>1020.2372927173921</v>
      </c>
      <c r="C17" s="10"/>
      <c r="D17" s="10">
        <f t="shared" si="0"/>
        <v>1020.2372927173921</v>
      </c>
    </row>
    <row r="18" spans="1:4" ht="12.75">
      <c r="A18" s="5" t="s">
        <v>88</v>
      </c>
      <c r="B18" s="10">
        <v>363.36101503030307</v>
      </c>
      <c r="C18" s="10">
        <v>95.557227150707064</v>
      </c>
      <c r="D18" s="10">
        <f t="shared" si="0"/>
        <v>267.80378787959603</v>
      </c>
    </row>
    <row r="19" spans="1:4" ht="12.75">
      <c r="A19" s="5" t="s">
        <v>89</v>
      </c>
      <c r="B19" s="10">
        <v>2215.7322997012825</v>
      </c>
      <c r="C19" s="10">
        <v>2428.9594730432036</v>
      </c>
      <c r="D19" s="10">
        <f t="shared" si="0"/>
        <v>-213.22717334192112</v>
      </c>
    </row>
    <row r="20" spans="1:4" ht="12.75">
      <c r="A20" s="5" t="s">
        <v>90</v>
      </c>
      <c r="B20" s="10">
        <v>1154.8967964251701</v>
      </c>
      <c r="C20" s="10">
        <v>1902.9521053960805</v>
      </c>
      <c r="D20" s="10">
        <f t="shared" si="0"/>
        <v>-748.05530897091035</v>
      </c>
    </row>
    <row r="21" spans="1:4" ht="12.75">
      <c r="A21" s="5" t="s">
        <v>91</v>
      </c>
      <c r="B21" s="10">
        <v>543.94516569537905</v>
      </c>
      <c r="C21" s="10">
        <v>424.33257537925346</v>
      </c>
      <c r="D21" s="10">
        <f t="shared" si="0"/>
        <v>119.61259031612559</v>
      </c>
    </row>
    <row r="22" spans="1:4" ht="12.75">
      <c r="A22" s="5" t="s">
        <v>92</v>
      </c>
      <c r="B22" s="10">
        <v>2.0503859727272729</v>
      </c>
      <c r="C22" s="10">
        <v>3.5051558927272728</v>
      </c>
      <c r="D22" s="10">
        <f t="shared" si="0"/>
        <v>-1.4547699199999999</v>
      </c>
    </row>
    <row r="23" spans="1:4" ht="12.75">
      <c r="A23" s="5" t="s">
        <v>93</v>
      </c>
      <c r="B23" s="10">
        <v>185.7443002027633</v>
      </c>
      <c r="C23" s="10">
        <v>119.71955320915461</v>
      </c>
      <c r="D23" s="10">
        <f t="shared" si="0"/>
        <v>66.024746993608687</v>
      </c>
    </row>
    <row r="24" spans="1:4" ht="12.75">
      <c r="A24" s="5" t="s">
        <v>94</v>
      </c>
      <c r="B24" s="10">
        <v>67.120092245128518</v>
      </c>
      <c r="C24" s="10">
        <v>29.61001970261556</v>
      </c>
      <c r="D24" s="10">
        <f t="shared" si="0"/>
        <v>37.510072542512958</v>
      </c>
    </row>
    <row r="25" spans="1:4" ht="12.75">
      <c r="A25" s="5" t="s">
        <v>95</v>
      </c>
      <c r="B25" s="10">
        <v>1.692526</v>
      </c>
      <c r="C25" s="10">
        <v>2.3220391637426903</v>
      </c>
      <c r="D25" s="10">
        <f t="shared" si="0"/>
        <v>-0.62951316374269028</v>
      </c>
    </row>
    <row r="26" spans="1:4" ht="12.75">
      <c r="A26" s="5" t="s">
        <v>96</v>
      </c>
      <c r="B26" s="10">
        <v>2.7379449999999999</v>
      </c>
      <c r="C26" s="10">
        <v>0.91217880000000007</v>
      </c>
      <c r="D26" s="10">
        <f t="shared" si="0"/>
        <v>1.8257661999999999</v>
      </c>
    </row>
    <row r="27" spans="1:4" ht="12.75">
      <c r="A27" s="5" t="s">
        <v>97</v>
      </c>
      <c r="B27" s="10">
        <v>307.43336747928959</v>
      </c>
      <c r="C27" s="10">
        <v>236.41483439342414</v>
      </c>
      <c r="D27" s="10">
        <f t="shared" si="0"/>
        <v>71.018533085865442</v>
      </c>
    </row>
    <row r="28" spans="1:4" ht="12.75">
      <c r="A28" s="5" t="s">
        <v>98</v>
      </c>
      <c r="B28" s="10">
        <v>21.087998832838508</v>
      </c>
      <c r="C28" s="10">
        <v>19.25629351111111</v>
      </c>
      <c r="D28" s="10">
        <f t="shared" si="0"/>
        <v>1.831705321727398</v>
      </c>
    </row>
    <row r="29" spans="1:4" ht="12.75">
      <c r="A29" s="5" t="s">
        <v>99</v>
      </c>
      <c r="B29" s="10">
        <v>225.60394553653848</v>
      </c>
      <c r="C29" s="10"/>
      <c r="D29" s="10">
        <f t="shared" si="0"/>
        <v>225.60394553653848</v>
      </c>
    </row>
    <row r="30" spans="1:4" ht="12.75">
      <c r="A30" s="5" t="s">
        <v>100</v>
      </c>
      <c r="B30" s="10">
        <v>4.0507261666666663</v>
      </c>
      <c r="C30" s="10">
        <v>51.669234616776087</v>
      </c>
      <c r="D30" s="10">
        <f t="shared" si="0"/>
        <v>-47.618508450109424</v>
      </c>
    </row>
    <row r="31" spans="1:4" ht="12.75">
      <c r="A31" s="5" t="s">
        <v>101</v>
      </c>
      <c r="B31" s="10"/>
      <c r="C31" s="10">
        <v>9.9843614375000005</v>
      </c>
      <c r="D31" s="10">
        <f t="shared" si="0"/>
        <v>-9.9843614375000005</v>
      </c>
    </row>
    <row r="32" spans="1:4" ht="12.75">
      <c r="A32" s="5" t="s">
        <v>102</v>
      </c>
      <c r="B32" s="10">
        <v>12.553841543333334</v>
      </c>
      <c r="C32" s="10">
        <v>52.324483834848479</v>
      </c>
      <c r="D32" s="10">
        <f t="shared" si="0"/>
        <v>-39.770642291515145</v>
      </c>
    </row>
    <row r="33" spans="1:4" ht="12.75">
      <c r="A33" s="5" t="s">
        <v>103</v>
      </c>
      <c r="B33" s="10"/>
      <c r="C33" s="10">
        <v>69.956255746875016</v>
      </c>
      <c r="D33" s="10">
        <f t="shared" si="0"/>
        <v>-69.956255746875016</v>
      </c>
    </row>
    <row r="34" spans="1:4" ht="12.75">
      <c r="A34" s="5" t="s">
        <v>104</v>
      </c>
      <c r="B34" s="10">
        <v>6.6535458081750223</v>
      </c>
      <c r="C34" s="10">
        <v>5.9971954820284612</v>
      </c>
      <c r="D34" s="10">
        <f t="shared" si="0"/>
        <v>0.65635032614656108</v>
      </c>
    </row>
    <row r="35" spans="1:4" ht="12.75">
      <c r="A35" s="5" t="s">
        <v>105</v>
      </c>
      <c r="B35" s="10">
        <v>0.95302373225806447</v>
      </c>
      <c r="C35" s="10"/>
      <c r="D35" s="10">
        <f t="shared" si="0"/>
        <v>0.95302373225806447</v>
      </c>
    </row>
    <row r="36" spans="1:4" ht="12.75">
      <c r="A36" s="5" t="s">
        <v>106</v>
      </c>
      <c r="B36" s="10">
        <v>78.257621684202661</v>
      </c>
      <c r="C36" s="10">
        <v>49.926936529010966</v>
      </c>
      <c r="D36" s="10">
        <f t="shared" si="0"/>
        <v>28.330685155191695</v>
      </c>
    </row>
    <row r="37" spans="1:4" ht="12.75">
      <c r="A37" s="5" t="s">
        <v>107</v>
      </c>
      <c r="B37" s="10">
        <v>116.86293455318183</v>
      </c>
      <c r="C37" s="10">
        <v>84.035070633879386</v>
      </c>
      <c r="D37" s="10">
        <f t="shared" si="0"/>
        <v>32.827863919302445</v>
      </c>
    </row>
    <row r="38" spans="1:4" ht="12.75">
      <c r="A38" s="5" t="s">
        <v>108</v>
      </c>
      <c r="B38" s="10">
        <v>22.432401747186145</v>
      </c>
      <c r="C38" s="10">
        <v>18.67514226639048</v>
      </c>
      <c r="D38" s="10">
        <f t="shared" si="0"/>
        <v>3.7572594807956641</v>
      </c>
    </row>
    <row r="39" spans="1:4" ht="12.75">
      <c r="A39" s="5" t="s">
        <v>109</v>
      </c>
      <c r="B39" s="10">
        <v>63.427050810375043</v>
      </c>
      <c r="C39" s="10">
        <v>235.0490272627901</v>
      </c>
      <c r="D39" s="10">
        <f t="shared" si="0"/>
        <v>-171.62197645241505</v>
      </c>
    </row>
    <row r="40" spans="1:4" ht="12.75">
      <c r="A40" s="5" t="s">
        <v>110</v>
      </c>
      <c r="B40" s="10">
        <v>16.186773722688464</v>
      </c>
      <c r="C40" s="10">
        <v>37.681401322749778</v>
      </c>
      <c r="D40" s="10">
        <f t="shared" si="0"/>
        <v>-21.494627600061314</v>
      </c>
    </row>
    <row r="41" spans="1:4" ht="12.75">
      <c r="A41" s="5" t="s">
        <v>111</v>
      </c>
      <c r="B41" s="10">
        <v>37.609832093026917</v>
      </c>
      <c r="C41" s="10">
        <v>57.325356836880843</v>
      </c>
      <c r="D41" s="10">
        <f t="shared" si="0"/>
        <v>-19.715524743853926</v>
      </c>
    </row>
    <row r="42" spans="1:4" ht="12.75">
      <c r="A42" s="5" t="s">
        <v>112</v>
      </c>
      <c r="B42" s="10">
        <v>12.504399599999999</v>
      </c>
      <c r="C42" s="10">
        <v>10.239489436000001</v>
      </c>
      <c r="D42" s="10">
        <f t="shared" si="0"/>
        <v>2.264910163999998</v>
      </c>
    </row>
    <row r="43" spans="1:4" ht="12.75">
      <c r="A43" s="5" t="s">
        <v>113</v>
      </c>
      <c r="B43" s="10">
        <v>7.824669711285595</v>
      </c>
      <c r="C43" s="10">
        <v>14.019196664550606</v>
      </c>
      <c r="D43" s="10">
        <f t="shared" si="0"/>
        <v>-6.1945269532650107</v>
      </c>
    </row>
    <row r="44" spans="1:4" ht="12.75">
      <c r="A44" s="5" t="s">
        <v>114</v>
      </c>
      <c r="B44" s="10">
        <v>34.589068166794171</v>
      </c>
      <c r="C44" s="10">
        <v>82.37230774303606</v>
      </c>
      <c r="D44" s="10">
        <f t="shared" si="0"/>
        <v>-47.78323957624189</v>
      </c>
    </row>
    <row r="45" spans="1:4" ht="12.75">
      <c r="A45" s="5" t="s">
        <v>115</v>
      </c>
      <c r="B45" s="10">
        <v>125.19562181472472</v>
      </c>
      <c r="C45" s="10">
        <v>58.460987034911028</v>
      </c>
      <c r="D45" s="10">
        <f t="shared" si="0"/>
        <v>66.734634779813689</v>
      </c>
    </row>
    <row r="46" spans="1:4" ht="12.75">
      <c r="A46" s="5" t="s">
        <v>116</v>
      </c>
      <c r="B46" s="10">
        <v>63.502374433406786</v>
      </c>
      <c r="C46" s="10">
        <v>43.963239954870119</v>
      </c>
      <c r="D46" s="10">
        <f t="shared" si="0"/>
        <v>19.539134478536667</v>
      </c>
    </row>
    <row r="47" spans="1:4" ht="12.75">
      <c r="A47" s="5" t="s">
        <v>117</v>
      </c>
      <c r="B47" s="10">
        <v>336.68611138733166</v>
      </c>
      <c r="C47" s="10">
        <v>463.36083404072298</v>
      </c>
      <c r="D47" s="10">
        <f t="shared" si="0"/>
        <v>-126.67472265339131</v>
      </c>
    </row>
    <row r="48" spans="1:4" ht="12.75">
      <c r="A48" s="5" t="s">
        <v>118</v>
      </c>
      <c r="B48" s="10">
        <v>10130.009534812832</v>
      </c>
      <c r="C48" s="10">
        <v>11515.788311820716</v>
      </c>
      <c r="D48" s="10">
        <f t="shared" si="0"/>
        <v>-1385.778777007883</v>
      </c>
    </row>
    <row r="49" spans="1:4" ht="12.75">
      <c r="A49" s="5" t="s">
        <v>119</v>
      </c>
      <c r="B49" s="10">
        <v>17.715661290751513</v>
      </c>
      <c r="C49" s="10">
        <v>20.78388062058081</v>
      </c>
      <c r="D49" s="10">
        <f t="shared" si="0"/>
        <v>-3.0682193298292972</v>
      </c>
    </row>
    <row r="50" spans="1:4" ht="12.75">
      <c r="A50" s="5" t="s">
        <v>120</v>
      </c>
      <c r="B50" s="10"/>
      <c r="C50" s="10">
        <v>0.35471632500000005</v>
      </c>
      <c r="D50" s="10">
        <f t="shared" si="0"/>
        <v>-0.35471632500000005</v>
      </c>
    </row>
    <row r="51" spans="1:4" ht="12.75">
      <c r="A51" s="5" t="s">
        <v>121</v>
      </c>
      <c r="B51" s="10">
        <v>19037.831455605188</v>
      </c>
      <c r="C51" s="10">
        <v>25545.874646512748</v>
      </c>
      <c r="D51" s="10">
        <f t="shared" si="0"/>
        <v>-6508.0431909075596</v>
      </c>
    </row>
    <row r="52" spans="1:4" ht="12.75">
      <c r="A52" s="5" t="s">
        <v>122</v>
      </c>
      <c r="B52" s="10">
        <v>1.0071618872727273</v>
      </c>
      <c r="C52" s="10">
        <v>1.3054768225454545</v>
      </c>
      <c r="D52" s="10">
        <f t="shared" si="0"/>
        <v>-0.29831493527272723</v>
      </c>
    </row>
    <row r="53" spans="1:4" ht="12.75">
      <c r="A53" s="5" t="s">
        <v>123</v>
      </c>
      <c r="B53" s="10">
        <v>0.1618</v>
      </c>
      <c r="C53" s="10"/>
      <c r="D53" s="10">
        <f t="shared" si="0"/>
        <v>0.1618</v>
      </c>
    </row>
    <row r="54" spans="1:4" ht="12.75">
      <c r="A54" s="5" t="s">
        <v>124</v>
      </c>
      <c r="B54" s="10">
        <v>275.71014385614387</v>
      </c>
      <c r="C54" s="10">
        <v>49.718784284235277</v>
      </c>
      <c r="D54" s="10">
        <f t="shared" si="0"/>
        <v>225.99135957190859</v>
      </c>
    </row>
    <row r="55" spans="1:4" ht="12.75">
      <c r="A55" s="5" t="s">
        <v>125</v>
      </c>
      <c r="B55" s="10">
        <v>1879.0859107296974</v>
      </c>
      <c r="C55" s="10">
        <v>2247.7531428813995</v>
      </c>
      <c r="D55" s="10">
        <f t="shared" si="0"/>
        <v>-368.66723215170214</v>
      </c>
    </row>
    <row r="56" spans="1:4" ht="12.75">
      <c r="A56" s="5" t="s">
        <v>126</v>
      </c>
      <c r="B56" s="10">
        <v>3.5884943181818184E-3</v>
      </c>
      <c r="C56" s="10">
        <v>3.0616666666666661E-3</v>
      </c>
      <c r="D56" s="10">
        <f t="shared" si="0"/>
        <v>5.2682765151515227E-4</v>
      </c>
    </row>
    <row r="57" spans="1:4" ht="12.75">
      <c r="A57" s="5" t="s">
        <v>127</v>
      </c>
      <c r="B57" s="10">
        <v>9.2648484848484869E-2</v>
      </c>
      <c r="C57" s="10"/>
      <c r="D57" s="10">
        <f t="shared" si="0"/>
        <v>9.2648484848484869E-2</v>
      </c>
    </row>
    <row r="58" spans="1:4" ht="12.75">
      <c r="A58" s="5" t="s">
        <v>128</v>
      </c>
      <c r="B58" s="10">
        <v>27.620280000000001</v>
      </c>
      <c r="C58" s="10"/>
      <c r="D58" s="10">
        <f t="shared" si="0"/>
        <v>27.620280000000001</v>
      </c>
    </row>
    <row r="59" spans="1:4" ht="12.75">
      <c r="A59" s="5" t="s">
        <v>129</v>
      </c>
      <c r="B59" s="10">
        <v>4.2288679937665297</v>
      </c>
      <c r="C59" s="10">
        <v>4.1801809260272211</v>
      </c>
      <c r="D59" s="10">
        <f t="shared" si="0"/>
        <v>4.8687067739308532E-2</v>
      </c>
    </row>
    <row r="60" spans="1:4" ht="12.75">
      <c r="A60" s="5" t="s">
        <v>130</v>
      </c>
      <c r="B60" s="10">
        <v>34.183648536083922</v>
      </c>
      <c r="C60" s="10">
        <v>40.346500420341378</v>
      </c>
      <c r="D60" s="10">
        <f t="shared" si="0"/>
        <v>-6.1628518842574564</v>
      </c>
    </row>
    <row r="61" spans="1:4" ht="12.75">
      <c r="A61" s="5" t="s">
        <v>131</v>
      </c>
      <c r="B61" s="10">
        <v>0.70800000000000063</v>
      </c>
      <c r="C61" s="10"/>
      <c r="D61" s="10">
        <f t="shared" si="0"/>
        <v>0.70800000000000063</v>
      </c>
    </row>
    <row r="62" spans="1:4" ht="12.75">
      <c r="A62" s="5" t="s">
        <v>132</v>
      </c>
      <c r="B62" s="10">
        <v>4.5661090909090927</v>
      </c>
      <c r="C62" s="10"/>
      <c r="D62" s="10">
        <f t="shared" si="0"/>
        <v>4.5661090909090927</v>
      </c>
    </row>
    <row r="63" spans="1:4" ht="12.75">
      <c r="A63" s="5" t="s">
        <v>133</v>
      </c>
      <c r="B63" s="10"/>
      <c r="C63" s="10">
        <v>5454.9572983333337</v>
      </c>
      <c r="D63" s="10">
        <f t="shared" si="0"/>
        <v>-5454.9572983333337</v>
      </c>
    </row>
    <row r="64" spans="1:4" ht="12.75">
      <c r="A64" s="5" t="s">
        <v>134</v>
      </c>
      <c r="B64" s="10"/>
      <c r="C64" s="10">
        <v>13.659644444444444</v>
      </c>
      <c r="D64" s="10">
        <f t="shared" si="0"/>
        <v>-13.659644444444444</v>
      </c>
    </row>
    <row r="65" spans="1:4" ht="12.75">
      <c r="A65" s="5" t="s">
        <v>135</v>
      </c>
      <c r="B65" s="10">
        <v>1.1100730928229665</v>
      </c>
      <c r="C65" s="10">
        <v>2.7610951255411256</v>
      </c>
      <c r="D65" s="10">
        <f t="shared" si="0"/>
        <v>-1.6510220327181591</v>
      </c>
    </row>
    <row r="66" spans="1:4" ht="12.75">
      <c r="A66" s="5" t="s">
        <v>136</v>
      </c>
      <c r="B66" s="10">
        <v>0.82441631639857238</v>
      </c>
      <c r="C66" s="10">
        <v>3.4114182930303043</v>
      </c>
      <c r="D66" s="10">
        <f t="shared" si="0"/>
        <v>-2.5870019766317318</v>
      </c>
    </row>
    <row r="67" spans="1:4" ht="12.75">
      <c r="A67" s="5" t="s">
        <v>137</v>
      </c>
      <c r="B67" s="10">
        <v>0.84569040000000006</v>
      </c>
      <c r="C67" s="10"/>
      <c r="D67" s="10">
        <f t="shared" si="0"/>
        <v>0.84569040000000006</v>
      </c>
    </row>
    <row r="68" spans="1:4" ht="12.75">
      <c r="A68" s="5" t="s">
        <v>138</v>
      </c>
      <c r="B68" s="10">
        <v>5.96959668560606</v>
      </c>
      <c r="C68" s="10">
        <v>3.3467297979797981</v>
      </c>
      <c r="D68" s="10">
        <f t="shared" si="0"/>
        <v>2.622866887626262</v>
      </c>
    </row>
    <row r="69" spans="1:4" ht="12.75">
      <c r="A69" s="5" t="s">
        <v>139</v>
      </c>
      <c r="B69" s="10">
        <v>71.783659400000005</v>
      </c>
      <c r="C69" s="10">
        <v>16.825839018181817</v>
      </c>
      <c r="D69" s="10">
        <f t="shared" si="0"/>
        <v>54.957820381818188</v>
      </c>
    </row>
    <row r="70" spans="1:4" ht="12.75">
      <c r="A70" s="5" t="s">
        <v>140</v>
      </c>
      <c r="B70" s="10">
        <v>173.55120872727272</v>
      </c>
      <c r="C70" s="10">
        <v>87.947558574545454</v>
      </c>
      <c r="D70" s="10">
        <f t="shared" si="0"/>
        <v>85.603650152727269</v>
      </c>
    </row>
    <row r="71" spans="1:4" ht="12.75">
      <c r="A71" s="5" t="s">
        <v>141</v>
      </c>
      <c r="B71" s="10">
        <v>178.6637507368421</v>
      </c>
      <c r="C71" s="10">
        <v>141.73993895084445</v>
      </c>
      <c r="D71" s="10">
        <f t="shared" ref="D71:D87" si="1">B71-C71</f>
        <v>36.923811785997657</v>
      </c>
    </row>
    <row r="72" spans="1:4" ht="12.75">
      <c r="A72" s="5" t="s">
        <v>142</v>
      </c>
      <c r="B72" s="10">
        <v>2.9488773333333329</v>
      </c>
      <c r="C72" s="10"/>
      <c r="D72" s="10">
        <f t="shared" si="1"/>
        <v>2.9488773333333329</v>
      </c>
    </row>
    <row r="73" spans="1:4" ht="12.75">
      <c r="A73" s="5" t="s">
        <v>143</v>
      </c>
      <c r="B73" s="10">
        <v>2.6055757575757577</v>
      </c>
      <c r="C73" s="10"/>
      <c r="D73" s="10">
        <f t="shared" si="1"/>
        <v>2.6055757575757577</v>
      </c>
    </row>
    <row r="74" spans="1:4" ht="12.75">
      <c r="A74" s="5" t="s">
        <v>144</v>
      </c>
      <c r="B74" s="10">
        <v>3432.7820521694666</v>
      </c>
      <c r="C74" s="10">
        <v>3166.6047798527097</v>
      </c>
      <c r="D74" s="10">
        <f t="shared" si="1"/>
        <v>266.1772723167569</v>
      </c>
    </row>
    <row r="75" spans="1:4" ht="12.75">
      <c r="A75" s="5" t="s">
        <v>145</v>
      </c>
      <c r="B75" s="10">
        <v>901.77890282710996</v>
      </c>
      <c r="C75" s="10">
        <v>1327.3761916324443</v>
      </c>
      <c r="D75" s="10">
        <f t="shared" si="1"/>
        <v>-425.5972888053343</v>
      </c>
    </row>
    <row r="76" spans="1:4" ht="12.75">
      <c r="A76" s="5" t="s">
        <v>146</v>
      </c>
      <c r="B76" s="10">
        <v>6.0000000000000006E-4</v>
      </c>
      <c r="C76" s="10"/>
      <c r="D76" s="10">
        <f t="shared" si="1"/>
        <v>6.0000000000000006E-4</v>
      </c>
    </row>
    <row r="77" spans="1:4" ht="12.75">
      <c r="A77" s="5" t="s">
        <v>147</v>
      </c>
      <c r="B77" s="10">
        <v>16.64445384090909</v>
      </c>
      <c r="C77" s="10">
        <v>12.803049999999999</v>
      </c>
      <c r="D77" s="10">
        <f t="shared" si="1"/>
        <v>3.8414038409090914</v>
      </c>
    </row>
    <row r="78" spans="1:4" ht="12.75">
      <c r="A78" s="5" t="s">
        <v>148</v>
      </c>
      <c r="B78" s="10">
        <v>326.57279999999997</v>
      </c>
      <c r="C78" s="10"/>
      <c r="D78" s="10">
        <f t="shared" si="1"/>
        <v>326.57279999999997</v>
      </c>
    </row>
    <row r="79" spans="1:4" ht="12.75">
      <c r="A79" s="5" t="s">
        <v>149</v>
      </c>
      <c r="B79" s="10">
        <v>78.568089600000008</v>
      </c>
      <c r="C79" s="10"/>
      <c r="D79" s="10">
        <f t="shared" si="1"/>
        <v>78.568089600000008</v>
      </c>
    </row>
    <row r="80" spans="1:4" ht="12.75">
      <c r="A80" s="5" t="s">
        <v>150</v>
      </c>
      <c r="B80" s="10">
        <v>1.2290113595959595</v>
      </c>
      <c r="C80" s="10">
        <v>2.1114105940476189</v>
      </c>
      <c r="D80" s="10">
        <f t="shared" si="1"/>
        <v>-0.88239923445165935</v>
      </c>
    </row>
    <row r="81" spans="1:4" ht="12.75">
      <c r="A81" s="5" t="s">
        <v>151</v>
      </c>
      <c r="B81" s="10">
        <v>23.093635079454543</v>
      </c>
      <c r="C81" s="10">
        <v>17.951665653566433</v>
      </c>
      <c r="D81" s="10">
        <f t="shared" si="1"/>
        <v>5.1419694258881101</v>
      </c>
    </row>
    <row r="82" spans="1:4" ht="12.75">
      <c r="A82" s="5" t="s">
        <v>152</v>
      </c>
      <c r="B82" s="10">
        <v>1.4855555555555558E-2</v>
      </c>
      <c r="C82" s="10"/>
      <c r="D82" s="10">
        <f t="shared" si="1"/>
        <v>1.4855555555555558E-2</v>
      </c>
    </row>
    <row r="83" spans="1:4" ht="12.75">
      <c r="A83" s="5" t="s">
        <v>153</v>
      </c>
      <c r="B83" s="10">
        <v>2596.747941160952</v>
      </c>
      <c r="C83" s="10">
        <v>3208.7142001485713</v>
      </c>
      <c r="D83" s="10">
        <f t="shared" si="1"/>
        <v>-611.96625898761931</v>
      </c>
    </row>
    <row r="84" spans="1:4" ht="12.75">
      <c r="A84" s="5" t="s">
        <v>154</v>
      </c>
      <c r="B84" s="10">
        <v>0.34532545714285712</v>
      </c>
      <c r="C84" s="10">
        <v>0.30223619999999995</v>
      </c>
      <c r="D84" s="10">
        <f t="shared" si="1"/>
        <v>4.3089257142857162E-2</v>
      </c>
    </row>
    <row r="85" spans="1:4" ht="12.75">
      <c r="A85" s="5" t="s">
        <v>155</v>
      </c>
      <c r="B85" s="10">
        <v>711.08189917401694</v>
      </c>
      <c r="C85" s="10">
        <v>476.51034123636367</v>
      </c>
      <c r="D85" s="10">
        <f t="shared" si="1"/>
        <v>234.57155793765327</v>
      </c>
    </row>
    <row r="86" spans="1:4" ht="12.75">
      <c r="A86" s="5" t="s">
        <v>67</v>
      </c>
      <c r="B86" s="10"/>
      <c r="C86" s="10"/>
      <c r="D86" s="10">
        <f t="shared" si="1"/>
        <v>0</v>
      </c>
    </row>
    <row r="87" spans="1:4" ht="12.75">
      <c r="A87" s="141" t="s">
        <v>6</v>
      </c>
      <c r="B87" s="142">
        <v>61529.960040735845</v>
      </c>
      <c r="C87" s="142">
        <v>74723.447739597861</v>
      </c>
      <c r="D87" s="142">
        <f t="shared" si="1"/>
        <v>-13193.487698862016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0"/>
  <sheetViews>
    <sheetView zoomScaleNormal="100" workbookViewId="0">
      <selection activeCell="A22" sqref="A22"/>
    </sheetView>
  </sheetViews>
  <sheetFormatPr baseColWidth="10" defaultRowHeight="15"/>
  <cols>
    <col min="1" max="1" width="26.42578125" bestFit="1" customWidth="1"/>
    <col min="7" max="7" width="22.5703125" customWidth="1"/>
    <col min="8" max="8" width="19.5703125" customWidth="1"/>
    <col min="9" max="9" width="20.28515625" customWidth="1"/>
    <col min="10" max="10" width="12.140625" customWidth="1"/>
    <col min="11" max="11" width="12.7109375" customWidth="1"/>
    <col min="259" max="259" width="26.42578125" bestFit="1" customWidth="1"/>
    <col min="264" max="264" width="14.7109375" customWidth="1"/>
    <col min="265" max="265" width="18.28515625" customWidth="1"/>
    <col min="266" max="266" width="10" customWidth="1"/>
    <col min="267" max="267" width="10.42578125" customWidth="1"/>
    <col min="515" max="515" width="26.42578125" bestFit="1" customWidth="1"/>
    <col min="520" max="520" width="14.7109375" customWidth="1"/>
    <col min="521" max="521" width="18.28515625" customWidth="1"/>
    <col min="522" max="522" width="10" customWidth="1"/>
    <col min="523" max="523" width="10.42578125" customWidth="1"/>
    <col min="771" max="771" width="26.42578125" bestFit="1" customWidth="1"/>
    <col min="776" max="776" width="14.7109375" customWidth="1"/>
    <col min="777" max="777" width="18.28515625" customWidth="1"/>
    <col min="778" max="778" width="10" customWidth="1"/>
    <col min="779" max="779" width="10.42578125" customWidth="1"/>
    <col min="1027" max="1027" width="26.42578125" bestFit="1" customWidth="1"/>
    <col min="1032" max="1032" width="14.7109375" customWidth="1"/>
    <col min="1033" max="1033" width="18.28515625" customWidth="1"/>
    <col min="1034" max="1034" width="10" customWidth="1"/>
    <col min="1035" max="1035" width="10.42578125" customWidth="1"/>
    <col min="1283" max="1283" width="26.42578125" bestFit="1" customWidth="1"/>
    <col min="1288" max="1288" width="14.7109375" customWidth="1"/>
    <col min="1289" max="1289" width="18.28515625" customWidth="1"/>
    <col min="1290" max="1290" width="10" customWidth="1"/>
    <col min="1291" max="1291" width="10.42578125" customWidth="1"/>
    <col min="1539" max="1539" width="26.42578125" bestFit="1" customWidth="1"/>
    <col min="1544" max="1544" width="14.7109375" customWidth="1"/>
    <col min="1545" max="1545" width="18.28515625" customWidth="1"/>
    <col min="1546" max="1546" width="10" customWidth="1"/>
    <col min="1547" max="1547" width="10.42578125" customWidth="1"/>
    <col min="1795" max="1795" width="26.42578125" bestFit="1" customWidth="1"/>
    <col min="1800" max="1800" width="14.7109375" customWidth="1"/>
    <col min="1801" max="1801" width="18.28515625" customWidth="1"/>
    <col min="1802" max="1802" width="10" customWidth="1"/>
    <col min="1803" max="1803" width="10.42578125" customWidth="1"/>
    <col min="2051" max="2051" width="26.42578125" bestFit="1" customWidth="1"/>
    <col min="2056" max="2056" width="14.7109375" customWidth="1"/>
    <col min="2057" max="2057" width="18.28515625" customWidth="1"/>
    <col min="2058" max="2058" width="10" customWidth="1"/>
    <col min="2059" max="2059" width="10.42578125" customWidth="1"/>
    <col min="2307" max="2307" width="26.42578125" bestFit="1" customWidth="1"/>
    <col min="2312" max="2312" width="14.7109375" customWidth="1"/>
    <col min="2313" max="2313" width="18.28515625" customWidth="1"/>
    <col min="2314" max="2314" width="10" customWidth="1"/>
    <col min="2315" max="2315" width="10.42578125" customWidth="1"/>
    <col min="2563" max="2563" width="26.42578125" bestFit="1" customWidth="1"/>
    <col min="2568" max="2568" width="14.7109375" customWidth="1"/>
    <col min="2569" max="2569" width="18.28515625" customWidth="1"/>
    <col min="2570" max="2570" width="10" customWidth="1"/>
    <col min="2571" max="2571" width="10.42578125" customWidth="1"/>
    <col min="2819" max="2819" width="26.42578125" bestFit="1" customWidth="1"/>
    <col min="2824" max="2824" width="14.7109375" customWidth="1"/>
    <col min="2825" max="2825" width="18.28515625" customWidth="1"/>
    <col min="2826" max="2826" width="10" customWidth="1"/>
    <col min="2827" max="2827" width="10.42578125" customWidth="1"/>
    <col min="3075" max="3075" width="26.42578125" bestFit="1" customWidth="1"/>
    <col min="3080" max="3080" width="14.7109375" customWidth="1"/>
    <col min="3081" max="3081" width="18.28515625" customWidth="1"/>
    <col min="3082" max="3082" width="10" customWidth="1"/>
    <col min="3083" max="3083" width="10.42578125" customWidth="1"/>
    <col min="3331" max="3331" width="26.42578125" bestFit="1" customWidth="1"/>
    <col min="3336" max="3336" width="14.7109375" customWidth="1"/>
    <col min="3337" max="3337" width="18.28515625" customWidth="1"/>
    <col min="3338" max="3338" width="10" customWidth="1"/>
    <col min="3339" max="3339" width="10.42578125" customWidth="1"/>
    <col min="3587" max="3587" width="26.42578125" bestFit="1" customWidth="1"/>
    <col min="3592" max="3592" width="14.7109375" customWidth="1"/>
    <col min="3593" max="3593" width="18.28515625" customWidth="1"/>
    <col min="3594" max="3594" width="10" customWidth="1"/>
    <col min="3595" max="3595" width="10.42578125" customWidth="1"/>
    <col min="3843" max="3843" width="26.42578125" bestFit="1" customWidth="1"/>
    <col min="3848" max="3848" width="14.7109375" customWidth="1"/>
    <col min="3849" max="3849" width="18.28515625" customWidth="1"/>
    <col min="3850" max="3850" width="10" customWidth="1"/>
    <col min="3851" max="3851" width="10.42578125" customWidth="1"/>
    <col min="4099" max="4099" width="26.42578125" bestFit="1" customWidth="1"/>
    <col min="4104" max="4104" width="14.7109375" customWidth="1"/>
    <col min="4105" max="4105" width="18.28515625" customWidth="1"/>
    <col min="4106" max="4106" width="10" customWidth="1"/>
    <col min="4107" max="4107" width="10.42578125" customWidth="1"/>
    <col min="4355" max="4355" width="26.42578125" bestFit="1" customWidth="1"/>
    <col min="4360" max="4360" width="14.7109375" customWidth="1"/>
    <col min="4361" max="4361" width="18.28515625" customWidth="1"/>
    <col min="4362" max="4362" width="10" customWidth="1"/>
    <col min="4363" max="4363" width="10.42578125" customWidth="1"/>
    <col min="4611" max="4611" width="26.42578125" bestFit="1" customWidth="1"/>
    <col min="4616" max="4616" width="14.7109375" customWidth="1"/>
    <col min="4617" max="4617" width="18.28515625" customWidth="1"/>
    <col min="4618" max="4618" width="10" customWidth="1"/>
    <col min="4619" max="4619" width="10.42578125" customWidth="1"/>
    <col min="4867" max="4867" width="26.42578125" bestFit="1" customWidth="1"/>
    <col min="4872" max="4872" width="14.7109375" customWidth="1"/>
    <col min="4873" max="4873" width="18.28515625" customWidth="1"/>
    <col min="4874" max="4874" width="10" customWidth="1"/>
    <col min="4875" max="4875" width="10.42578125" customWidth="1"/>
    <col min="5123" max="5123" width="26.42578125" bestFit="1" customWidth="1"/>
    <col min="5128" max="5128" width="14.7109375" customWidth="1"/>
    <col min="5129" max="5129" width="18.28515625" customWidth="1"/>
    <col min="5130" max="5130" width="10" customWidth="1"/>
    <col min="5131" max="5131" width="10.42578125" customWidth="1"/>
    <col min="5379" max="5379" width="26.42578125" bestFit="1" customWidth="1"/>
    <col min="5384" max="5384" width="14.7109375" customWidth="1"/>
    <col min="5385" max="5385" width="18.28515625" customWidth="1"/>
    <col min="5386" max="5386" width="10" customWidth="1"/>
    <col min="5387" max="5387" width="10.42578125" customWidth="1"/>
    <col min="5635" max="5635" width="26.42578125" bestFit="1" customWidth="1"/>
    <col min="5640" max="5640" width="14.7109375" customWidth="1"/>
    <col min="5641" max="5641" width="18.28515625" customWidth="1"/>
    <col min="5642" max="5642" width="10" customWidth="1"/>
    <col min="5643" max="5643" width="10.42578125" customWidth="1"/>
    <col min="5891" max="5891" width="26.42578125" bestFit="1" customWidth="1"/>
    <col min="5896" max="5896" width="14.7109375" customWidth="1"/>
    <col min="5897" max="5897" width="18.28515625" customWidth="1"/>
    <col min="5898" max="5898" width="10" customWidth="1"/>
    <col min="5899" max="5899" width="10.42578125" customWidth="1"/>
    <col min="6147" max="6147" width="26.42578125" bestFit="1" customWidth="1"/>
    <col min="6152" max="6152" width="14.7109375" customWidth="1"/>
    <col min="6153" max="6153" width="18.28515625" customWidth="1"/>
    <col min="6154" max="6154" width="10" customWidth="1"/>
    <col min="6155" max="6155" width="10.42578125" customWidth="1"/>
    <col min="6403" max="6403" width="26.42578125" bestFit="1" customWidth="1"/>
    <col min="6408" max="6408" width="14.7109375" customWidth="1"/>
    <col min="6409" max="6409" width="18.28515625" customWidth="1"/>
    <col min="6410" max="6410" width="10" customWidth="1"/>
    <col min="6411" max="6411" width="10.42578125" customWidth="1"/>
    <col min="6659" max="6659" width="26.42578125" bestFit="1" customWidth="1"/>
    <col min="6664" max="6664" width="14.7109375" customWidth="1"/>
    <col min="6665" max="6665" width="18.28515625" customWidth="1"/>
    <col min="6666" max="6666" width="10" customWidth="1"/>
    <col min="6667" max="6667" width="10.42578125" customWidth="1"/>
    <col min="6915" max="6915" width="26.42578125" bestFit="1" customWidth="1"/>
    <col min="6920" max="6920" width="14.7109375" customWidth="1"/>
    <col min="6921" max="6921" width="18.28515625" customWidth="1"/>
    <col min="6922" max="6922" width="10" customWidth="1"/>
    <col min="6923" max="6923" width="10.42578125" customWidth="1"/>
    <col min="7171" max="7171" width="26.42578125" bestFit="1" customWidth="1"/>
    <col min="7176" max="7176" width="14.7109375" customWidth="1"/>
    <col min="7177" max="7177" width="18.28515625" customWidth="1"/>
    <col min="7178" max="7178" width="10" customWidth="1"/>
    <col min="7179" max="7179" width="10.42578125" customWidth="1"/>
    <col min="7427" max="7427" width="26.42578125" bestFit="1" customWidth="1"/>
    <col min="7432" max="7432" width="14.7109375" customWidth="1"/>
    <col min="7433" max="7433" width="18.28515625" customWidth="1"/>
    <col min="7434" max="7434" width="10" customWidth="1"/>
    <col min="7435" max="7435" width="10.42578125" customWidth="1"/>
    <col min="7683" max="7683" width="26.42578125" bestFit="1" customWidth="1"/>
    <col min="7688" max="7688" width="14.7109375" customWidth="1"/>
    <col min="7689" max="7689" width="18.28515625" customWidth="1"/>
    <col min="7690" max="7690" width="10" customWidth="1"/>
    <col min="7691" max="7691" width="10.42578125" customWidth="1"/>
    <col min="7939" max="7939" width="26.42578125" bestFit="1" customWidth="1"/>
    <col min="7944" max="7944" width="14.7109375" customWidth="1"/>
    <col min="7945" max="7945" width="18.28515625" customWidth="1"/>
    <col min="7946" max="7946" width="10" customWidth="1"/>
    <col min="7947" max="7947" width="10.42578125" customWidth="1"/>
    <col min="8195" max="8195" width="26.42578125" bestFit="1" customWidth="1"/>
    <col min="8200" max="8200" width="14.7109375" customWidth="1"/>
    <col min="8201" max="8201" width="18.28515625" customWidth="1"/>
    <col min="8202" max="8202" width="10" customWidth="1"/>
    <col min="8203" max="8203" width="10.42578125" customWidth="1"/>
    <col min="8451" max="8451" width="26.42578125" bestFit="1" customWidth="1"/>
    <col min="8456" max="8456" width="14.7109375" customWidth="1"/>
    <col min="8457" max="8457" width="18.28515625" customWidth="1"/>
    <col min="8458" max="8458" width="10" customWidth="1"/>
    <col min="8459" max="8459" width="10.42578125" customWidth="1"/>
    <col min="8707" max="8707" width="26.42578125" bestFit="1" customWidth="1"/>
    <col min="8712" max="8712" width="14.7109375" customWidth="1"/>
    <col min="8713" max="8713" width="18.28515625" customWidth="1"/>
    <col min="8714" max="8714" width="10" customWidth="1"/>
    <col min="8715" max="8715" width="10.42578125" customWidth="1"/>
    <col min="8963" max="8963" width="26.42578125" bestFit="1" customWidth="1"/>
    <col min="8968" max="8968" width="14.7109375" customWidth="1"/>
    <col min="8969" max="8969" width="18.28515625" customWidth="1"/>
    <col min="8970" max="8970" width="10" customWidth="1"/>
    <col min="8971" max="8971" width="10.42578125" customWidth="1"/>
    <col min="9219" max="9219" width="26.42578125" bestFit="1" customWidth="1"/>
    <col min="9224" max="9224" width="14.7109375" customWidth="1"/>
    <col min="9225" max="9225" width="18.28515625" customWidth="1"/>
    <col min="9226" max="9226" width="10" customWidth="1"/>
    <col min="9227" max="9227" width="10.42578125" customWidth="1"/>
    <col min="9475" max="9475" width="26.42578125" bestFit="1" customWidth="1"/>
    <col min="9480" max="9480" width="14.7109375" customWidth="1"/>
    <col min="9481" max="9481" width="18.28515625" customWidth="1"/>
    <col min="9482" max="9482" width="10" customWidth="1"/>
    <col min="9483" max="9483" width="10.42578125" customWidth="1"/>
    <col min="9731" max="9731" width="26.42578125" bestFit="1" customWidth="1"/>
    <col min="9736" max="9736" width="14.7109375" customWidth="1"/>
    <col min="9737" max="9737" width="18.28515625" customWidth="1"/>
    <col min="9738" max="9738" width="10" customWidth="1"/>
    <col min="9739" max="9739" width="10.42578125" customWidth="1"/>
    <col min="9987" max="9987" width="26.42578125" bestFit="1" customWidth="1"/>
    <col min="9992" max="9992" width="14.7109375" customWidth="1"/>
    <col min="9993" max="9993" width="18.28515625" customWidth="1"/>
    <col min="9994" max="9994" width="10" customWidth="1"/>
    <col min="9995" max="9995" width="10.42578125" customWidth="1"/>
    <col min="10243" max="10243" width="26.42578125" bestFit="1" customWidth="1"/>
    <col min="10248" max="10248" width="14.7109375" customWidth="1"/>
    <col min="10249" max="10249" width="18.28515625" customWidth="1"/>
    <col min="10250" max="10250" width="10" customWidth="1"/>
    <col min="10251" max="10251" width="10.42578125" customWidth="1"/>
    <col min="10499" max="10499" width="26.42578125" bestFit="1" customWidth="1"/>
    <col min="10504" max="10504" width="14.7109375" customWidth="1"/>
    <col min="10505" max="10505" width="18.28515625" customWidth="1"/>
    <col min="10506" max="10506" width="10" customWidth="1"/>
    <col min="10507" max="10507" width="10.42578125" customWidth="1"/>
    <col min="10755" max="10755" width="26.42578125" bestFit="1" customWidth="1"/>
    <col min="10760" max="10760" width="14.7109375" customWidth="1"/>
    <col min="10761" max="10761" width="18.28515625" customWidth="1"/>
    <col min="10762" max="10762" width="10" customWidth="1"/>
    <col min="10763" max="10763" width="10.42578125" customWidth="1"/>
    <col min="11011" max="11011" width="26.42578125" bestFit="1" customWidth="1"/>
    <col min="11016" max="11016" width="14.7109375" customWidth="1"/>
    <col min="11017" max="11017" width="18.28515625" customWidth="1"/>
    <col min="11018" max="11018" width="10" customWidth="1"/>
    <col min="11019" max="11019" width="10.42578125" customWidth="1"/>
    <col min="11267" max="11267" width="26.42578125" bestFit="1" customWidth="1"/>
    <col min="11272" max="11272" width="14.7109375" customWidth="1"/>
    <col min="11273" max="11273" width="18.28515625" customWidth="1"/>
    <col min="11274" max="11274" width="10" customWidth="1"/>
    <col min="11275" max="11275" width="10.42578125" customWidth="1"/>
    <col min="11523" max="11523" width="26.42578125" bestFit="1" customWidth="1"/>
    <col min="11528" max="11528" width="14.7109375" customWidth="1"/>
    <col min="11529" max="11529" width="18.28515625" customWidth="1"/>
    <col min="11530" max="11530" width="10" customWidth="1"/>
    <col min="11531" max="11531" width="10.42578125" customWidth="1"/>
    <col min="11779" max="11779" width="26.42578125" bestFit="1" customWidth="1"/>
    <col min="11784" max="11784" width="14.7109375" customWidth="1"/>
    <col min="11785" max="11785" width="18.28515625" customWidth="1"/>
    <col min="11786" max="11786" width="10" customWidth="1"/>
    <col min="11787" max="11787" width="10.42578125" customWidth="1"/>
    <col min="12035" max="12035" width="26.42578125" bestFit="1" customWidth="1"/>
    <col min="12040" max="12040" width="14.7109375" customWidth="1"/>
    <col min="12041" max="12041" width="18.28515625" customWidth="1"/>
    <col min="12042" max="12042" width="10" customWidth="1"/>
    <col min="12043" max="12043" width="10.42578125" customWidth="1"/>
    <col min="12291" max="12291" width="26.42578125" bestFit="1" customWidth="1"/>
    <col min="12296" max="12296" width="14.7109375" customWidth="1"/>
    <col min="12297" max="12297" width="18.28515625" customWidth="1"/>
    <col min="12298" max="12298" width="10" customWidth="1"/>
    <col min="12299" max="12299" width="10.42578125" customWidth="1"/>
    <col min="12547" max="12547" width="26.42578125" bestFit="1" customWidth="1"/>
    <col min="12552" max="12552" width="14.7109375" customWidth="1"/>
    <col min="12553" max="12553" width="18.28515625" customWidth="1"/>
    <col min="12554" max="12554" width="10" customWidth="1"/>
    <col min="12555" max="12555" width="10.42578125" customWidth="1"/>
    <col min="12803" max="12803" width="26.42578125" bestFit="1" customWidth="1"/>
    <col min="12808" max="12808" width="14.7109375" customWidth="1"/>
    <col min="12809" max="12809" width="18.28515625" customWidth="1"/>
    <col min="12810" max="12810" width="10" customWidth="1"/>
    <col min="12811" max="12811" width="10.42578125" customWidth="1"/>
    <col min="13059" max="13059" width="26.42578125" bestFit="1" customWidth="1"/>
    <col min="13064" max="13064" width="14.7109375" customWidth="1"/>
    <col min="13065" max="13065" width="18.28515625" customWidth="1"/>
    <col min="13066" max="13066" width="10" customWidth="1"/>
    <col min="13067" max="13067" width="10.42578125" customWidth="1"/>
    <col min="13315" max="13315" width="26.42578125" bestFit="1" customWidth="1"/>
    <col min="13320" max="13320" width="14.7109375" customWidth="1"/>
    <col min="13321" max="13321" width="18.28515625" customWidth="1"/>
    <col min="13322" max="13322" width="10" customWidth="1"/>
    <col min="13323" max="13323" width="10.42578125" customWidth="1"/>
    <col min="13571" max="13571" width="26.42578125" bestFit="1" customWidth="1"/>
    <col min="13576" max="13576" width="14.7109375" customWidth="1"/>
    <col min="13577" max="13577" width="18.28515625" customWidth="1"/>
    <col min="13578" max="13578" width="10" customWidth="1"/>
    <col min="13579" max="13579" width="10.42578125" customWidth="1"/>
    <col min="13827" max="13827" width="26.42578125" bestFit="1" customWidth="1"/>
    <col min="13832" max="13832" width="14.7109375" customWidth="1"/>
    <col min="13833" max="13833" width="18.28515625" customWidth="1"/>
    <col min="13834" max="13834" width="10" customWidth="1"/>
    <col min="13835" max="13835" width="10.42578125" customWidth="1"/>
    <col min="14083" max="14083" width="26.42578125" bestFit="1" customWidth="1"/>
    <col min="14088" max="14088" width="14.7109375" customWidth="1"/>
    <col min="14089" max="14089" width="18.28515625" customWidth="1"/>
    <col min="14090" max="14090" width="10" customWidth="1"/>
    <col min="14091" max="14091" width="10.42578125" customWidth="1"/>
    <col min="14339" max="14339" width="26.42578125" bestFit="1" customWidth="1"/>
    <col min="14344" max="14344" width="14.7109375" customWidth="1"/>
    <col min="14345" max="14345" width="18.28515625" customWidth="1"/>
    <col min="14346" max="14346" width="10" customWidth="1"/>
    <col min="14347" max="14347" width="10.42578125" customWidth="1"/>
    <col min="14595" max="14595" width="26.42578125" bestFit="1" customWidth="1"/>
    <col min="14600" max="14600" width="14.7109375" customWidth="1"/>
    <col min="14601" max="14601" width="18.28515625" customWidth="1"/>
    <col min="14602" max="14602" width="10" customWidth="1"/>
    <col min="14603" max="14603" width="10.42578125" customWidth="1"/>
    <col min="14851" max="14851" width="26.42578125" bestFit="1" customWidth="1"/>
    <col min="14856" max="14856" width="14.7109375" customWidth="1"/>
    <col min="14857" max="14857" width="18.28515625" customWidth="1"/>
    <col min="14858" max="14858" width="10" customWidth="1"/>
    <col min="14859" max="14859" width="10.42578125" customWidth="1"/>
    <col min="15107" max="15107" width="26.42578125" bestFit="1" customWidth="1"/>
    <col min="15112" max="15112" width="14.7109375" customWidth="1"/>
    <col min="15113" max="15113" width="18.28515625" customWidth="1"/>
    <col min="15114" max="15114" width="10" customWidth="1"/>
    <col min="15115" max="15115" width="10.42578125" customWidth="1"/>
    <col min="15363" max="15363" width="26.42578125" bestFit="1" customWidth="1"/>
    <col min="15368" max="15368" width="14.7109375" customWidth="1"/>
    <col min="15369" max="15369" width="18.28515625" customWidth="1"/>
    <col min="15370" max="15370" width="10" customWidth="1"/>
    <col min="15371" max="15371" width="10.42578125" customWidth="1"/>
    <col min="15619" max="15619" width="26.42578125" bestFit="1" customWidth="1"/>
    <col min="15624" max="15624" width="14.7109375" customWidth="1"/>
    <col min="15625" max="15625" width="18.28515625" customWidth="1"/>
    <col min="15626" max="15626" width="10" customWidth="1"/>
    <col min="15627" max="15627" width="10.42578125" customWidth="1"/>
    <col min="15875" max="15875" width="26.42578125" bestFit="1" customWidth="1"/>
    <col min="15880" max="15880" width="14.7109375" customWidth="1"/>
    <col min="15881" max="15881" width="18.28515625" customWidth="1"/>
    <col min="15882" max="15882" width="10" customWidth="1"/>
    <col min="15883" max="15883" width="10.42578125" customWidth="1"/>
    <col min="16131" max="16131" width="26.42578125" bestFit="1" customWidth="1"/>
    <col min="16136" max="16136" width="14.7109375" customWidth="1"/>
    <col min="16137" max="16137" width="18.28515625" customWidth="1"/>
    <col min="16138" max="16138" width="10" customWidth="1"/>
    <col min="16139" max="16139" width="10.42578125" customWidth="1"/>
  </cols>
  <sheetData>
    <row r="1" spans="1:11" ht="93.6" customHeight="1"/>
    <row r="2" spans="1:11" ht="14.45" customHeight="1">
      <c r="A2" s="8"/>
      <c r="B2" s="8"/>
      <c r="C2" s="8"/>
      <c r="D2" s="8"/>
      <c r="E2" s="8"/>
      <c r="F2" s="8"/>
      <c r="G2" s="8"/>
      <c r="H2" s="8"/>
      <c r="I2" s="8"/>
      <c r="J2" s="9"/>
      <c r="K2" s="9"/>
    </row>
    <row r="5" spans="1:11" ht="18" customHeight="1">
      <c r="A5" s="145" t="s">
        <v>168</v>
      </c>
      <c r="B5" s="46"/>
      <c r="C5" s="46"/>
      <c r="D5" s="46"/>
      <c r="E5" s="46"/>
      <c r="F5" s="145"/>
      <c r="G5" s="145"/>
      <c r="H5" s="46"/>
      <c r="I5" s="46"/>
      <c r="J5" s="143"/>
      <c r="K5" s="7"/>
    </row>
    <row r="6" spans="1:11" ht="15" customHeight="1">
      <c r="A6" s="144"/>
      <c r="B6" s="144"/>
      <c r="C6" s="144"/>
      <c r="D6" s="144"/>
      <c r="E6" s="144"/>
      <c r="F6" s="144"/>
      <c r="G6" s="144"/>
      <c r="H6" s="144"/>
      <c r="I6" s="144"/>
    </row>
    <row r="7" spans="1:11" ht="41.25" customHeight="1">
      <c r="A7" s="188" t="s">
        <v>56</v>
      </c>
      <c r="B7" s="185">
        <v>2002</v>
      </c>
      <c r="C7" s="186">
        <v>2009</v>
      </c>
      <c r="D7" s="186">
        <v>2010</v>
      </c>
      <c r="E7" s="186">
        <v>2011</v>
      </c>
      <c r="F7" s="186">
        <v>2012</v>
      </c>
      <c r="G7" s="191" t="s">
        <v>166</v>
      </c>
      <c r="H7" s="196" t="s">
        <v>165</v>
      </c>
      <c r="I7" s="192" t="s">
        <v>167</v>
      </c>
    </row>
    <row r="8" spans="1:11">
      <c r="A8" s="175" t="s">
        <v>50</v>
      </c>
      <c r="B8" s="176">
        <v>19472.3</v>
      </c>
      <c r="C8" s="177">
        <v>3564.3496954513248</v>
      </c>
      <c r="D8" s="178">
        <v>2784.1230352898597</v>
      </c>
      <c r="E8" s="180">
        <v>3315.9073214785917</v>
      </c>
      <c r="F8" s="180">
        <v>3668.3788797664261</v>
      </c>
      <c r="G8" s="212">
        <v>-15.803921120233573</v>
      </c>
      <c r="H8" s="213">
        <v>0.53178428618873208</v>
      </c>
      <c r="I8" s="214">
        <f>($F8-$E8)/1000</f>
        <v>0.35247155828783433</v>
      </c>
      <c r="J8" s="171"/>
      <c r="K8" s="171"/>
    </row>
    <row r="9" spans="1:11">
      <c r="A9" s="175" t="s">
        <v>51</v>
      </c>
      <c r="B9" s="165">
        <v>34857.727272727272</v>
      </c>
      <c r="C9" s="166">
        <v>25532.142969202836</v>
      </c>
      <c r="D9" s="167">
        <v>22517.351222051999</v>
      </c>
      <c r="E9" s="164">
        <v>21255.821686748157</v>
      </c>
      <c r="F9" s="164">
        <v>20807.801024282002</v>
      </c>
      <c r="G9" s="215">
        <v>-14.049926248445271</v>
      </c>
      <c r="H9" s="216">
        <v>-1.2615295353038418</v>
      </c>
      <c r="I9" s="217">
        <f t="shared" ref="I9:I16" si="0">($F9-$E9)/1000</f>
        <v>-0.44802066246615502</v>
      </c>
      <c r="J9" s="171"/>
      <c r="K9" s="171"/>
    </row>
    <row r="10" spans="1:11">
      <c r="A10" s="175" t="s">
        <v>52</v>
      </c>
      <c r="B10" s="165">
        <v>6538.5666666666666</v>
      </c>
      <c r="C10" s="166">
        <v>3946.8128394913651</v>
      </c>
      <c r="D10" s="167">
        <v>3423.9146596343294</v>
      </c>
      <c r="E10" s="164">
        <v>2261.9621159298736</v>
      </c>
      <c r="F10" s="164">
        <v>2226.9540832613761</v>
      </c>
      <c r="G10" s="215">
        <v>-4.3116125834052905</v>
      </c>
      <c r="H10" s="216">
        <v>-1.1619525437044558</v>
      </c>
      <c r="I10" s="217">
        <f t="shared" si="0"/>
        <v>-3.5008032668497432E-2</v>
      </c>
      <c r="J10" s="171"/>
      <c r="K10" s="171"/>
    </row>
    <row r="11" spans="1:11">
      <c r="A11" s="175" t="s">
        <v>26</v>
      </c>
      <c r="B11" s="165">
        <v>282.01424666666702</v>
      </c>
      <c r="C11" s="166">
        <v>1672.7044195106632</v>
      </c>
      <c r="D11" s="166">
        <v>1353.2628665812856</v>
      </c>
      <c r="E11" s="164">
        <v>5511.0708879016038</v>
      </c>
      <c r="F11" s="164">
        <v>1166.5692067845116</v>
      </c>
      <c r="G11" s="215">
        <v>0.88455496011784451</v>
      </c>
      <c r="H11" s="216">
        <v>4.1578080213203181</v>
      </c>
      <c r="I11" s="217">
        <f t="shared" si="0"/>
        <v>-4.3445016811170918</v>
      </c>
      <c r="J11" s="171"/>
      <c r="K11" s="171"/>
    </row>
    <row r="12" spans="1:11">
      <c r="A12" s="175" t="s">
        <v>53</v>
      </c>
      <c r="B12" s="165">
        <v>6810</v>
      </c>
      <c r="C12" s="166">
        <v>314.36224320818008</v>
      </c>
      <c r="D12" s="167">
        <v>1465.0409576516931</v>
      </c>
      <c r="E12" s="164">
        <v>1581.4741329689971</v>
      </c>
      <c r="F12" s="164">
        <v>618.07827233201579</v>
      </c>
      <c r="G12" s="215">
        <v>-6.1919217276679843</v>
      </c>
      <c r="H12" s="216">
        <v>0.11643317531730395</v>
      </c>
      <c r="I12" s="217">
        <f t="shared" si="0"/>
        <v>-0.96339586063698135</v>
      </c>
      <c r="J12" s="171"/>
      <c r="K12" s="171"/>
    </row>
    <row r="13" spans="1:11">
      <c r="A13" s="175" t="s">
        <v>54</v>
      </c>
      <c r="B13" s="165">
        <v>1773.3333333333333</v>
      </c>
      <c r="C13" s="166">
        <v>2749.3250913030697</v>
      </c>
      <c r="D13" s="167">
        <v>2365.2696805131072</v>
      </c>
      <c r="E13" s="164">
        <v>1767.5496855796089</v>
      </c>
      <c r="F13" s="164">
        <v>2126.024858646404</v>
      </c>
      <c r="G13" s="215">
        <v>0.3526915253130708</v>
      </c>
      <c r="H13" s="216">
        <v>-0.59771999493349837</v>
      </c>
      <c r="I13" s="217">
        <f t="shared" si="0"/>
        <v>0.35847517306679516</v>
      </c>
      <c r="J13" s="171"/>
      <c r="K13" s="171"/>
    </row>
    <row r="14" spans="1:11">
      <c r="A14" s="175" t="s">
        <v>25</v>
      </c>
      <c r="B14" s="165">
        <v>679</v>
      </c>
      <c r="C14" s="166">
        <v>587.24425934857152</v>
      </c>
      <c r="D14" s="166">
        <v>216.66195244429045</v>
      </c>
      <c r="E14" s="164">
        <v>406.81836375833336</v>
      </c>
      <c r="F14" s="164">
        <v>216.53358389755556</v>
      </c>
      <c r="G14" s="215">
        <v>-0.46246641610244443</v>
      </c>
      <c r="H14" s="216">
        <v>0.1901564113140429</v>
      </c>
      <c r="I14" s="217">
        <f t="shared" si="0"/>
        <v>-0.1902847798607778</v>
      </c>
      <c r="J14" s="171"/>
      <c r="K14" s="171"/>
    </row>
    <row r="15" spans="1:11">
      <c r="A15" s="175" t="s">
        <v>55</v>
      </c>
      <c r="B15" s="169">
        <v>805.30409480000003</v>
      </c>
      <c r="C15" s="170">
        <v>318.28251160364277</v>
      </c>
      <c r="D15" s="170">
        <v>522.89820164311789</v>
      </c>
      <c r="E15" s="181">
        <v>322.98307542373823</v>
      </c>
      <c r="F15" s="164">
        <v>538.42078246950211</v>
      </c>
      <c r="G15" s="218">
        <v>-0.26688331233049789</v>
      </c>
      <c r="H15" s="219">
        <v>-0.19991512621937965</v>
      </c>
      <c r="I15" s="220">
        <f t="shared" si="0"/>
        <v>0.2154377070457639</v>
      </c>
      <c r="J15" s="171"/>
      <c r="K15" s="171"/>
    </row>
    <row r="16" spans="1:11">
      <c r="A16" s="182" t="s">
        <v>1</v>
      </c>
      <c r="B16" s="183">
        <f>SUM(B8:B15)</f>
        <v>71218.245614193918</v>
      </c>
      <c r="C16" s="184">
        <f>SUM(C8:C15)</f>
        <v>38685.22402911965</v>
      </c>
      <c r="D16" s="184">
        <f>SUM(D8:D15)</f>
        <v>34648.522575809686</v>
      </c>
      <c r="E16" s="184">
        <f>SUM(E8:E15)</f>
        <v>36423.587269788914</v>
      </c>
      <c r="F16" s="194">
        <f>SUM(F8:F15)</f>
        <v>31368.760691439791</v>
      </c>
      <c r="G16" s="221">
        <v>-39.849484922754129</v>
      </c>
      <c r="H16" s="222">
        <v>1.7750646939792278</v>
      </c>
      <c r="I16" s="223">
        <f t="shared" si="0"/>
        <v>-5.0548265783491226</v>
      </c>
      <c r="J16" s="171"/>
      <c r="K16" s="171"/>
    </row>
    <row r="21" spans="11:11" ht="18.75">
      <c r="K21" s="195"/>
    </row>
    <row r="22" spans="11:11" ht="18.75">
      <c r="K22" s="195"/>
    </row>
    <row r="40" spans="1:1">
      <c r="A40" t="s">
        <v>30</v>
      </c>
    </row>
  </sheetData>
  <pageMargins left="0.7" right="0.7" top="0.75" bottom="0.75" header="0.3" footer="0.3"/>
  <pageSetup paperSize="9" orientation="portrait" r:id="rId1"/>
  <ignoredErrors>
    <ignoredError sqref="B16:F16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8"/>
  <sheetViews>
    <sheetView zoomScale="85" zoomScaleNormal="85" workbookViewId="0">
      <selection activeCell="A18" sqref="A18"/>
    </sheetView>
  </sheetViews>
  <sheetFormatPr baseColWidth="10" defaultRowHeight="15"/>
  <cols>
    <col min="1" max="1" width="26.42578125" bestFit="1" customWidth="1"/>
    <col min="7" max="7" width="21.7109375" customWidth="1"/>
    <col min="8" max="8" width="23.42578125" customWidth="1"/>
    <col min="9" max="9" width="22.7109375" customWidth="1"/>
    <col min="10" max="10" width="21.140625" customWidth="1"/>
    <col min="11" max="11" width="23.140625" customWidth="1"/>
    <col min="258" max="258" width="26.42578125" bestFit="1" customWidth="1"/>
    <col min="263" max="263" width="14.7109375" customWidth="1"/>
    <col min="264" max="264" width="18.28515625" customWidth="1"/>
    <col min="265" max="265" width="20.5703125" customWidth="1"/>
    <col min="266" max="266" width="21.140625" customWidth="1"/>
    <col min="514" max="514" width="26.42578125" bestFit="1" customWidth="1"/>
    <col min="519" max="519" width="14.7109375" customWidth="1"/>
    <col min="520" max="520" width="18.28515625" customWidth="1"/>
    <col min="521" max="521" width="20.5703125" customWidth="1"/>
    <col min="522" max="522" width="21.140625" customWidth="1"/>
    <col min="770" max="770" width="26.42578125" bestFit="1" customWidth="1"/>
    <col min="775" max="775" width="14.7109375" customWidth="1"/>
    <col min="776" max="776" width="18.28515625" customWidth="1"/>
    <col min="777" max="777" width="20.5703125" customWidth="1"/>
    <col min="778" max="778" width="21.140625" customWidth="1"/>
    <col min="1026" max="1026" width="26.42578125" bestFit="1" customWidth="1"/>
    <col min="1031" max="1031" width="14.7109375" customWidth="1"/>
    <col min="1032" max="1032" width="18.28515625" customWidth="1"/>
    <col min="1033" max="1033" width="20.5703125" customWidth="1"/>
    <col min="1034" max="1034" width="21.140625" customWidth="1"/>
    <col min="1282" max="1282" width="26.42578125" bestFit="1" customWidth="1"/>
    <col min="1287" max="1287" width="14.7109375" customWidth="1"/>
    <col min="1288" max="1288" width="18.28515625" customWidth="1"/>
    <col min="1289" max="1289" width="20.5703125" customWidth="1"/>
    <col min="1290" max="1290" width="21.140625" customWidth="1"/>
    <col min="1538" max="1538" width="26.42578125" bestFit="1" customWidth="1"/>
    <col min="1543" max="1543" width="14.7109375" customWidth="1"/>
    <col min="1544" max="1544" width="18.28515625" customWidth="1"/>
    <col min="1545" max="1545" width="20.5703125" customWidth="1"/>
    <col min="1546" max="1546" width="21.140625" customWidth="1"/>
    <col min="1794" max="1794" width="26.42578125" bestFit="1" customWidth="1"/>
    <col min="1799" max="1799" width="14.7109375" customWidth="1"/>
    <col min="1800" max="1800" width="18.28515625" customWidth="1"/>
    <col min="1801" max="1801" width="20.5703125" customWidth="1"/>
    <col min="1802" max="1802" width="21.140625" customWidth="1"/>
    <col min="2050" max="2050" width="26.42578125" bestFit="1" customWidth="1"/>
    <col min="2055" max="2055" width="14.7109375" customWidth="1"/>
    <col min="2056" max="2056" width="18.28515625" customWidth="1"/>
    <col min="2057" max="2057" width="20.5703125" customWidth="1"/>
    <col min="2058" max="2058" width="21.140625" customWidth="1"/>
    <col min="2306" max="2306" width="26.42578125" bestFit="1" customWidth="1"/>
    <col min="2311" max="2311" width="14.7109375" customWidth="1"/>
    <col min="2312" max="2312" width="18.28515625" customWidth="1"/>
    <col min="2313" max="2313" width="20.5703125" customWidth="1"/>
    <col min="2314" max="2314" width="21.140625" customWidth="1"/>
    <col min="2562" max="2562" width="26.42578125" bestFit="1" customWidth="1"/>
    <col min="2567" max="2567" width="14.7109375" customWidth="1"/>
    <col min="2568" max="2568" width="18.28515625" customWidth="1"/>
    <col min="2569" max="2569" width="20.5703125" customWidth="1"/>
    <col min="2570" max="2570" width="21.140625" customWidth="1"/>
    <col min="2818" max="2818" width="26.42578125" bestFit="1" customWidth="1"/>
    <col min="2823" max="2823" width="14.7109375" customWidth="1"/>
    <col min="2824" max="2824" width="18.28515625" customWidth="1"/>
    <col min="2825" max="2825" width="20.5703125" customWidth="1"/>
    <col min="2826" max="2826" width="21.140625" customWidth="1"/>
    <col min="3074" max="3074" width="26.42578125" bestFit="1" customWidth="1"/>
    <col min="3079" max="3079" width="14.7109375" customWidth="1"/>
    <col min="3080" max="3080" width="18.28515625" customWidth="1"/>
    <col min="3081" max="3081" width="20.5703125" customWidth="1"/>
    <col min="3082" max="3082" width="21.140625" customWidth="1"/>
    <col min="3330" max="3330" width="26.42578125" bestFit="1" customWidth="1"/>
    <col min="3335" max="3335" width="14.7109375" customWidth="1"/>
    <col min="3336" max="3336" width="18.28515625" customWidth="1"/>
    <col min="3337" max="3337" width="20.5703125" customWidth="1"/>
    <col min="3338" max="3338" width="21.140625" customWidth="1"/>
    <col min="3586" max="3586" width="26.42578125" bestFit="1" customWidth="1"/>
    <col min="3591" max="3591" width="14.7109375" customWidth="1"/>
    <col min="3592" max="3592" width="18.28515625" customWidth="1"/>
    <col min="3593" max="3593" width="20.5703125" customWidth="1"/>
    <col min="3594" max="3594" width="21.140625" customWidth="1"/>
    <col min="3842" max="3842" width="26.42578125" bestFit="1" customWidth="1"/>
    <col min="3847" max="3847" width="14.7109375" customWidth="1"/>
    <col min="3848" max="3848" width="18.28515625" customWidth="1"/>
    <col min="3849" max="3849" width="20.5703125" customWidth="1"/>
    <col min="3850" max="3850" width="21.140625" customWidth="1"/>
    <col min="4098" max="4098" width="26.42578125" bestFit="1" customWidth="1"/>
    <col min="4103" max="4103" width="14.7109375" customWidth="1"/>
    <col min="4104" max="4104" width="18.28515625" customWidth="1"/>
    <col min="4105" max="4105" width="20.5703125" customWidth="1"/>
    <col min="4106" max="4106" width="21.140625" customWidth="1"/>
    <col min="4354" max="4354" width="26.42578125" bestFit="1" customWidth="1"/>
    <col min="4359" max="4359" width="14.7109375" customWidth="1"/>
    <col min="4360" max="4360" width="18.28515625" customWidth="1"/>
    <col min="4361" max="4361" width="20.5703125" customWidth="1"/>
    <col min="4362" max="4362" width="21.140625" customWidth="1"/>
    <col min="4610" max="4610" width="26.42578125" bestFit="1" customWidth="1"/>
    <col min="4615" max="4615" width="14.7109375" customWidth="1"/>
    <col min="4616" max="4616" width="18.28515625" customWidth="1"/>
    <col min="4617" max="4617" width="20.5703125" customWidth="1"/>
    <col min="4618" max="4618" width="21.140625" customWidth="1"/>
    <col min="4866" max="4866" width="26.42578125" bestFit="1" customWidth="1"/>
    <col min="4871" max="4871" width="14.7109375" customWidth="1"/>
    <col min="4872" max="4872" width="18.28515625" customWidth="1"/>
    <col min="4873" max="4873" width="20.5703125" customWidth="1"/>
    <col min="4874" max="4874" width="21.140625" customWidth="1"/>
    <col min="5122" max="5122" width="26.42578125" bestFit="1" customWidth="1"/>
    <col min="5127" max="5127" width="14.7109375" customWidth="1"/>
    <col min="5128" max="5128" width="18.28515625" customWidth="1"/>
    <col min="5129" max="5129" width="20.5703125" customWidth="1"/>
    <col min="5130" max="5130" width="21.140625" customWidth="1"/>
    <col min="5378" max="5378" width="26.42578125" bestFit="1" customWidth="1"/>
    <col min="5383" max="5383" width="14.7109375" customWidth="1"/>
    <col min="5384" max="5384" width="18.28515625" customWidth="1"/>
    <col min="5385" max="5385" width="20.5703125" customWidth="1"/>
    <col min="5386" max="5386" width="21.140625" customWidth="1"/>
    <col min="5634" max="5634" width="26.42578125" bestFit="1" customWidth="1"/>
    <col min="5639" max="5639" width="14.7109375" customWidth="1"/>
    <col min="5640" max="5640" width="18.28515625" customWidth="1"/>
    <col min="5641" max="5641" width="20.5703125" customWidth="1"/>
    <col min="5642" max="5642" width="21.140625" customWidth="1"/>
    <col min="5890" max="5890" width="26.42578125" bestFit="1" customWidth="1"/>
    <col min="5895" max="5895" width="14.7109375" customWidth="1"/>
    <col min="5896" max="5896" width="18.28515625" customWidth="1"/>
    <col min="5897" max="5897" width="20.5703125" customWidth="1"/>
    <col min="5898" max="5898" width="21.140625" customWidth="1"/>
    <col min="6146" max="6146" width="26.42578125" bestFit="1" customWidth="1"/>
    <col min="6151" max="6151" width="14.7109375" customWidth="1"/>
    <col min="6152" max="6152" width="18.28515625" customWidth="1"/>
    <col min="6153" max="6153" width="20.5703125" customWidth="1"/>
    <col min="6154" max="6154" width="21.140625" customWidth="1"/>
    <col min="6402" max="6402" width="26.42578125" bestFit="1" customWidth="1"/>
    <col min="6407" max="6407" width="14.7109375" customWidth="1"/>
    <col min="6408" max="6408" width="18.28515625" customWidth="1"/>
    <col min="6409" max="6409" width="20.5703125" customWidth="1"/>
    <col min="6410" max="6410" width="21.140625" customWidth="1"/>
    <col min="6658" max="6658" width="26.42578125" bestFit="1" customWidth="1"/>
    <col min="6663" max="6663" width="14.7109375" customWidth="1"/>
    <col min="6664" max="6664" width="18.28515625" customWidth="1"/>
    <col min="6665" max="6665" width="20.5703125" customWidth="1"/>
    <col min="6666" max="6666" width="21.140625" customWidth="1"/>
    <col min="6914" max="6914" width="26.42578125" bestFit="1" customWidth="1"/>
    <col min="6919" max="6919" width="14.7109375" customWidth="1"/>
    <col min="6920" max="6920" width="18.28515625" customWidth="1"/>
    <col min="6921" max="6921" width="20.5703125" customWidth="1"/>
    <col min="6922" max="6922" width="21.140625" customWidth="1"/>
    <col min="7170" max="7170" width="26.42578125" bestFit="1" customWidth="1"/>
    <col min="7175" max="7175" width="14.7109375" customWidth="1"/>
    <col min="7176" max="7176" width="18.28515625" customWidth="1"/>
    <col min="7177" max="7177" width="20.5703125" customWidth="1"/>
    <col min="7178" max="7178" width="21.140625" customWidth="1"/>
    <col min="7426" max="7426" width="26.42578125" bestFit="1" customWidth="1"/>
    <col min="7431" max="7431" width="14.7109375" customWidth="1"/>
    <col min="7432" max="7432" width="18.28515625" customWidth="1"/>
    <col min="7433" max="7433" width="20.5703125" customWidth="1"/>
    <col min="7434" max="7434" width="21.140625" customWidth="1"/>
    <col min="7682" max="7682" width="26.42578125" bestFit="1" customWidth="1"/>
    <col min="7687" max="7687" width="14.7109375" customWidth="1"/>
    <col min="7688" max="7688" width="18.28515625" customWidth="1"/>
    <col min="7689" max="7689" width="20.5703125" customWidth="1"/>
    <col min="7690" max="7690" width="21.140625" customWidth="1"/>
    <col min="7938" max="7938" width="26.42578125" bestFit="1" customWidth="1"/>
    <col min="7943" max="7943" width="14.7109375" customWidth="1"/>
    <col min="7944" max="7944" width="18.28515625" customWidth="1"/>
    <col min="7945" max="7945" width="20.5703125" customWidth="1"/>
    <col min="7946" max="7946" width="21.140625" customWidth="1"/>
    <col min="8194" max="8194" width="26.42578125" bestFit="1" customWidth="1"/>
    <col min="8199" max="8199" width="14.7109375" customWidth="1"/>
    <col min="8200" max="8200" width="18.28515625" customWidth="1"/>
    <col min="8201" max="8201" width="20.5703125" customWidth="1"/>
    <col min="8202" max="8202" width="21.140625" customWidth="1"/>
    <col min="8450" max="8450" width="26.42578125" bestFit="1" customWidth="1"/>
    <col min="8455" max="8455" width="14.7109375" customWidth="1"/>
    <col min="8456" max="8456" width="18.28515625" customWidth="1"/>
    <col min="8457" max="8457" width="20.5703125" customWidth="1"/>
    <col min="8458" max="8458" width="21.140625" customWidth="1"/>
    <col min="8706" max="8706" width="26.42578125" bestFit="1" customWidth="1"/>
    <col min="8711" max="8711" width="14.7109375" customWidth="1"/>
    <col min="8712" max="8712" width="18.28515625" customWidth="1"/>
    <col min="8713" max="8713" width="20.5703125" customWidth="1"/>
    <col min="8714" max="8714" width="21.140625" customWidth="1"/>
    <col min="8962" max="8962" width="26.42578125" bestFit="1" customWidth="1"/>
    <col min="8967" max="8967" width="14.7109375" customWidth="1"/>
    <col min="8968" max="8968" width="18.28515625" customWidth="1"/>
    <col min="8969" max="8969" width="20.5703125" customWidth="1"/>
    <col min="8970" max="8970" width="21.140625" customWidth="1"/>
    <col min="9218" max="9218" width="26.42578125" bestFit="1" customWidth="1"/>
    <col min="9223" max="9223" width="14.7109375" customWidth="1"/>
    <col min="9224" max="9224" width="18.28515625" customWidth="1"/>
    <col min="9225" max="9225" width="20.5703125" customWidth="1"/>
    <col min="9226" max="9226" width="21.140625" customWidth="1"/>
    <col min="9474" max="9474" width="26.42578125" bestFit="1" customWidth="1"/>
    <col min="9479" max="9479" width="14.7109375" customWidth="1"/>
    <col min="9480" max="9480" width="18.28515625" customWidth="1"/>
    <col min="9481" max="9481" width="20.5703125" customWidth="1"/>
    <col min="9482" max="9482" width="21.140625" customWidth="1"/>
    <col min="9730" max="9730" width="26.42578125" bestFit="1" customWidth="1"/>
    <col min="9735" max="9735" width="14.7109375" customWidth="1"/>
    <col min="9736" max="9736" width="18.28515625" customWidth="1"/>
    <col min="9737" max="9737" width="20.5703125" customWidth="1"/>
    <col min="9738" max="9738" width="21.140625" customWidth="1"/>
    <col min="9986" max="9986" width="26.42578125" bestFit="1" customWidth="1"/>
    <col min="9991" max="9991" width="14.7109375" customWidth="1"/>
    <col min="9992" max="9992" width="18.28515625" customWidth="1"/>
    <col min="9993" max="9993" width="20.5703125" customWidth="1"/>
    <col min="9994" max="9994" width="21.140625" customWidth="1"/>
    <col min="10242" max="10242" width="26.42578125" bestFit="1" customWidth="1"/>
    <col min="10247" max="10247" width="14.7109375" customWidth="1"/>
    <col min="10248" max="10248" width="18.28515625" customWidth="1"/>
    <col min="10249" max="10249" width="20.5703125" customWidth="1"/>
    <col min="10250" max="10250" width="21.140625" customWidth="1"/>
    <col min="10498" max="10498" width="26.42578125" bestFit="1" customWidth="1"/>
    <col min="10503" max="10503" width="14.7109375" customWidth="1"/>
    <col min="10504" max="10504" width="18.28515625" customWidth="1"/>
    <col min="10505" max="10505" width="20.5703125" customWidth="1"/>
    <col min="10506" max="10506" width="21.140625" customWidth="1"/>
    <col min="10754" max="10754" width="26.42578125" bestFit="1" customWidth="1"/>
    <col min="10759" max="10759" width="14.7109375" customWidth="1"/>
    <col min="10760" max="10760" width="18.28515625" customWidth="1"/>
    <col min="10761" max="10761" width="20.5703125" customWidth="1"/>
    <col min="10762" max="10762" width="21.140625" customWidth="1"/>
    <col min="11010" max="11010" width="26.42578125" bestFit="1" customWidth="1"/>
    <col min="11015" max="11015" width="14.7109375" customWidth="1"/>
    <col min="11016" max="11016" width="18.28515625" customWidth="1"/>
    <col min="11017" max="11017" width="20.5703125" customWidth="1"/>
    <col min="11018" max="11018" width="21.140625" customWidth="1"/>
    <col min="11266" max="11266" width="26.42578125" bestFit="1" customWidth="1"/>
    <col min="11271" max="11271" width="14.7109375" customWidth="1"/>
    <col min="11272" max="11272" width="18.28515625" customWidth="1"/>
    <col min="11273" max="11273" width="20.5703125" customWidth="1"/>
    <col min="11274" max="11274" width="21.140625" customWidth="1"/>
    <col min="11522" max="11522" width="26.42578125" bestFit="1" customWidth="1"/>
    <col min="11527" max="11527" width="14.7109375" customWidth="1"/>
    <col min="11528" max="11528" width="18.28515625" customWidth="1"/>
    <col min="11529" max="11529" width="20.5703125" customWidth="1"/>
    <col min="11530" max="11530" width="21.140625" customWidth="1"/>
    <col min="11778" max="11778" width="26.42578125" bestFit="1" customWidth="1"/>
    <col min="11783" max="11783" width="14.7109375" customWidth="1"/>
    <col min="11784" max="11784" width="18.28515625" customWidth="1"/>
    <col min="11785" max="11785" width="20.5703125" customWidth="1"/>
    <col min="11786" max="11786" width="21.140625" customWidth="1"/>
    <col min="12034" max="12034" width="26.42578125" bestFit="1" customWidth="1"/>
    <col min="12039" max="12039" width="14.7109375" customWidth="1"/>
    <col min="12040" max="12040" width="18.28515625" customWidth="1"/>
    <col min="12041" max="12041" width="20.5703125" customWidth="1"/>
    <col min="12042" max="12042" width="21.140625" customWidth="1"/>
    <col min="12290" max="12290" width="26.42578125" bestFit="1" customWidth="1"/>
    <col min="12295" max="12295" width="14.7109375" customWidth="1"/>
    <col min="12296" max="12296" width="18.28515625" customWidth="1"/>
    <col min="12297" max="12297" width="20.5703125" customWidth="1"/>
    <col min="12298" max="12298" width="21.140625" customWidth="1"/>
    <col min="12546" max="12546" width="26.42578125" bestFit="1" customWidth="1"/>
    <col min="12551" max="12551" width="14.7109375" customWidth="1"/>
    <col min="12552" max="12552" width="18.28515625" customWidth="1"/>
    <col min="12553" max="12553" width="20.5703125" customWidth="1"/>
    <col min="12554" max="12554" width="21.140625" customWidth="1"/>
    <col min="12802" max="12802" width="26.42578125" bestFit="1" customWidth="1"/>
    <col min="12807" max="12807" width="14.7109375" customWidth="1"/>
    <col min="12808" max="12808" width="18.28515625" customWidth="1"/>
    <col min="12809" max="12809" width="20.5703125" customWidth="1"/>
    <col min="12810" max="12810" width="21.140625" customWidth="1"/>
    <col min="13058" max="13058" width="26.42578125" bestFit="1" customWidth="1"/>
    <col min="13063" max="13063" width="14.7109375" customWidth="1"/>
    <col min="13064" max="13064" width="18.28515625" customWidth="1"/>
    <col min="13065" max="13065" width="20.5703125" customWidth="1"/>
    <col min="13066" max="13066" width="21.140625" customWidth="1"/>
    <col min="13314" max="13314" width="26.42578125" bestFit="1" customWidth="1"/>
    <col min="13319" max="13319" width="14.7109375" customWidth="1"/>
    <col min="13320" max="13320" width="18.28515625" customWidth="1"/>
    <col min="13321" max="13321" width="20.5703125" customWidth="1"/>
    <col min="13322" max="13322" width="21.140625" customWidth="1"/>
    <col min="13570" max="13570" width="26.42578125" bestFit="1" customWidth="1"/>
    <col min="13575" max="13575" width="14.7109375" customWidth="1"/>
    <col min="13576" max="13576" width="18.28515625" customWidth="1"/>
    <col min="13577" max="13577" width="20.5703125" customWidth="1"/>
    <col min="13578" max="13578" width="21.140625" customWidth="1"/>
    <col min="13826" max="13826" width="26.42578125" bestFit="1" customWidth="1"/>
    <col min="13831" max="13831" width="14.7109375" customWidth="1"/>
    <col min="13832" max="13832" width="18.28515625" customWidth="1"/>
    <col min="13833" max="13833" width="20.5703125" customWidth="1"/>
    <col min="13834" max="13834" width="21.140625" customWidth="1"/>
    <col min="14082" max="14082" width="26.42578125" bestFit="1" customWidth="1"/>
    <col min="14087" max="14087" width="14.7109375" customWidth="1"/>
    <col min="14088" max="14088" width="18.28515625" customWidth="1"/>
    <col min="14089" max="14089" width="20.5703125" customWidth="1"/>
    <col min="14090" max="14090" width="21.140625" customWidth="1"/>
    <col min="14338" max="14338" width="26.42578125" bestFit="1" customWidth="1"/>
    <col min="14343" max="14343" width="14.7109375" customWidth="1"/>
    <col min="14344" max="14344" width="18.28515625" customWidth="1"/>
    <col min="14345" max="14345" width="20.5703125" customWidth="1"/>
    <col min="14346" max="14346" width="21.140625" customWidth="1"/>
    <col min="14594" max="14594" width="26.42578125" bestFit="1" customWidth="1"/>
    <col min="14599" max="14599" width="14.7109375" customWidth="1"/>
    <col min="14600" max="14600" width="18.28515625" customWidth="1"/>
    <col min="14601" max="14601" width="20.5703125" customWidth="1"/>
    <col min="14602" max="14602" width="21.140625" customWidth="1"/>
    <col min="14850" max="14850" width="26.42578125" bestFit="1" customWidth="1"/>
    <col min="14855" max="14855" width="14.7109375" customWidth="1"/>
    <col min="14856" max="14856" width="18.28515625" customWidth="1"/>
    <col min="14857" max="14857" width="20.5703125" customWidth="1"/>
    <col min="14858" max="14858" width="21.140625" customWidth="1"/>
    <col min="15106" max="15106" width="26.42578125" bestFit="1" customWidth="1"/>
    <col min="15111" max="15111" width="14.7109375" customWidth="1"/>
    <col min="15112" max="15112" width="18.28515625" customWidth="1"/>
    <col min="15113" max="15113" width="20.5703125" customWidth="1"/>
    <col min="15114" max="15114" width="21.140625" customWidth="1"/>
    <col min="15362" max="15362" width="26.42578125" bestFit="1" customWidth="1"/>
    <col min="15367" max="15367" width="14.7109375" customWidth="1"/>
    <col min="15368" max="15368" width="18.28515625" customWidth="1"/>
    <col min="15369" max="15369" width="20.5703125" customWidth="1"/>
    <col min="15370" max="15370" width="21.140625" customWidth="1"/>
    <col min="15618" max="15618" width="26.42578125" bestFit="1" customWidth="1"/>
    <col min="15623" max="15623" width="14.7109375" customWidth="1"/>
    <col min="15624" max="15624" width="18.28515625" customWidth="1"/>
    <col min="15625" max="15625" width="20.5703125" customWidth="1"/>
    <col min="15626" max="15626" width="21.140625" customWidth="1"/>
    <col min="15874" max="15874" width="26.42578125" bestFit="1" customWidth="1"/>
    <col min="15879" max="15879" width="14.7109375" customWidth="1"/>
    <col min="15880" max="15880" width="18.28515625" customWidth="1"/>
    <col min="15881" max="15881" width="20.5703125" customWidth="1"/>
    <col min="15882" max="15882" width="21.140625" customWidth="1"/>
    <col min="16130" max="16130" width="26.42578125" bestFit="1" customWidth="1"/>
    <col min="16135" max="16135" width="14.7109375" customWidth="1"/>
    <col min="16136" max="16136" width="18.28515625" customWidth="1"/>
    <col min="16137" max="16137" width="20.5703125" customWidth="1"/>
    <col min="16138" max="16138" width="21.140625" customWidth="1"/>
  </cols>
  <sheetData>
    <row r="1" spans="1:13" ht="138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3">
      <c r="A2" s="235" t="s">
        <v>169</v>
      </c>
      <c r="B2" s="235"/>
      <c r="C2" s="235"/>
      <c r="D2" s="235"/>
      <c r="E2" s="235"/>
      <c r="F2" s="235"/>
      <c r="G2" s="235"/>
      <c r="H2" s="235"/>
      <c r="I2" s="235"/>
      <c r="J2" s="7"/>
      <c r="K2" s="7"/>
      <c r="L2" s="7"/>
    </row>
    <row r="3" spans="1:13" ht="14.45" customHeight="1">
      <c r="A3" s="198"/>
      <c r="B3" s="199"/>
      <c r="C3" s="199"/>
      <c r="D3" s="199"/>
      <c r="E3" s="199"/>
      <c r="F3" s="199"/>
      <c r="G3" s="199"/>
      <c r="H3" s="199"/>
      <c r="I3" s="200"/>
      <c r="J3" s="200"/>
      <c r="K3" s="201"/>
      <c r="L3" s="11"/>
      <c r="M3" s="12"/>
    </row>
    <row r="4" spans="1:13" ht="31.5" customHeight="1">
      <c r="A4" s="188" t="s">
        <v>49</v>
      </c>
      <c r="B4" s="185">
        <v>2002</v>
      </c>
      <c r="C4" s="186">
        <v>2009</v>
      </c>
      <c r="D4" s="186">
        <v>2010</v>
      </c>
      <c r="E4" s="186">
        <v>2011</v>
      </c>
      <c r="F4" s="187">
        <v>2012</v>
      </c>
      <c r="G4" s="189" t="s">
        <v>166</v>
      </c>
      <c r="H4" s="193" t="s">
        <v>170</v>
      </c>
      <c r="I4" s="190" t="s">
        <v>167</v>
      </c>
      <c r="J4" s="13"/>
      <c r="K4" s="12"/>
    </row>
    <row r="5" spans="1:13" ht="15.75">
      <c r="A5" s="163" t="s">
        <v>50</v>
      </c>
      <c r="B5" s="165">
        <v>23573.933333333331</v>
      </c>
      <c r="C5" s="166">
        <v>9840.6716124238737</v>
      </c>
      <c r="D5" s="167">
        <v>17909.437405914043</v>
      </c>
      <c r="E5" s="164">
        <v>15209.203539997477</v>
      </c>
      <c r="F5" s="168">
        <v>10575.561616820023</v>
      </c>
      <c r="G5" s="204">
        <f>($F5-$B5)/1000</f>
        <v>-12.998371716513308</v>
      </c>
      <c r="H5" s="205">
        <v>-2.7002338659165654</v>
      </c>
      <c r="I5" s="206">
        <f>($F5-$E5)/1000</f>
        <v>-4.6336419231774544</v>
      </c>
      <c r="J5" s="14"/>
      <c r="K5" s="15"/>
    </row>
    <row r="6" spans="1:13" ht="15.75">
      <c r="A6" s="163" t="s">
        <v>51</v>
      </c>
      <c r="B6" s="165">
        <v>7901.0909090909099</v>
      </c>
      <c r="C6" s="166">
        <v>2931.3240327598942</v>
      </c>
      <c r="D6" s="167">
        <v>3764.4583235356413</v>
      </c>
      <c r="E6" s="164">
        <v>3695.9741850626515</v>
      </c>
      <c r="F6" s="168">
        <v>4045.1283594746956</v>
      </c>
      <c r="G6" s="204">
        <f t="shared" ref="G6:G13" si="0">($F6-$B6)/1000</f>
        <v>-3.8559625496162142</v>
      </c>
      <c r="H6" s="205">
        <v>-6.84841384729898E-2</v>
      </c>
      <c r="I6" s="206">
        <f t="shared" ref="I6:I13" si="1">($F6-$E6)/1000</f>
        <v>0.3491541744120441</v>
      </c>
      <c r="J6" s="16"/>
      <c r="K6" s="17"/>
    </row>
    <row r="7" spans="1:13" ht="15.75">
      <c r="A7" s="163" t="s">
        <v>52</v>
      </c>
      <c r="B7" s="165">
        <v>9652.3666666666668</v>
      </c>
      <c r="C7" s="166">
        <v>7597.8906601677836</v>
      </c>
      <c r="D7" s="167">
        <v>9744.0588264044254</v>
      </c>
      <c r="E7" s="164">
        <v>13116.283862192906</v>
      </c>
      <c r="F7" s="168">
        <v>4775.3736201296651</v>
      </c>
      <c r="G7" s="204">
        <f t="shared" si="0"/>
        <v>-4.8769930465370015</v>
      </c>
      <c r="H7" s="205">
        <v>3.3722250357884804</v>
      </c>
      <c r="I7" s="206">
        <f t="shared" si="1"/>
        <v>-8.3409102420632415</v>
      </c>
      <c r="J7" s="16"/>
      <c r="K7" s="17"/>
    </row>
    <row r="8" spans="1:13" ht="15.75">
      <c r="A8" s="163" t="s">
        <v>26</v>
      </c>
      <c r="B8" s="165">
        <v>2569.7666666666664</v>
      </c>
      <c r="C8" s="166">
        <v>5033.5858377610139</v>
      </c>
      <c r="D8" s="167">
        <v>4855.2422539925892</v>
      </c>
      <c r="E8" s="164">
        <v>1066.5115099438181</v>
      </c>
      <c r="F8" s="168">
        <v>5913.7310419219557</v>
      </c>
      <c r="G8" s="204">
        <f t="shared" si="0"/>
        <v>3.3439643752552892</v>
      </c>
      <c r="H8" s="205">
        <v>-3.7887307440487712</v>
      </c>
      <c r="I8" s="206">
        <f t="shared" si="1"/>
        <v>4.8472195319781379</v>
      </c>
      <c r="J8" s="16"/>
      <c r="K8" s="17"/>
    </row>
    <row r="9" spans="1:13" ht="15.75">
      <c r="A9" s="163" t="s">
        <v>53</v>
      </c>
      <c r="B9" s="165">
        <v>900</v>
      </c>
      <c r="C9" s="166">
        <v>346.13717788209379</v>
      </c>
      <c r="D9" s="167">
        <v>494.65598668465856</v>
      </c>
      <c r="E9" s="164">
        <v>332.23221689488599</v>
      </c>
      <c r="F9" s="168">
        <v>122.79049218114083</v>
      </c>
      <c r="G9" s="204">
        <f t="shared" si="0"/>
        <v>-0.77720950781885911</v>
      </c>
      <c r="H9" s="205">
        <v>-0.16242376978977258</v>
      </c>
      <c r="I9" s="206">
        <f t="shared" si="1"/>
        <v>-0.20944172471374514</v>
      </c>
      <c r="J9" s="16"/>
      <c r="K9" s="17"/>
    </row>
    <row r="10" spans="1:13" ht="15.75">
      <c r="A10" s="163" t="s">
        <v>54</v>
      </c>
      <c r="B10" s="165">
        <v>4459.3333333333339</v>
      </c>
      <c r="C10" s="166">
        <v>1270.0040719092449</v>
      </c>
      <c r="D10" s="167">
        <v>2246.1147839940431</v>
      </c>
      <c r="E10" s="164">
        <v>2247.8107057054708</v>
      </c>
      <c r="F10" s="168">
        <v>2148.2080085438174</v>
      </c>
      <c r="G10" s="204">
        <f t="shared" si="0"/>
        <v>-2.3111253247895167</v>
      </c>
      <c r="H10" s="205">
        <v>1.6959217114276726E-3</v>
      </c>
      <c r="I10" s="206">
        <f t="shared" si="1"/>
        <v>-9.9602697161653389E-2</v>
      </c>
      <c r="J10" s="16"/>
      <c r="K10" s="17"/>
    </row>
    <row r="11" spans="1:13" ht="15.75">
      <c r="A11" s="207" t="s">
        <v>25</v>
      </c>
      <c r="B11" s="165">
        <v>3595.3333333333335</v>
      </c>
      <c r="C11" s="166">
        <v>3469.6357203843518</v>
      </c>
      <c r="D11" s="166">
        <v>2690.3430553377148</v>
      </c>
      <c r="E11" s="164">
        <v>3695.0539942355153</v>
      </c>
      <c r="F11" s="168">
        <v>2578.7608825578259</v>
      </c>
      <c r="G11" s="204">
        <f t="shared" si="0"/>
        <v>-1.0165724507755076</v>
      </c>
      <c r="H11" s="205">
        <v>1.0047109388978006</v>
      </c>
      <c r="I11" s="206">
        <f t="shared" si="1"/>
        <v>-1.1162931116776895</v>
      </c>
      <c r="J11" s="16"/>
      <c r="K11" s="17"/>
    </row>
    <row r="12" spans="1:13" ht="15.75">
      <c r="A12" s="163" t="s">
        <v>55</v>
      </c>
      <c r="B12" s="165">
        <v>44.85</v>
      </c>
      <c r="C12" s="166">
        <v>2.3314607173935791</v>
      </c>
      <c r="D12" s="167">
        <v>22.823438792174244</v>
      </c>
      <c r="E12" s="164">
        <v>3.3019657199999997</v>
      </c>
      <c r="F12" s="168">
        <v>1.6453276669009216</v>
      </c>
      <c r="G12" s="204">
        <f t="shared" si="0"/>
        <v>-4.3204672333099083E-2</v>
      </c>
      <c r="H12" s="205">
        <v>-1.9521473072174247E-2</v>
      </c>
      <c r="I12" s="206">
        <f t="shared" si="1"/>
        <v>-1.6566380530990781E-3</v>
      </c>
      <c r="J12" s="16"/>
      <c r="K12" s="17"/>
    </row>
    <row r="13" spans="1:13" ht="15.75">
      <c r="A13" s="182" t="s">
        <v>1</v>
      </c>
      <c r="B13" s="179">
        <f>SUM(B5:B12)</f>
        <v>52696.674242424247</v>
      </c>
      <c r="C13" s="174">
        <f>SUM(C5:C12)</f>
        <v>30491.580574005649</v>
      </c>
      <c r="D13" s="174">
        <f>SUM(D5:D12)</f>
        <v>41727.134074655296</v>
      </c>
      <c r="E13" s="174">
        <f>SUM(E5:E12)</f>
        <v>39366.37197975273</v>
      </c>
      <c r="F13" s="208">
        <f>SUM(F5:F12)</f>
        <v>30161.199349296028</v>
      </c>
      <c r="G13" s="209">
        <f t="shared" si="0"/>
        <v>-22.535474893128221</v>
      </c>
      <c r="H13" s="210">
        <v>-2.3607620949025661</v>
      </c>
      <c r="I13" s="211">
        <f t="shared" si="1"/>
        <v>-9.2051726304567012</v>
      </c>
      <c r="J13" s="16"/>
      <c r="K13" s="17"/>
    </row>
    <row r="14" spans="1:13" ht="15.75">
      <c r="A14" s="201"/>
      <c r="B14" s="201"/>
      <c r="C14" s="202"/>
      <c r="D14" s="201"/>
      <c r="E14" s="201"/>
      <c r="F14" s="201"/>
      <c r="G14" s="203"/>
      <c r="H14" s="201"/>
      <c r="I14" s="201"/>
      <c r="J14" s="201"/>
      <c r="K14" s="201"/>
      <c r="L14" s="16"/>
      <c r="M14" s="17"/>
    </row>
    <row r="15" spans="1:13" ht="15.7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16"/>
      <c r="M15" s="17"/>
    </row>
    <row r="16" spans="1:13" ht="15.7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16"/>
      <c r="M16" s="17"/>
    </row>
    <row r="17" spans="1:13" ht="15.75">
      <c r="A17" s="7"/>
      <c r="B17" s="7"/>
      <c r="C17" s="7"/>
      <c r="D17" s="7"/>
      <c r="E17" s="7"/>
      <c r="F17" s="7"/>
      <c r="G17" s="7"/>
      <c r="H17" s="7"/>
      <c r="I17" s="7"/>
      <c r="J17" s="7"/>
      <c r="K17" s="197"/>
      <c r="L17" s="16"/>
      <c r="M17" s="17"/>
    </row>
    <row r="18" spans="1:13" ht="18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197"/>
      <c r="L18" s="16"/>
      <c r="M18" s="17"/>
    </row>
    <row r="19" spans="1:13" ht="14.4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16"/>
      <c r="M19" s="17"/>
    </row>
    <row r="20" spans="1:13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16"/>
      <c r="M20" s="17"/>
    </row>
    <row r="21" spans="1:13" ht="15.7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16"/>
      <c r="M21" s="17"/>
    </row>
    <row r="22" spans="1:13" ht="15.7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19"/>
      <c r="M22" s="20"/>
    </row>
    <row r="23" spans="1:13" ht="15.7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2"/>
      <c r="M23" s="12"/>
    </row>
    <row r="24" spans="1:13" ht="15.7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12"/>
      <c r="M24" s="12"/>
    </row>
    <row r="25" spans="1:1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s="7" t="s">
        <v>30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</sheetData>
  <mergeCells count="1">
    <mergeCell ref="A2:I2"/>
  </mergeCells>
  <pageMargins left="0.7" right="0.7" top="0.75" bottom="0.75" header="0.3" footer="0.3"/>
  <pageSetup paperSize="9" orientation="portrait" r:id="rId1"/>
  <ignoredErrors>
    <ignoredError sqref="B13:F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AporteUC 2002-12</vt:lpstr>
      <vt:lpstr>Graf_UC_2012</vt:lpstr>
      <vt:lpstr>UC2012_parametro_litoral</vt:lpstr>
      <vt:lpstr>UC2011_parámetros_litoral</vt:lpstr>
      <vt:lpstr>UC2012_SectorActividad_litoral</vt:lpstr>
      <vt:lpstr>UC2011_SectorActividad_litoral</vt:lpstr>
      <vt:lpstr>Graf_UC_Medi</vt:lpstr>
      <vt:lpstr>Graf_UC_Atlan</vt:lpstr>
      <vt:lpstr>Compara_UC2012_UC2011</vt:lpstr>
      <vt:lpstr>Sectores_compara  (2002-12)med</vt:lpstr>
      <vt:lpstr>Sectores_compara_ (2002-12)atl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jfrieyro</dc:creator>
  <cp:lastModifiedBy>mmmartinez</cp:lastModifiedBy>
  <dcterms:created xsi:type="dcterms:W3CDTF">2012-04-03T11:00:23Z</dcterms:created>
  <dcterms:modified xsi:type="dcterms:W3CDTF">2015-11-26T20:49:38Z</dcterms:modified>
</cp:coreProperties>
</file>