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360" windowHeight="9765" tabRatio="604" firstSheet="1" activeTab="4"/>
  </bookViews>
  <sheets>
    <sheet name="Aporte 2002-11" sheetId="24" r:id="rId1"/>
    <sheet name="UC2011_parámetros_litoral" sheetId="28" r:id="rId2"/>
    <sheet name="UC2011_SectorActividad_litoral" sheetId="25" r:id="rId3"/>
    <sheet name="%Efluentes" sheetId="16" r:id="rId4"/>
    <sheet name="Sectores_act  (2002-11)med" sheetId="27" r:id="rId5"/>
    <sheet name="Sectores_act  (2002-11)atl" sheetId="26" r:id="rId6"/>
  </sheets>
  <calcPr calcId="125725"/>
</workbook>
</file>

<file path=xl/calcChain.xml><?xml version="1.0" encoding="utf-8"?>
<calcChain xmlns="http://schemas.openxmlformats.org/spreadsheetml/2006/main">
  <c r="C35" i="28"/>
  <c r="B35"/>
  <c r="C34"/>
  <c r="B34"/>
  <c r="C33"/>
  <c r="B33"/>
  <c r="C32"/>
  <c r="B32"/>
  <c r="D32" s="1"/>
  <c r="C31"/>
  <c r="B31"/>
  <c r="C30"/>
  <c r="B30"/>
  <c r="C29"/>
  <c r="B29"/>
  <c r="C28"/>
  <c r="C36" s="1"/>
  <c r="B28"/>
  <c r="D28" s="1"/>
  <c r="E16" i="27"/>
  <c r="F16" s="1"/>
  <c r="H16" s="1"/>
  <c r="D16"/>
  <c r="G16" s="1"/>
  <c r="I16" s="1"/>
  <c r="C16"/>
  <c r="B16"/>
  <c r="H15"/>
  <c r="G15"/>
  <c r="I15" s="1"/>
  <c r="F15"/>
  <c r="H14"/>
  <c r="G14"/>
  <c r="I14" s="1"/>
  <c r="F14"/>
  <c r="H13"/>
  <c r="G13"/>
  <c r="I13" s="1"/>
  <c r="F13"/>
  <c r="H12"/>
  <c r="G12"/>
  <c r="I12" s="1"/>
  <c r="F12"/>
  <c r="H11"/>
  <c r="G11"/>
  <c r="I11" s="1"/>
  <c r="F11"/>
  <c r="H10"/>
  <c r="G10"/>
  <c r="I10" s="1"/>
  <c r="F10"/>
  <c r="H9"/>
  <c r="G9"/>
  <c r="I9" s="1"/>
  <c r="F9"/>
  <c r="H8"/>
  <c r="G8"/>
  <c r="I8" s="1"/>
  <c r="F8"/>
  <c r="E13" i="26"/>
  <c r="G13" s="1"/>
  <c r="I13" s="1"/>
  <c r="D13"/>
  <c r="C13"/>
  <c r="B13"/>
  <c r="F13" s="1"/>
  <c r="H13" s="1"/>
  <c r="G12"/>
  <c r="I12" s="1"/>
  <c r="F12"/>
  <c r="H12" s="1"/>
  <c r="G11"/>
  <c r="I11" s="1"/>
  <c r="F11"/>
  <c r="H11" s="1"/>
  <c r="G10"/>
  <c r="I10" s="1"/>
  <c r="F10"/>
  <c r="H10" s="1"/>
  <c r="G9"/>
  <c r="I9" s="1"/>
  <c r="F9"/>
  <c r="H9" s="1"/>
  <c r="I8"/>
  <c r="G8"/>
  <c r="F8"/>
  <c r="H8" s="1"/>
  <c r="G7"/>
  <c r="I7" s="1"/>
  <c r="F7"/>
  <c r="H7" s="1"/>
  <c r="G6"/>
  <c r="I6" s="1"/>
  <c r="F6"/>
  <c r="H6" s="1"/>
  <c r="G5"/>
  <c r="I5" s="1"/>
  <c r="F5"/>
  <c r="H5" s="1"/>
  <c r="C40" i="25"/>
  <c r="H39" s="1"/>
  <c r="B40"/>
  <c r="G39" s="1"/>
  <c r="F39"/>
  <c r="E39"/>
  <c r="H38"/>
  <c r="F38"/>
  <c r="E38"/>
  <c r="H37"/>
  <c r="F37"/>
  <c r="E37"/>
  <c r="H36"/>
  <c r="F36"/>
  <c r="E36"/>
  <c r="H35"/>
  <c r="F35"/>
  <c r="E35"/>
  <c r="H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K7" i="24"/>
  <c r="J7"/>
  <c r="B31" i="16"/>
  <c r="C31"/>
  <c r="B32"/>
  <c r="C32"/>
  <c r="D32" s="1"/>
  <c r="D33"/>
  <c r="D34"/>
  <c r="D35"/>
  <c r="B50" s="1"/>
  <c r="D36"/>
  <c r="C51" s="1"/>
  <c r="D37"/>
  <c r="D38"/>
  <c r="B53" s="1"/>
  <c r="B52"/>
  <c r="B49"/>
  <c r="B48"/>
  <c r="B51" l="1"/>
  <c r="B39"/>
  <c r="B61" s="1"/>
  <c r="D31"/>
  <c r="D39" s="1"/>
  <c r="G34" i="25"/>
  <c r="G35"/>
  <c r="G36"/>
  <c r="G37"/>
  <c r="G38"/>
  <c r="C42" i="28"/>
  <c r="C44"/>
  <c r="C46"/>
  <c r="C48"/>
  <c r="C43"/>
  <c r="C45"/>
  <c r="C47"/>
  <c r="D30"/>
  <c r="E30" s="1"/>
  <c r="F30" s="1"/>
  <c r="D34"/>
  <c r="E34" s="1"/>
  <c r="F34" s="1"/>
  <c r="B36"/>
  <c r="B48" s="1"/>
  <c r="C41"/>
  <c r="E28"/>
  <c r="F28" s="1"/>
  <c r="D29"/>
  <c r="E29" s="1"/>
  <c r="F29" s="1"/>
  <c r="E32"/>
  <c r="F32" s="1"/>
  <c r="D33"/>
  <c r="E33" s="1"/>
  <c r="F33" s="1"/>
  <c r="B45"/>
  <c r="B47"/>
  <c r="D31"/>
  <c r="E31" s="1"/>
  <c r="F31" s="1"/>
  <c r="D35"/>
  <c r="E35" s="1"/>
  <c r="F35" s="1"/>
  <c r="D51" i="16"/>
  <c r="C50"/>
  <c r="C39"/>
  <c r="B67"/>
  <c r="B65"/>
  <c r="B63"/>
  <c r="B66"/>
  <c r="B64"/>
  <c r="B62"/>
  <c r="B60"/>
  <c r="D50"/>
  <c r="C48"/>
  <c r="D48" s="1"/>
  <c r="C52"/>
  <c r="D52" s="1"/>
  <c r="C47"/>
  <c r="C49"/>
  <c r="D49" s="1"/>
  <c r="C53"/>
  <c r="D53" s="1"/>
  <c r="B46" l="1"/>
  <c r="D46" s="1"/>
  <c r="C46"/>
  <c r="C49" i="28"/>
  <c r="B41"/>
  <c r="B44"/>
  <c r="B42"/>
  <c r="B49" s="1"/>
  <c r="B46"/>
  <c r="B43"/>
  <c r="D36"/>
  <c r="B54" i="16"/>
  <c r="B68"/>
  <c r="C67"/>
  <c r="C65"/>
  <c r="C63"/>
  <c r="C61"/>
  <c r="C66"/>
  <c r="C64"/>
  <c r="C62"/>
  <c r="C60"/>
  <c r="B47"/>
  <c r="D47" s="1"/>
  <c r="C68" l="1"/>
  <c r="C54"/>
  <c r="D54" s="1"/>
</calcChain>
</file>

<file path=xl/sharedStrings.xml><?xml version="1.0" encoding="utf-8"?>
<sst xmlns="http://schemas.openxmlformats.org/spreadsheetml/2006/main" count="246" uniqueCount="94">
  <si>
    <t>Acuicultura</t>
  </si>
  <si>
    <t>Total</t>
  </si>
  <si>
    <t xml:space="preserve">Fuente: Consejería de Agricultura, Pesca y Medio Ambiente. </t>
  </si>
  <si>
    <t>Red de Información Ambiental de Andalucía, 2012.</t>
  </si>
  <si>
    <t>Sectores de actividad</t>
  </si>
  <si>
    <t>UC_ Atlántico</t>
  </si>
  <si>
    <t>UC_Mediterraneo</t>
  </si>
  <si>
    <t>Tratamiento y eliminación de residuos peligrosos</t>
  </si>
  <si>
    <t>Total general</t>
  </si>
  <si>
    <t>Parámetros</t>
  </si>
  <si>
    <t>UC Atlántico</t>
  </si>
  <si>
    <t>UC Mediterráneo</t>
  </si>
  <si>
    <t>1,2-dicloroetano</t>
  </si>
  <si>
    <t>AOX</t>
  </si>
  <si>
    <t>Arsénico Total</t>
  </si>
  <si>
    <t>Cadmio Total</t>
  </si>
  <si>
    <t>Carbono Orgánico Total (COT)</t>
  </si>
  <si>
    <t>Cinc Total</t>
  </si>
  <si>
    <t>Cloro Residual Total</t>
  </si>
  <si>
    <t>Cloroformo</t>
  </si>
  <si>
    <t>Cobre Total</t>
  </si>
  <si>
    <t>Cromo Total</t>
  </si>
  <si>
    <t>Fenoles</t>
  </si>
  <si>
    <t>Fósforo Total</t>
  </si>
  <si>
    <t>Mercurio Total</t>
  </si>
  <si>
    <t>Níquel Total</t>
  </si>
  <si>
    <t>Nitrógeno Total</t>
  </si>
  <si>
    <t>Plomo Total</t>
  </si>
  <si>
    <t>Sólidos en Suspensión</t>
  </si>
  <si>
    <t>UC</t>
  </si>
  <si>
    <t>Compuestos organoclorados</t>
  </si>
  <si>
    <t>Metales</t>
  </si>
  <si>
    <t>%</t>
  </si>
  <si>
    <t>Carbono orgánico total</t>
  </si>
  <si>
    <t>Cloro residual total</t>
  </si>
  <si>
    <t>Fósforo total</t>
  </si>
  <si>
    <t>Nitrógeno total</t>
  </si>
  <si>
    <t>Sólidos en suspensión</t>
  </si>
  <si>
    <t>Carbono orgánico total (COT)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</si>
  <si>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</si>
  <si>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</si>
  <si>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>Litoral andaluz</t>
  </si>
  <si>
    <t>UC total</t>
  </si>
  <si>
    <t>(2002=100)</t>
  </si>
  <si>
    <t>Parámetros (datos agrupados)</t>
  </si>
  <si>
    <t>Suma de Unidades Contaminantes (UC)_CC2010</t>
  </si>
  <si>
    <t>Sustancias analizadas en los efluentes industriales vertidos al litoral andaluz, respecto a vertidos totales (%), 2010.</t>
  </si>
  <si>
    <t>Sustancias analizadas en los efluentes industriales vertidos al litoral andaluz, respecto a vertidos totales, en unidades contaminantes (UC), 2010.</t>
  </si>
  <si>
    <t>Sustancias analizadas en los efluentes industriales vertidos al litoral andaluz, respecto a vertidos totales, 2010.</t>
  </si>
  <si>
    <t>peso de cada parámetro con respecto al total del valor para el litoral andaluz (%)</t>
  </si>
  <si>
    <t>Sustancias analizadas en los efluentes industriales vertidos al litoral mediterraneo, respecto a vertidos totales, 2010.</t>
  </si>
  <si>
    <t>Sustancias analizadas en los efluentes industriales vertidos al litoral atlantico, respecto a vertidos totales, 2010.</t>
  </si>
  <si>
    <t>Fuente: Consejería de Agricultura, Pesca y Medio Ambiente. Red de Información Ambiental de Andalucía, 2013.</t>
  </si>
  <si>
    <t>Carga contaminante de los efluentes industriales vertidos al litoral andaluz, 2002-2011.</t>
  </si>
  <si>
    <t>Desalacion</t>
  </si>
  <si>
    <t>Industria Agroalimentaria</t>
  </si>
  <si>
    <t>Industria de la construccion y reparacion de buques</t>
  </si>
  <si>
    <t>Industria del papel y pasta de papel</t>
  </si>
  <si>
    <t>Industria farmaceutica</t>
  </si>
  <si>
    <t>Industria metalurgia</t>
  </si>
  <si>
    <t>Otros sectores de la industria quimica inorganica</t>
  </si>
  <si>
    <t>Otros sectores de la industria quimica organica</t>
  </si>
  <si>
    <t>Produccion de cemento</t>
  </si>
  <si>
    <t>Produccion de energia</t>
  </si>
  <si>
    <t>Produccion de fertilizantes</t>
  </si>
  <si>
    <t>Refineria de petroleo</t>
  </si>
  <si>
    <t>Sector servicios</t>
  </si>
  <si>
    <t>Tratamiento y eliminacion de aguas residual urbanas</t>
  </si>
  <si>
    <t>%_Atlántico</t>
  </si>
  <si>
    <t>%_Mediterráneo</t>
  </si>
  <si>
    <t>%_Atlántico/total</t>
  </si>
  <si>
    <t>%_Mediterráneo/total</t>
  </si>
  <si>
    <t>UC_Atlántica</t>
  </si>
  <si>
    <t>UC_Mediterránea</t>
  </si>
  <si>
    <t>D_2011-2002 (UC/1000)</t>
  </si>
  <si>
    <t>D_2011-2010 (UC/1000)</t>
  </si>
  <si>
    <t>L. Atlántico</t>
  </si>
  <si>
    <t>D_2011-2002</t>
  </si>
  <si>
    <t>D_2011-2010</t>
  </si>
  <si>
    <t xml:space="preserve">Carbono Orgánico Total </t>
  </si>
  <si>
    <t xml:space="preserve">Nitrógeno total  </t>
  </si>
  <si>
    <t xml:space="preserve">Sólidos en suspensión </t>
  </si>
  <si>
    <t xml:space="preserve">Fenoles </t>
  </si>
  <si>
    <t xml:space="preserve">Fósforo total </t>
  </si>
  <si>
    <t xml:space="preserve">Cloro residual total </t>
  </si>
  <si>
    <t>L. Mediterráneo</t>
  </si>
  <si>
    <t>Suma de UC_CC2011</t>
  </si>
  <si>
    <t>% Atlántica_respecto Total</t>
  </si>
  <si>
    <t>% Mediterránea_respecto total</t>
  </si>
  <si>
    <t>Porcentaje de vertidos industriales realizados al litoral atlántico andaluz por sectores de actividad, 2011</t>
  </si>
  <si>
    <t>Sustancias analizadas en los efluentes industriales vertidos al litoral andaluz, respecto a vertidos totales, 2011.</t>
  </si>
  <si>
    <t>Sustancias analizadas en los efluentes industriales vertidos al litoral andaluz, respecto a vertidos totales, en unidades contaminantes (UC) y en porcentajes, 2011.</t>
  </si>
  <si>
    <t>Carga contaminante de los efluentes industriales vertidos al litoral atlántico andaluz, 2002-2011</t>
  </si>
  <si>
    <t>Carga contaminante de los efluentes industriales vertidos al litoral mediterráneo andaluz, 2002-2011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</si>
</sst>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theme="1"/>
      <name val="NewsGoth B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7"/>
      <color indexed="40"/>
      <name val="Calibri"/>
      <family val="2"/>
    </font>
    <font>
      <b/>
      <sz val="7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3" fontId="0" fillId="0" borderId="0" xfId="0" applyNumberFormat="1"/>
    <xf numFmtId="9" fontId="3" fillId="0" borderId="0" xfId="0" applyNumberFormat="1" applyFont="1"/>
    <xf numFmtId="9" fontId="0" fillId="0" borderId="0" xfId="0" applyNumberFormat="1"/>
    <xf numFmtId="0" fontId="4" fillId="0" borderId="0" xfId="1"/>
    <xf numFmtId="0" fontId="5" fillId="2" borderId="1" xfId="1" applyFont="1" applyFill="1" applyBorder="1"/>
    <xf numFmtId="0" fontId="5" fillId="2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left"/>
    </xf>
    <xf numFmtId="2" fontId="6" fillId="0" borderId="0" xfId="1" applyNumberFormat="1" applyFont="1"/>
    <xf numFmtId="0" fontId="5" fillId="2" borderId="2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right"/>
    </xf>
    <xf numFmtId="165" fontId="6" fillId="0" borderId="0" xfId="1" applyNumberFormat="1" applyFont="1"/>
    <xf numFmtId="10" fontId="8" fillId="3" borderId="0" xfId="1" applyNumberFormat="1" applyFont="1" applyFill="1"/>
    <xf numFmtId="10" fontId="8" fillId="0" borderId="0" xfId="1" applyNumberFormat="1" applyFont="1"/>
    <xf numFmtId="10" fontId="8" fillId="0" borderId="0" xfId="1" applyNumberFormat="1" applyFont="1" applyFill="1"/>
    <xf numFmtId="0" fontId="4" fillId="0" borderId="0" xfId="1" applyFill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3" xfId="0" applyFont="1" applyFill="1" applyBorder="1"/>
    <xf numFmtId="3" fontId="1" fillId="0" borderId="3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1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2" fontId="4" fillId="0" borderId="0" xfId="1" applyNumberFormat="1"/>
    <xf numFmtId="0" fontId="13" fillId="0" borderId="0" xfId="1" applyFont="1" applyAlignment="1">
      <alignment horizontal="left"/>
    </xf>
    <xf numFmtId="165" fontId="13" fillId="0" borderId="0" xfId="1" applyNumberFormat="1" applyFont="1"/>
    <xf numFmtId="0" fontId="5" fillId="2" borderId="0" xfId="1" applyFont="1" applyFill="1" applyBorder="1"/>
    <xf numFmtId="2" fontId="5" fillId="2" borderId="2" xfId="1" applyNumberFormat="1" applyFont="1" applyFill="1" applyBorder="1" applyAlignment="1">
      <alignment horizontal="right"/>
    </xf>
    <xf numFmtId="164" fontId="13" fillId="0" borderId="0" xfId="1" applyNumberFormat="1" applyFont="1"/>
    <xf numFmtId="4" fontId="6" fillId="0" borderId="0" xfId="1" applyNumberFormat="1" applyFont="1"/>
    <xf numFmtId="2" fontId="2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100">
                <a:solidFill>
                  <a:schemeClr val="bg1"/>
                </a:solidFill>
                <a:latin typeface="Arial Black" pitchFamily="34" charset="0"/>
              </a:rPr>
              <a:t>Carga</a:t>
            </a:r>
            <a:r>
              <a:rPr lang="es-ES" sz="1100" baseline="0">
                <a:solidFill>
                  <a:schemeClr val="bg1"/>
                </a:solidFill>
                <a:latin typeface="Arial Black" pitchFamily="34" charset="0"/>
              </a:rPr>
              <a:t> contaminante de los efluentes industriales vertidos al litoral andaluz, 2002-2011</a:t>
            </a:r>
            <a:endParaRPr lang="es-ES" sz="1100">
              <a:solidFill>
                <a:schemeClr val="bg1"/>
              </a:solidFill>
              <a:latin typeface="Arial Black" pitchFamily="34" charset="0"/>
            </a:endParaRPr>
          </a:p>
        </c:rich>
      </c:tx>
      <c:spPr>
        <a:solidFill>
          <a:srgbClr val="6EA92D"/>
        </a:solidFill>
      </c:spPr>
    </c:title>
    <c:plotArea>
      <c:layout>
        <c:manualLayout>
          <c:layoutTarget val="inner"/>
          <c:xMode val="edge"/>
          <c:yMode val="edge"/>
          <c:x val="0.15533980582524282"/>
          <c:y val="0.17962490002002873"/>
          <c:w val="0.81359223300970873"/>
          <c:h val="0.74262831799325346"/>
        </c:manualLayout>
      </c:layout>
      <c:lineChart>
        <c:grouping val="standard"/>
        <c:ser>
          <c:idx val="0"/>
          <c:order val="0"/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'Aporte 2002-11'!$B$5:$K$5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'Aporte 2002-11'!$B$7:$K$7</c:f>
              <c:numCache>
                <c:formatCode>0%</c:formatCode>
                <c:ptCount val="10"/>
                <c:pt idx="0">
                  <c:v>1</c:v>
                </c:pt>
                <c:pt idx="1">
                  <c:v>0.93341149730918271</c:v>
                </c:pt>
                <c:pt idx="2">
                  <c:v>0.91012567553747981</c:v>
                </c:pt>
                <c:pt idx="3">
                  <c:v>0.88218783751278707</c:v>
                </c:pt>
                <c:pt idx="4">
                  <c:v>0.68448762829068532</c:v>
                </c:pt>
                <c:pt idx="5">
                  <c:v>0.72685211161723284</c:v>
                </c:pt>
                <c:pt idx="6">
                  <c:v>0.84354236593417042</c:v>
                </c:pt>
                <c:pt idx="7">
                  <c:v>0.55826049585610615</c:v>
                </c:pt>
                <c:pt idx="8">
                  <c:v>0.61635561511752701</c:v>
                </c:pt>
                <c:pt idx="9">
                  <c:v>0.60302220124953709</c:v>
                </c:pt>
              </c:numCache>
            </c:numRef>
          </c:val>
          <c:smooth val="1"/>
        </c:ser>
        <c:marker val="1"/>
        <c:axId val="87750528"/>
        <c:axId val="87936384"/>
      </c:lineChart>
      <c:catAx>
        <c:axId val="87750528"/>
        <c:scaling>
          <c:orientation val="minMax"/>
        </c:scaling>
        <c:axPos val="b"/>
        <c:numFmt formatCode="General" sourceLinked="1"/>
        <c:tickLblPos val="nextTo"/>
        <c:crossAx val="87936384"/>
        <c:crosses val="autoZero"/>
        <c:auto val="1"/>
        <c:lblAlgn val="ctr"/>
        <c:lblOffset val="100"/>
      </c:catAx>
      <c:valAx>
        <c:axId val="879363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Índice (2002=100)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%" sourceLinked="0"/>
        <c:tickLblPos val="nextTo"/>
        <c:crossAx val="87750528"/>
        <c:crosses val="autoZero"/>
        <c:crossBetween val="between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DISTRIBUCIÓN DE LAS SUSTANCIAS ANALIZADAS EN LOS EFLUENTES INDUSTRIALES VERTIDOS AL LITORAL ANDALUZ, RESPECTO A VERTIDOS</a:t>
            </a:r>
            <a:r>
              <a:rPr lang="es-ES" baseline="0"/>
              <a:t> TOTALES.</a:t>
            </a:r>
            <a:endParaRPr lang="es-ES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60581240029446E-2"/>
          <c:y val="0.20069563903319274"/>
          <c:w val="0.6562950482244525"/>
          <c:h val="0.51897054133835696"/>
        </c:manualLayout>
      </c:layout>
      <c:barChart>
        <c:barDir val="col"/>
        <c:grouping val="clustered"/>
        <c:ser>
          <c:idx val="0"/>
          <c:order val="0"/>
          <c:tx>
            <c:v>Litoral Atlántico</c:v>
          </c:tx>
          <c:cat>
            <c:strRef>
              <c:f>UC2011_parámetros_litoral!$A$28:$A$35</c:f>
              <c:strCache>
                <c:ptCount val="8"/>
                <c:pt idx="0">
                  <c:v>Sólidos en suspensión</c:v>
                </c:pt>
                <c:pt idx="1">
                  <c:v>Nitrógeno Total</c:v>
                </c:pt>
                <c:pt idx="2">
                  <c:v>Fósforo Total</c:v>
                </c:pt>
                <c:pt idx="3">
                  <c:v>Fenoles</c:v>
                </c:pt>
                <c:pt idx="4">
                  <c:v>Cloro residual total</c:v>
                </c:pt>
                <c:pt idx="5">
                  <c:v>Carbono Orgánico Total (COT)</c:v>
                </c:pt>
                <c:pt idx="6">
                  <c:v>Metales</c:v>
                </c:pt>
                <c:pt idx="7">
                  <c:v>Compuestos organoclorados</c:v>
                </c:pt>
              </c:strCache>
            </c:strRef>
          </c:cat>
          <c:val>
            <c:numRef>
              <c:f>UC2011_parámetros_litoral!$E$28:$E$35</c:f>
              <c:numCache>
                <c:formatCode>0.00</c:formatCode>
                <c:ptCount val="8"/>
                <c:pt idx="0">
                  <c:v>85.291156617290682</c:v>
                </c:pt>
                <c:pt idx="1">
                  <c:v>14.812457604457094</c:v>
                </c:pt>
                <c:pt idx="2">
                  <c:v>55.98029782293289</c:v>
                </c:pt>
                <c:pt idx="3">
                  <c:v>17.360668574805992</c:v>
                </c:pt>
                <c:pt idx="4">
                  <c:v>1.0119880790199591</c:v>
                </c:pt>
                <c:pt idx="5">
                  <c:v>82.10047245453093</c:v>
                </c:pt>
                <c:pt idx="6">
                  <c:v>80.647835391028636</c:v>
                </c:pt>
                <c:pt idx="7">
                  <c:v>90.082130104182454</c:v>
                </c:pt>
              </c:numCache>
            </c:numRef>
          </c:val>
        </c:ser>
        <c:ser>
          <c:idx val="1"/>
          <c:order val="1"/>
          <c:tx>
            <c:v>Litoral Mediterráneo</c:v>
          </c:tx>
          <c:cat>
            <c:strRef>
              <c:f>UC2011_parámetros_litoral!$A$28:$A$35</c:f>
              <c:strCache>
                <c:ptCount val="8"/>
                <c:pt idx="0">
                  <c:v>Sólidos en suspensión</c:v>
                </c:pt>
                <c:pt idx="1">
                  <c:v>Nitrógeno Total</c:v>
                </c:pt>
                <c:pt idx="2">
                  <c:v>Fósforo Total</c:v>
                </c:pt>
                <c:pt idx="3">
                  <c:v>Fenoles</c:v>
                </c:pt>
                <c:pt idx="4">
                  <c:v>Cloro residual total</c:v>
                </c:pt>
                <c:pt idx="5">
                  <c:v>Carbono Orgánico Total (COT)</c:v>
                </c:pt>
                <c:pt idx="6">
                  <c:v>Metales</c:v>
                </c:pt>
                <c:pt idx="7">
                  <c:v>Compuestos organoclorados</c:v>
                </c:pt>
              </c:strCache>
            </c:strRef>
          </c:cat>
          <c:val>
            <c:numRef>
              <c:f>UC2011_parámetros_litoral!$F$28:$F$35</c:f>
              <c:numCache>
                <c:formatCode>0.00</c:formatCode>
                <c:ptCount val="8"/>
                <c:pt idx="0">
                  <c:v>14.708843382709318</c:v>
                </c:pt>
                <c:pt idx="1">
                  <c:v>85.187542395542906</c:v>
                </c:pt>
                <c:pt idx="2">
                  <c:v>44.01970217706711</c:v>
                </c:pt>
                <c:pt idx="3">
                  <c:v>82.639331425194001</c:v>
                </c:pt>
                <c:pt idx="4">
                  <c:v>98.988011920980043</c:v>
                </c:pt>
                <c:pt idx="5">
                  <c:v>17.89952754546907</c:v>
                </c:pt>
                <c:pt idx="6">
                  <c:v>19.352164608971364</c:v>
                </c:pt>
                <c:pt idx="7">
                  <c:v>9.917869895817546</c:v>
                </c:pt>
              </c:numCache>
            </c:numRef>
          </c:val>
        </c:ser>
        <c:axId val="87820160"/>
        <c:axId val="87821696"/>
      </c:barChart>
      <c:catAx>
        <c:axId val="87820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aseline="0"/>
            </a:pPr>
            <a:endParaRPr lang="es-ES"/>
          </a:p>
        </c:txPr>
        <c:crossAx val="87821696"/>
        <c:crosses val="autoZero"/>
        <c:auto val="1"/>
        <c:lblAlgn val="ctr"/>
        <c:lblOffset val="100"/>
      </c:catAx>
      <c:valAx>
        <c:axId val="87821696"/>
        <c:scaling>
          <c:orientation val="minMax"/>
        </c:scaling>
        <c:axPos val="l"/>
        <c:majorGridlines/>
        <c:numFmt formatCode="#,##0" sourceLinked="0"/>
        <c:tickLblPos val="nextTo"/>
        <c:crossAx val="8782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15768542631148"/>
          <c:y val="0.5453245141406956"/>
          <c:w val="0.18851027980915122"/>
          <c:h val="9.7306976500941944E-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Porcentaje de vertidos industriales realizados al litoral atlántico andaluz por sectores de actividad, 2011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5892857142859"/>
          <c:y val="0.18150684931506861"/>
          <c:w val="0.48102678571428625"/>
          <c:h val="0.73801369863013744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(UC2011_SectorActividad_litoral!$A$24,UC2011_SectorActividad_litoral!$A$28,UC2011_SectorActividad_litoral!$A$30:$A$31,UC2011_SectorActividad_litoral!$A$34:$A$36)</c:f>
              <c:strCache>
                <c:ptCount val="7"/>
                <c:pt idx="0">
                  <c:v>Acuicultura</c:v>
                </c:pt>
                <c:pt idx="1">
                  <c:v>Industria del papel y pasta de papel</c:v>
                </c:pt>
                <c:pt idx="2">
                  <c:v>Industria metalurgia</c:v>
                </c:pt>
                <c:pt idx="3">
                  <c:v>Otros sectores de la industria quimica inorganica</c:v>
                </c:pt>
                <c:pt idx="4">
                  <c:v>Produccion de energia</c:v>
                </c:pt>
                <c:pt idx="5">
                  <c:v>Produccion de fertilizantes</c:v>
                </c:pt>
                <c:pt idx="6">
                  <c:v>Refineria de petroleo</c:v>
                </c:pt>
              </c:strCache>
            </c:strRef>
          </c:cat>
          <c:val>
            <c:numRef>
              <c:f>(UC2011_SectorActividad_litoral!$G$24,UC2011_SectorActividad_litoral!$G$28,UC2011_SectorActividad_litoral!$G$30:$G$31,UC2011_SectorActividad_litoral!$G$34:$G$36)</c:f>
              <c:numCache>
                <c:formatCode>0.00%</c:formatCode>
                <c:ptCount val="7"/>
                <c:pt idx="0">
                  <c:v>0.13849452483948638</c:v>
                </c:pt>
                <c:pt idx="1">
                  <c:v>0.59764232939630035</c:v>
                </c:pt>
                <c:pt idx="2">
                  <c:v>4.4419473516066559E-2</c:v>
                </c:pt>
                <c:pt idx="3">
                  <c:v>7.8616568663343281E-2</c:v>
                </c:pt>
                <c:pt idx="4">
                  <c:v>6.4145123301534296E-3</c:v>
                </c:pt>
                <c:pt idx="5">
                  <c:v>5.3749049240767101E-2</c:v>
                </c:pt>
                <c:pt idx="6">
                  <c:v>7.6517000560477874E-2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5089285714286"/>
          <c:y val="0.23801369863013699"/>
          <c:w val="0.29910714285714285"/>
          <c:h val="0.5958904109589046"/>
        </c:manualLayout>
      </c:layout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2.910605865268753E-2"/>
          <c:y val="3.278692273826609E-2"/>
          <c:w val="0.61538524008539364"/>
          <c:h val="0.88524691393318555"/>
        </c:manualLayout>
      </c:layout>
      <c:barChart>
        <c:barDir val="col"/>
        <c:grouping val="stacked"/>
        <c:ser>
          <c:idx val="0"/>
          <c:order val="0"/>
          <c:tx>
            <c:strRef>
              <c:f>'%Efluentes'!$A$46</c:f>
              <c:strCache>
                <c:ptCount val="1"/>
                <c:pt idx="0">
                  <c:v>Compuestos organoclorados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'%Efluentes'!$B$46</c:f>
              <c:numCache>
                <c:formatCode>0%</c:formatCode>
                <c:ptCount val="1"/>
                <c:pt idx="0">
                  <c:v>0.92546901299987794</c:v>
                </c:pt>
              </c:numCache>
            </c:numRef>
          </c:val>
        </c:ser>
        <c:ser>
          <c:idx val="1"/>
          <c:order val="1"/>
          <c:tx>
            <c:strRef>
              <c:f>'%Efluentes'!$A$47</c:f>
              <c:strCache>
                <c:ptCount val="1"/>
                <c:pt idx="0">
                  <c:v>Metales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'%Efluentes'!$B$47</c:f>
              <c:numCache>
                <c:formatCode>0%</c:formatCode>
                <c:ptCount val="1"/>
                <c:pt idx="0">
                  <c:v>0.78203080446904771</c:v>
                </c:pt>
              </c:numCache>
            </c:numRef>
          </c:val>
        </c:ser>
        <c:ser>
          <c:idx val="2"/>
          <c:order val="2"/>
          <c:tx>
            <c:strRef>
              <c:f>'%Efluentes'!$A$48</c:f>
              <c:strCache>
                <c:ptCount val="1"/>
                <c:pt idx="0">
                  <c:v>Carbono orgánico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'%Efluentes'!$B$48</c:f>
              <c:numCache>
                <c:formatCode>0%</c:formatCode>
                <c:ptCount val="1"/>
                <c:pt idx="0">
                  <c:v>0.86545944845014378</c:v>
                </c:pt>
              </c:numCache>
            </c:numRef>
          </c:val>
        </c:ser>
        <c:ser>
          <c:idx val="3"/>
          <c:order val="3"/>
          <c:tx>
            <c:strRef>
              <c:f>'%Efluentes'!$A$49</c:f>
              <c:strCache>
                <c:ptCount val="1"/>
                <c:pt idx="0">
                  <c:v>Cloro residual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'%Efluentes'!$B$49</c:f>
              <c:numCache>
                <c:formatCode>0%</c:formatCode>
                <c:ptCount val="1"/>
                <c:pt idx="0">
                  <c:v>4.1822491726678172E-2</c:v>
                </c:pt>
              </c:numCache>
            </c:numRef>
          </c:val>
        </c:ser>
        <c:ser>
          <c:idx val="4"/>
          <c:order val="4"/>
          <c:tx>
            <c:strRef>
              <c:f>'%Efluentes'!$A$50</c:f>
              <c:strCache>
                <c:ptCount val="1"/>
                <c:pt idx="0">
                  <c:v>Fenoles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'%Efluentes'!$B$50</c:f>
              <c:numCache>
                <c:formatCode>0%</c:formatCode>
                <c:ptCount val="1"/>
                <c:pt idx="0">
                  <c:v>0.25241453180515777</c:v>
                </c:pt>
              </c:numCache>
            </c:numRef>
          </c:val>
        </c:ser>
        <c:ser>
          <c:idx val="5"/>
          <c:order val="5"/>
          <c:tx>
            <c:strRef>
              <c:f>'%Efluentes'!$A$51</c:f>
              <c:strCache>
                <c:ptCount val="1"/>
                <c:pt idx="0">
                  <c:v>Fósforo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'%Efluentes'!$B$51</c:f>
              <c:numCache>
                <c:formatCode>0%</c:formatCode>
                <c:ptCount val="1"/>
                <c:pt idx="0">
                  <c:v>0.48708035542946221</c:v>
                </c:pt>
              </c:numCache>
            </c:numRef>
          </c:val>
        </c:ser>
        <c:ser>
          <c:idx val="6"/>
          <c:order val="6"/>
          <c:tx>
            <c:strRef>
              <c:f>'%Efluentes'!$A$52</c:f>
              <c:strCache>
                <c:ptCount val="1"/>
                <c:pt idx="0">
                  <c:v>Nitrógeno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'%Efluentes'!$B$52</c:f>
              <c:numCache>
                <c:formatCode>0%</c:formatCode>
                <c:ptCount val="1"/>
                <c:pt idx="0">
                  <c:v>0.14323436584554516</c:v>
                </c:pt>
              </c:numCache>
            </c:numRef>
          </c:val>
        </c:ser>
        <c:ser>
          <c:idx val="7"/>
          <c:order val="7"/>
          <c:tx>
            <c:strRef>
              <c:f>'%Efluentes'!$A$53</c:f>
              <c:strCache>
                <c:ptCount val="1"/>
                <c:pt idx="0">
                  <c:v>Sólidos en suspensión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'%Efluentes'!$B$53</c:f>
              <c:numCache>
                <c:formatCode>0%</c:formatCode>
                <c:ptCount val="1"/>
                <c:pt idx="0">
                  <c:v>0.73998165600314214</c:v>
                </c:pt>
              </c:numCache>
            </c:numRef>
          </c:val>
        </c:ser>
        <c:dLbls>
          <c:showVal val="1"/>
        </c:dLbls>
        <c:gapWidth val="95"/>
        <c:overlap val="100"/>
        <c:axId val="89049344"/>
        <c:axId val="89059328"/>
      </c:barChart>
      <c:catAx>
        <c:axId val="89049344"/>
        <c:scaling>
          <c:orientation val="minMax"/>
        </c:scaling>
        <c:axPos val="b"/>
        <c:numFmt formatCode="General" sourceLinked="1"/>
        <c:majorTickMark val="none"/>
        <c:tickLblPos val="nextTo"/>
        <c:crossAx val="89059328"/>
        <c:crosses val="autoZero"/>
        <c:auto val="1"/>
        <c:lblAlgn val="ctr"/>
        <c:lblOffset val="100"/>
      </c:catAx>
      <c:valAx>
        <c:axId val="89059328"/>
        <c:scaling>
          <c:orientation val="minMax"/>
        </c:scaling>
        <c:delete val="1"/>
        <c:axPos val="l"/>
        <c:numFmt formatCode="0%" sourceLinked="1"/>
        <c:tickLblPos val="none"/>
        <c:crossAx val="8904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2791814327043"/>
          <c:y val="9.6018845162065256E-2"/>
          <c:w val="0.39708980019023804"/>
          <c:h val="0.79859576098205121"/>
        </c:manualLayout>
      </c:layout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1.4063599400290431E-3"/>
          <c:y val="9.2368907471532632E-2"/>
          <c:w val="0.61538524008539364"/>
          <c:h val="0.81318561216142626"/>
        </c:manualLayout>
      </c:layout>
      <c:barChart>
        <c:barDir val="col"/>
        <c:grouping val="stacked"/>
        <c:ser>
          <c:idx val="0"/>
          <c:order val="0"/>
          <c:tx>
            <c:strRef>
              <c:f>'%Efluentes'!$A$46</c:f>
              <c:strCache>
                <c:ptCount val="1"/>
                <c:pt idx="0">
                  <c:v>Compuestos organoclorados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'%Efluentes'!$C$46</c:f>
              <c:numCache>
                <c:formatCode>0%</c:formatCode>
                <c:ptCount val="1"/>
                <c:pt idx="0">
                  <c:v>7.453098700012209E-2</c:v>
                </c:pt>
              </c:numCache>
            </c:numRef>
          </c:val>
        </c:ser>
        <c:ser>
          <c:idx val="1"/>
          <c:order val="1"/>
          <c:tx>
            <c:strRef>
              <c:f>'%Efluentes'!$A$47</c:f>
              <c:strCache>
                <c:ptCount val="1"/>
                <c:pt idx="0">
                  <c:v>Metales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'%Efluentes'!$C$47</c:f>
              <c:numCache>
                <c:formatCode>0%</c:formatCode>
                <c:ptCount val="1"/>
                <c:pt idx="0">
                  <c:v>0.21796919553095231</c:v>
                </c:pt>
              </c:numCache>
            </c:numRef>
          </c:val>
        </c:ser>
        <c:ser>
          <c:idx val="2"/>
          <c:order val="2"/>
          <c:tx>
            <c:strRef>
              <c:f>'%Efluentes'!$A$48</c:f>
              <c:strCache>
                <c:ptCount val="1"/>
                <c:pt idx="0">
                  <c:v>Carbono orgánico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'%Efluentes'!$C$48</c:f>
              <c:numCache>
                <c:formatCode>0%</c:formatCode>
                <c:ptCount val="1"/>
                <c:pt idx="0">
                  <c:v>0.13454055154985625</c:v>
                </c:pt>
              </c:numCache>
            </c:numRef>
          </c:val>
        </c:ser>
        <c:ser>
          <c:idx val="3"/>
          <c:order val="3"/>
          <c:tx>
            <c:strRef>
              <c:f>'%Efluentes'!$A$49</c:f>
              <c:strCache>
                <c:ptCount val="1"/>
                <c:pt idx="0">
                  <c:v>Cloro residual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'%Efluentes'!$C$49</c:f>
              <c:numCache>
                <c:formatCode>0%</c:formatCode>
                <c:ptCount val="1"/>
                <c:pt idx="0">
                  <c:v>0.95817750827332193</c:v>
                </c:pt>
              </c:numCache>
            </c:numRef>
          </c:val>
        </c:ser>
        <c:ser>
          <c:idx val="4"/>
          <c:order val="4"/>
          <c:tx>
            <c:strRef>
              <c:f>'%Efluentes'!$A$50</c:f>
              <c:strCache>
                <c:ptCount val="1"/>
                <c:pt idx="0">
                  <c:v>Fenoles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'%Efluentes'!$C$50</c:f>
              <c:numCache>
                <c:formatCode>0%</c:formatCode>
                <c:ptCount val="1"/>
                <c:pt idx="0">
                  <c:v>0.74758546819484228</c:v>
                </c:pt>
              </c:numCache>
            </c:numRef>
          </c:val>
        </c:ser>
        <c:ser>
          <c:idx val="5"/>
          <c:order val="5"/>
          <c:tx>
            <c:strRef>
              <c:f>'%Efluentes'!$A$51</c:f>
              <c:strCache>
                <c:ptCount val="1"/>
                <c:pt idx="0">
                  <c:v>Fósforo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'%Efluentes'!$C$51</c:f>
              <c:numCache>
                <c:formatCode>0%</c:formatCode>
                <c:ptCount val="1"/>
                <c:pt idx="0">
                  <c:v>0.51291964457053774</c:v>
                </c:pt>
              </c:numCache>
            </c:numRef>
          </c:val>
        </c:ser>
        <c:ser>
          <c:idx val="6"/>
          <c:order val="6"/>
          <c:tx>
            <c:strRef>
              <c:f>'%Efluentes'!$A$52</c:f>
              <c:strCache>
                <c:ptCount val="1"/>
                <c:pt idx="0">
                  <c:v>Nitrógeno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'%Efluentes'!$C$52</c:f>
              <c:numCache>
                <c:formatCode>0%</c:formatCode>
                <c:ptCount val="1"/>
                <c:pt idx="0">
                  <c:v>0.85676563415445484</c:v>
                </c:pt>
              </c:numCache>
            </c:numRef>
          </c:val>
        </c:ser>
        <c:ser>
          <c:idx val="7"/>
          <c:order val="7"/>
          <c:tx>
            <c:strRef>
              <c:f>'%Efluentes'!$A$53</c:f>
              <c:strCache>
                <c:ptCount val="1"/>
                <c:pt idx="0">
                  <c:v>Sólidos en suspensión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Lit>
              <c:ptCount val="1"/>
              <c:pt idx="0">
                <c:v>%</c:v>
              </c:pt>
            </c:strLit>
          </c:cat>
          <c:val>
            <c:numRef>
              <c:f>'%Efluentes'!$C$53</c:f>
              <c:numCache>
                <c:formatCode>0%</c:formatCode>
                <c:ptCount val="1"/>
                <c:pt idx="0">
                  <c:v>0.26001834399685791</c:v>
                </c:pt>
              </c:numCache>
            </c:numRef>
          </c:val>
        </c:ser>
        <c:dLbls>
          <c:showVal val="1"/>
        </c:dLbls>
        <c:gapWidth val="95"/>
        <c:overlap val="100"/>
        <c:axId val="89067520"/>
        <c:axId val="89069056"/>
      </c:barChart>
      <c:catAx>
        <c:axId val="89067520"/>
        <c:scaling>
          <c:orientation val="minMax"/>
        </c:scaling>
        <c:axPos val="b"/>
        <c:numFmt formatCode="General" sourceLinked="1"/>
        <c:majorTickMark val="none"/>
        <c:tickLblPos val="nextTo"/>
        <c:crossAx val="89069056"/>
        <c:crosses val="autoZero"/>
        <c:auto val="1"/>
        <c:lblAlgn val="ctr"/>
        <c:lblOffset val="100"/>
      </c:catAx>
      <c:valAx>
        <c:axId val="89069056"/>
        <c:scaling>
          <c:orientation val="minMax"/>
        </c:scaling>
        <c:delete val="1"/>
        <c:axPos val="l"/>
        <c:numFmt formatCode="0%" sourceLinked="1"/>
        <c:tickLblPos val="none"/>
        <c:crossAx val="8906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122723170643811"/>
          <c:y val="9.4117647058823528E-2"/>
          <c:w val="0.37214174991650484"/>
          <c:h val="0.80235294117647049"/>
        </c:manualLayout>
      </c:layout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 b="1" i="0" baseline="0">
                <a:solidFill>
                  <a:schemeClr val="bg1"/>
                </a:solidFill>
              </a:rPr>
              <a:t>Carga contaminante de los efluentes industriales  vertidos al litoral mediterráneo andaluz. </a:t>
            </a:r>
            <a:endParaRPr lang="es-ES" sz="1400">
              <a:solidFill>
                <a:schemeClr val="bg1"/>
              </a:solidFill>
            </a:endParaRPr>
          </a:p>
          <a:p>
            <a:pPr>
              <a:defRPr/>
            </a:pPr>
            <a:r>
              <a:rPr lang="es-ES" sz="1400" b="1" i="0" baseline="0">
                <a:solidFill>
                  <a:schemeClr val="bg1"/>
                </a:solidFill>
              </a:rPr>
              <a:t>Comparativa  2002-2011</a:t>
            </a:r>
          </a:p>
        </c:rich>
      </c:tx>
      <c:layout/>
      <c:spPr>
        <a:solidFill>
          <a:srgbClr val="92D050"/>
        </a:solidFill>
      </c:spPr>
    </c:title>
    <c:plotArea>
      <c:layout>
        <c:manualLayout>
          <c:layoutTarget val="inner"/>
          <c:xMode val="edge"/>
          <c:yMode val="edge"/>
          <c:x val="0.31938499926081726"/>
          <c:y val="0.21877887630126971"/>
          <c:w val="0.64061615458672461"/>
          <c:h val="0.6235197974586186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8"/>
            <c:spPr>
              <a:solidFill>
                <a:srgbClr val="FF9900"/>
              </a:solidFill>
            </c:spPr>
          </c:dPt>
          <c:dLbls>
            <c:dLbl>
              <c:idx val="8"/>
              <c:layout>
                <c:manualLayout>
                  <c:x val="-5.9479553903345805E-2"/>
                  <c:y val="3.63967242948134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'Sectores_act  (2002-11)med'!$A$8:$A$16</c:f>
              <c:strCache>
                <c:ptCount val="9"/>
                <c:pt idx="0">
                  <c:v>Carbono Orgánico Total </c:v>
                </c:pt>
                <c:pt idx="1">
                  <c:v>Nitrógeno total  </c:v>
                </c:pt>
                <c:pt idx="2">
                  <c:v>Sólidos en suspensión </c:v>
                </c:pt>
                <c:pt idx="3">
                  <c:v>Metales</c:v>
                </c:pt>
                <c:pt idx="4">
                  <c:v>Fenoles </c:v>
                </c:pt>
                <c:pt idx="5">
                  <c:v>Fósforo total </c:v>
                </c:pt>
                <c:pt idx="6">
                  <c:v>Compuestos organoclorados</c:v>
                </c:pt>
                <c:pt idx="7">
                  <c:v>Cloro residual total </c:v>
                </c:pt>
                <c:pt idx="8">
                  <c:v>Total</c:v>
                </c:pt>
              </c:strCache>
            </c:strRef>
          </c:cat>
          <c:val>
            <c:numRef>
              <c:f>'Sectores_act  (2002-11)med'!$H$8:$H$16</c:f>
              <c:numCache>
                <c:formatCode>#,##0.00</c:formatCode>
                <c:ptCount val="9"/>
                <c:pt idx="0">
                  <c:v>-16.156392678521406</c:v>
                </c:pt>
                <c:pt idx="1">
                  <c:v>-13.601905585979114</c:v>
                </c:pt>
                <c:pt idx="2">
                  <c:v>-4.2766045507367929</c:v>
                </c:pt>
                <c:pt idx="3">
                  <c:v>5.2290566412349371</c:v>
                </c:pt>
                <c:pt idx="4">
                  <c:v>-5.2285258670310029</c:v>
                </c:pt>
                <c:pt idx="5">
                  <c:v>-5.7836477537243809E-3</c:v>
                </c:pt>
                <c:pt idx="6">
                  <c:v>-0.27218163624166664</c:v>
                </c:pt>
                <c:pt idx="7">
                  <c:v>-0.48232101937626182</c:v>
                </c:pt>
                <c:pt idx="8">
                  <c:v>-34.794658344405008</c:v>
                </c:pt>
              </c:numCache>
            </c:numRef>
          </c:val>
        </c:ser>
        <c:gapWidth val="75"/>
        <c:axId val="89574016"/>
        <c:axId val="89584000"/>
      </c:barChart>
      <c:catAx>
        <c:axId val="895740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tickLblPos val="low"/>
        <c:spPr>
          <a:ln>
            <a:solidFill>
              <a:sysClr val="windowText" lastClr="000000"/>
            </a:solidFill>
          </a:ln>
        </c:spPr>
        <c:crossAx val="89584000"/>
        <c:crosses val="autoZero"/>
        <c:auto val="1"/>
        <c:lblAlgn val="ctr"/>
        <c:lblOffset val="100"/>
      </c:catAx>
      <c:valAx>
        <c:axId val="8958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Diferencia 2011 - 2002 (UC/1000)</a:t>
                </a:r>
                <a:endParaRPr lang="es-ES" sz="1000"/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>
            <a:solidFill>
              <a:sysClr val="windowText" lastClr="000000"/>
            </a:solidFill>
          </a:ln>
        </c:spPr>
        <c:crossAx val="89574016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>
                <a:solidFill>
                  <a:schemeClr val="bg1"/>
                </a:solidFill>
              </a:rPr>
              <a:t>Carga contaminante de los efluentes industriales</a:t>
            </a:r>
            <a:r>
              <a:rPr lang="es-ES" sz="1400" baseline="0">
                <a:solidFill>
                  <a:schemeClr val="bg1"/>
                </a:solidFill>
              </a:rPr>
              <a:t>  vertidos al litoral atlántico andaluz. </a:t>
            </a:r>
          </a:p>
          <a:p>
            <a:pPr>
              <a:defRPr/>
            </a:pPr>
            <a:r>
              <a:rPr lang="es-ES" sz="1400" baseline="0">
                <a:solidFill>
                  <a:schemeClr val="bg1"/>
                </a:solidFill>
              </a:rPr>
              <a:t>Comparativa  2002-2011</a:t>
            </a:r>
            <a:endParaRPr lang="es-ES" sz="1400">
              <a:solidFill>
                <a:schemeClr val="bg1"/>
              </a:solidFill>
            </a:endParaRPr>
          </a:p>
        </c:rich>
      </c:tx>
      <c:layout/>
      <c:spPr>
        <a:solidFill>
          <a:srgbClr val="92D050"/>
        </a:solidFill>
      </c:spPr>
    </c:title>
    <c:plotArea>
      <c:layout>
        <c:manualLayout>
          <c:layoutTarget val="inner"/>
          <c:xMode val="edge"/>
          <c:yMode val="edge"/>
          <c:x val="0.31860094131442368"/>
          <c:y val="0.23738906799000253"/>
          <c:w val="0.64825162625824884"/>
          <c:h val="0.590505306625131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8"/>
            <c:spPr>
              <a:solidFill>
                <a:srgbClr val="FF9900"/>
              </a:solidFill>
            </c:spPr>
          </c:dPt>
          <c:dLbls>
            <c:dLbl>
              <c:idx val="8"/>
              <c:layout>
                <c:manualLayout>
                  <c:x val="-0.5200242575962662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'Sectores_act  (2002-11)atl'!$A$5:$A$13</c:f>
              <c:strCache>
                <c:ptCount val="9"/>
                <c:pt idx="0">
                  <c:v>Carbono Orgánico Total </c:v>
                </c:pt>
                <c:pt idx="1">
                  <c:v>Nitrógeno total  </c:v>
                </c:pt>
                <c:pt idx="2">
                  <c:v>Sólidos en suspensión </c:v>
                </c:pt>
                <c:pt idx="3">
                  <c:v>Metales</c:v>
                </c:pt>
                <c:pt idx="4">
                  <c:v>Fenoles </c:v>
                </c:pt>
                <c:pt idx="5">
                  <c:v>Fósforo total </c:v>
                </c:pt>
                <c:pt idx="6">
                  <c:v>Compuestos organoclorados</c:v>
                </c:pt>
                <c:pt idx="7">
                  <c:v>Cloro residual total </c:v>
                </c:pt>
                <c:pt idx="8">
                  <c:v>Total</c:v>
                </c:pt>
              </c:strCache>
            </c:strRef>
          </c:cat>
          <c:val>
            <c:numRef>
              <c:f>'Sectores_act  (2002-11)atl'!$H$5:$H$13</c:f>
              <c:numCache>
                <c:formatCode>#,##0.00</c:formatCode>
                <c:ptCount val="9"/>
                <c:pt idx="0">
                  <c:v>-8.3647297933358526</c:v>
                </c:pt>
                <c:pt idx="1">
                  <c:v>-4.2051167240282581</c:v>
                </c:pt>
                <c:pt idx="2">
                  <c:v>3.4639171955262391</c:v>
                </c:pt>
                <c:pt idx="3">
                  <c:v>-1.5032551567228483</c:v>
                </c:pt>
                <c:pt idx="4">
                  <c:v>-0.567767783105114</c:v>
                </c:pt>
                <c:pt idx="5">
                  <c:v>-2.211522627627863</c:v>
                </c:pt>
                <c:pt idx="6">
                  <c:v>9.972066090218186E-2</c:v>
                </c:pt>
                <c:pt idx="7">
                  <c:v>-4.154803428E-2</c:v>
                </c:pt>
                <c:pt idx="8">
                  <c:v>-13.330302262671518</c:v>
                </c:pt>
              </c:numCache>
            </c:numRef>
          </c:val>
        </c:ser>
        <c:gapWidth val="75"/>
        <c:overlap val="-25"/>
        <c:axId val="89643264"/>
        <c:axId val="90128384"/>
      </c:barChart>
      <c:catAx>
        <c:axId val="896432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tickLblPos val="low"/>
        <c:spPr>
          <a:ln>
            <a:solidFill>
              <a:schemeClr val="tx1"/>
            </a:solidFill>
          </a:ln>
        </c:spPr>
        <c:crossAx val="90128384"/>
        <c:crosses val="autoZero"/>
        <c:auto val="1"/>
        <c:lblAlgn val="ctr"/>
        <c:lblOffset val="100"/>
      </c:catAx>
      <c:valAx>
        <c:axId val="9012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Diferencia 2011 - 2002 (UC/1000)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9525">
            <a:noFill/>
          </a:ln>
        </c:spPr>
        <c:crossAx val="89643264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9</xdr:row>
      <xdr:rowOff>200025</xdr:rowOff>
    </xdr:from>
    <xdr:to>
      <xdr:col>7</xdr:col>
      <xdr:colOff>219075</xdr:colOff>
      <xdr:row>28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190500</xdr:rowOff>
    </xdr:from>
    <xdr:to>
      <xdr:col>4</xdr:col>
      <xdr:colOff>323850</xdr:colOff>
      <xdr:row>0</xdr:row>
      <xdr:rowOff>1143000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05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47625</xdr:rowOff>
    </xdr:from>
    <xdr:to>
      <xdr:col>15</xdr:col>
      <xdr:colOff>609600</xdr:colOff>
      <xdr:row>34</xdr:row>
      <xdr:rowOff>133350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231321</xdr:colOff>
      <xdr:row>0</xdr:row>
      <xdr:rowOff>95250</xdr:rowOff>
    </xdr:from>
    <xdr:to>
      <xdr:col>2</xdr:col>
      <xdr:colOff>852446</xdr:colOff>
      <xdr:row>0</xdr:row>
      <xdr:rowOff>1088243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1" y="95250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41</xdr:row>
      <xdr:rowOff>66675</xdr:rowOff>
    </xdr:from>
    <xdr:to>
      <xdr:col>16</xdr:col>
      <xdr:colOff>333375</xdr:colOff>
      <xdr:row>77</xdr:row>
      <xdr:rowOff>142875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358588</xdr:colOff>
      <xdr:row>0</xdr:row>
      <xdr:rowOff>33617</xdr:rowOff>
    </xdr:from>
    <xdr:to>
      <xdr:col>1</xdr:col>
      <xdr:colOff>952499</xdr:colOff>
      <xdr:row>0</xdr:row>
      <xdr:rowOff>1026610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8588" y="33617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78440</xdr:rowOff>
    </xdr:from>
    <xdr:to>
      <xdr:col>2</xdr:col>
      <xdr:colOff>773206</xdr:colOff>
      <xdr:row>0</xdr:row>
      <xdr:rowOff>1123867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9" y="78440"/>
          <a:ext cx="3429000" cy="104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67235</xdr:colOff>
      <xdr:row>4</xdr:row>
      <xdr:rowOff>56030</xdr:rowOff>
    </xdr:from>
    <xdr:to>
      <xdr:col>15</xdr:col>
      <xdr:colOff>80121</xdr:colOff>
      <xdr:row>28</xdr:row>
      <xdr:rowOff>86286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12886</xdr:colOff>
      <xdr:row>68</xdr:row>
      <xdr:rowOff>87968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0.15679</cdr:x>
      <cdr:y>0.03272</cdr:y>
    </cdr:from>
    <cdr:to>
      <cdr:x>0.35623</cdr:x>
      <cdr:y>0.22344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8858" y="15688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9525</xdr:rowOff>
    </xdr:from>
    <xdr:to>
      <xdr:col>6</xdr:col>
      <xdr:colOff>1152525</xdr:colOff>
      <xdr:row>36</xdr:row>
      <xdr:rowOff>66675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264160</xdr:colOff>
      <xdr:row>0</xdr:row>
      <xdr:rowOff>111760</xdr:rowOff>
    </xdr:from>
    <xdr:to>
      <xdr:col>3</xdr:col>
      <xdr:colOff>354554</xdr:colOff>
      <xdr:row>0</xdr:row>
      <xdr:rowOff>1157187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160" y="111760"/>
          <a:ext cx="3493994" cy="104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16</xdr:row>
      <xdr:rowOff>28575</xdr:rowOff>
    </xdr:from>
    <xdr:to>
      <xdr:col>6</xdr:col>
      <xdr:colOff>1066800</xdr:colOff>
      <xdr:row>32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392206</xdr:colOff>
      <xdr:row>0</xdr:row>
      <xdr:rowOff>369794</xdr:rowOff>
    </xdr:from>
    <xdr:to>
      <xdr:col>3</xdr:col>
      <xdr:colOff>233082</xdr:colOff>
      <xdr:row>0</xdr:row>
      <xdr:rowOff>1322294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206" y="36979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zoomScale="85" zoomScaleNormal="85" workbookViewId="0">
      <selection activeCell="J13" sqref="J13"/>
    </sheetView>
  </sheetViews>
  <sheetFormatPr baseColWidth="10" defaultRowHeight="15"/>
  <sheetData>
    <row r="1" spans="1:11" ht="102.6" customHeight="1"/>
    <row r="2" spans="1:11">
      <c r="A2" s="13" t="s">
        <v>53</v>
      </c>
    </row>
    <row r="4" spans="1:11">
      <c r="A4" s="13" t="s">
        <v>41</v>
      </c>
    </row>
    <row r="5" spans="1:11">
      <c r="B5" s="13">
        <v>2002</v>
      </c>
      <c r="C5" s="13">
        <v>2003</v>
      </c>
      <c r="D5" s="14">
        <v>2004</v>
      </c>
      <c r="E5" s="15">
        <v>2005</v>
      </c>
      <c r="F5" s="15">
        <v>2006</v>
      </c>
      <c r="G5" s="15">
        <v>2007</v>
      </c>
      <c r="H5" s="15">
        <v>2008</v>
      </c>
      <c r="I5" s="15">
        <v>2009</v>
      </c>
      <c r="J5" s="15">
        <v>2010</v>
      </c>
      <c r="K5" s="15">
        <v>2011</v>
      </c>
    </row>
    <row r="6" spans="1:11">
      <c r="A6" t="s">
        <v>42</v>
      </c>
      <c r="B6" s="16">
        <v>123914.91985661816</v>
      </c>
      <c r="C6" s="16">
        <v>115663.61088231334</v>
      </c>
      <c r="D6" s="16">
        <v>112778.15014367728</v>
      </c>
      <c r="E6" s="16">
        <v>109316.2351838803</v>
      </c>
      <c r="F6" s="16">
        <v>84818.229602486899</v>
      </c>
      <c r="G6" s="16">
        <v>90067.821158663093</v>
      </c>
      <c r="H6" s="16">
        <v>104527.48467039478</v>
      </c>
      <c r="I6" s="16">
        <v>69176.804603125303</v>
      </c>
      <c r="J6" s="16">
        <v>76375.656650464953</v>
      </c>
      <c r="K6" s="16">
        <v>74723.447739597861</v>
      </c>
    </row>
    <row r="7" spans="1:11">
      <c r="A7" t="s">
        <v>43</v>
      </c>
      <c r="B7" s="17">
        <v>1</v>
      </c>
      <c r="C7" s="17">
        <v>0.93341149730918271</v>
      </c>
      <c r="D7" s="17">
        <v>0.91012567553747981</v>
      </c>
      <c r="E7" s="17">
        <v>0.88218783751278707</v>
      </c>
      <c r="F7" s="17">
        <v>0.68448762829068532</v>
      </c>
      <c r="G7" s="17">
        <v>0.72685211161723284</v>
      </c>
      <c r="H7" s="17">
        <v>0.84354236593417042</v>
      </c>
      <c r="I7" s="17">
        <v>0.55826049585610615</v>
      </c>
      <c r="J7" s="17">
        <f>J6/B6</f>
        <v>0.61635561511752701</v>
      </c>
      <c r="K7" s="17">
        <f>K6/B6</f>
        <v>0.60302220124953709</v>
      </c>
    </row>
    <row r="9" spans="1:11">
      <c r="J9" s="18"/>
    </row>
    <row r="12" spans="1:11">
      <c r="C12" s="16"/>
      <c r="D12" s="16"/>
      <c r="E12" s="16"/>
      <c r="F12" s="16"/>
      <c r="G12" s="16"/>
      <c r="H12" s="16"/>
      <c r="I12" s="16"/>
    </row>
    <row r="13" spans="1:11">
      <c r="B13" s="17"/>
      <c r="C13" s="17"/>
      <c r="D13" s="17"/>
      <c r="E13" s="17"/>
      <c r="F13" s="17"/>
      <c r="G13" s="17"/>
      <c r="H13" s="17"/>
      <c r="I13" s="17"/>
    </row>
    <row r="32" spans="1:1">
      <c r="A32" t="s">
        <v>52</v>
      </c>
    </row>
  </sheetData>
  <dataConsolidate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53"/>
  <sheetViews>
    <sheetView zoomScale="85" zoomScaleNormal="85" workbookViewId="0">
      <selection activeCell="B6" sqref="B6"/>
    </sheetView>
  </sheetViews>
  <sheetFormatPr baseColWidth="10" defaultRowHeight="12"/>
  <cols>
    <col min="1" max="1" width="26.42578125" style="19" customWidth="1"/>
    <col min="2" max="2" width="13" style="19" bestFit="1" customWidth="1"/>
    <col min="3" max="3" width="14.7109375" style="19" bestFit="1" customWidth="1"/>
    <col min="4" max="4" width="11.42578125" style="19"/>
    <col min="5" max="5" width="15.7109375" style="19" customWidth="1"/>
    <col min="6" max="6" width="26.5703125" style="19" customWidth="1"/>
    <col min="7" max="256" width="11.42578125" style="19"/>
    <col min="257" max="257" width="26.42578125" style="19" customWidth="1"/>
    <col min="258" max="258" width="13" style="19" bestFit="1" customWidth="1"/>
    <col min="259" max="259" width="14.7109375" style="19" bestFit="1" customWidth="1"/>
    <col min="260" max="260" width="11.42578125" style="19"/>
    <col min="261" max="261" width="15.7109375" style="19" customWidth="1"/>
    <col min="262" max="262" width="26.5703125" style="19" customWidth="1"/>
    <col min="263" max="512" width="11.42578125" style="19"/>
    <col min="513" max="513" width="26.42578125" style="19" customWidth="1"/>
    <col min="514" max="514" width="13" style="19" bestFit="1" customWidth="1"/>
    <col min="515" max="515" width="14.7109375" style="19" bestFit="1" customWidth="1"/>
    <col min="516" max="516" width="11.42578125" style="19"/>
    <col min="517" max="517" width="15.7109375" style="19" customWidth="1"/>
    <col min="518" max="518" width="26.5703125" style="19" customWidth="1"/>
    <col min="519" max="768" width="11.42578125" style="19"/>
    <col min="769" max="769" width="26.42578125" style="19" customWidth="1"/>
    <col min="770" max="770" width="13" style="19" bestFit="1" customWidth="1"/>
    <col min="771" max="771" width="14.7109375" style="19" bestFit="1" customWidth="1"/>
    <col min="772" max="772" width="11.42578125" style="19"/>
    <col min="773" max="773" width="15.7109375" style="19" customWidth="1"/>
    <col min="774" max="774" width="26.5703125" style="19" customWidth="1"/>
    <col min="775" max="1024" width="11.42578125" style="19"/>
    <col min="1025" max="1025" width="26.42578125" style="19" customWidth="1"/>
    <col min="1026" max="1026" width="13" style="19" bestFit="1" customWidth="1"/>
    <col min="1027" max="1027" width="14.7109375" style="19" bestFit="1" customWidth="1"/>
    <col min="1028" max="1028" width="11.42578125" style="19"/>
    <col min="1029" max="1029" width="15.7109375" style="19" customWidth="1"/>
    <col min="1030" max="1030" width="26.5703125" style="19" customWidth="1"/>
    <col min="1031" max="1280" width="11.42578125" style="19"/>
    <col min="1281" max="1281" width="26.42578125" style="19" customWidth="1"/>
    <col min="1282" max="1282" width="13" style="19" bestFit="1" customWidth="1"/>
    <col min="1283" max="1283" width="14.7109375" style="19" bestFit="1" customWidth="1"/>
    <col min="1284" max="1284" width="11.42578125" style="19"/>
    <col min="1285" max="1285" width="15.7109375" style="19" customWidth="1"/>
    <col min="1286" max="1286" width="26.5703125" style="19" customWidth="1"/>
    <col min="1287" max="1536" width="11.42578125" style="19"/>
    <col min="1537" max="1537" width="26.42578125" style="19" customWidth="1"/>
    <col min="1538" max="1538" width="13" style="19" bestFit="1" customWidth="1"/>
    <col min="1539" max="1539" width="14.7109375" style="19" bestFit="1" customWidth="1"/>
    <col min="1540" max="1540" width="11.42578125" style="19"/>
    <col min="1541" max="1541" width="15.7109375" style="19" customWidth="1"/>
    <col min="1542" max="1542" width="26.5703125" style="19" customWidth="1"/>
    <col min="1543" max="1792" width="11.42578125" style="19"/>
    <col min="1793" max="1793" width="26.42578125" style="19" customWidth="1"/>
    <col min="1794" max="1794" width="13" style="19" bestFit="1" customWidth="1"/>
    <col min="1795" max="1795" width="14.7109375" style="19" bestFit="1" customWidth="1"/>
    <col min="1796" max="1796" width="11.42578125" style="19"/>
    <col min="1797" max="1797" width="15.7109375" style="19" customWidth="1"/>
    <col min="1798" max="1798" width="26.5703125" style="19" customWidth="1"/>
    <col min="1799" max="2048" width="11.42578125" style="19"/>
    <col min="2049" max="2049" width="26.42578125" style="19" customWidth="1"/>
    <col min="2050" max="2050" width="13" style="19" bestFit="1" customWidth="1"/>
    <col min="2051" max="2051" width="14.7109375" style="19" bestFit="1" customWidth="1"/>
    <col min="2052" max="2052" width="11.42578125" style="19"/>
    <col min="2053" max="2053" width="15.7109375" style="19" customWidth="1"/>
    <col min="2054" max="2054" width="26.5703125" style="19" customWidth="1"/>
    <col min="2055" max="2304" width="11.42578125" style="19"/>
    <col min="2305" max="2305" width="26.42578125" style="19" customWidth="1"/>
    <col min="2306" max="2306" width="13" style="19" bestFit="1" customWidth="1"/>
    <col min="2307" max="2307" width="14.7109375" style="19" bestFit="1" customWidth="1"/>
    <col min="2308" max="2308" width="11.42578125" style="19"/>
    <col min="2309" max="2309" width="15.7109375" style="19" customWidth="1"/>
    <col min="2310" max="2310" width="26.5703125" style="19" customWidth="1"/>
    <col min="2311" max="2560" width="11.42578125" style="19"/>
    <col min="2561" max="2561" width="26.42578125" style="19" customWidth="1"/>
    <col min="2562" max="2562" width="13" style="19" bestFit="1" customWidth="1"/>
    <col min="2563" max="2563" width="14.7109375" style="19" bestFit="1" customWidth="1"/>
    <col min="2564" max="2564" width="11.42578125" style="19"/>
    <col min="2565" max="2565" width="15.7109375" style="19" customWidth="1"/>
    <col min="2566" max="2566" width="26.5703125" style="19" customWidth="1"/>
    <col min="2567" max="2816" width="11.42578125" style="19"/>
    <col min="2817" max="2817" width="26.42578125" style="19" customWidth="1"/>
    <col min="2818" max="2818" width="13" style="19" bestFit="1" customWidth="1"/>
    <col min="2819" max="2819" width="14.7109375" style="19" bestFit="1" customWidth="1"/>
    <col min="2820" max="2820" width="11.42578125" style="19"/>
    <col min="2821" max="2821" width="15.7109375" style="19" customWidth="1"/>
    <col min="2822" max="2822" width="26.5703125" style="19" customWidth="1"/>
    <col min="2823" max="3072" width="11.42578125" style="19"/>
    <col min="3073" max="3073" width="26.42578125" style="19" customWidth="1"/>
    <col min="3074" max="3074" width="13" style="19" bestFit="1" customWidth="1"/>
    <col min="3075" max="3075" width="14.7109375" style="19" bestFit="1" customWidth="1"/>
    <col min="3076" max="3076" width="11.42578125" style="19"/>
    <col min="3077" max="3077" width="15.7109375" style="19" customWidth="1"/>
    <col min="3078" max="3078" width="26.5703125" style="19" customWidth="1"/>
    <col min="3079" max="3328" width="11.42578125" style="19"/>
    <col min="3329" max="3329" width="26.42578125" style="19" customWidth="1"/>
    <col min="3330" max="3330" width="13" style="19" bestFit="1" customWidth="1"/>
    <col min="3331" max="3331" width="14.7109375" style="19" bestFit="1" customWidth="1"/>
    <col min="3332" max="3332" width="11.42578125" style="19"/>
    <col min="3333" max="3333" width="15.7109375" style="19" customWidth="1"/>
    <col min="3334" max="3334" width="26.5703125" style="19" customWidth="1"/>
    <col min="3335" max="3584" width="11.42578125" style="19"/>
    <col min="3585" max="3585" width="26.42578125" style="19" customWidth="1"/>
    <col min="3586" max="3586" width="13" style="19" bestFit="1" customWidth="1"/>
    <col min="3587" max="3587" width="14.7109375" style="19" bestFit="1" customWidth="1"/>
    <col min="3588" max="3588" width="11.42578125" style="19"/>
    <col min="3589" max="3589" width="15.7109375" style="19" customWidth="1"/>
    <col min="3590" max="3590" width="26.5703125" style="19" customWidth="1"/>
    <col min="3591" max="3840" width="11.42578125" style="19"/>
    <col min="3841" max="3841" width="26.42578125" style="19" customWidth="1"/>
    <col min="3842" max="3842" width="13" style="19" bestFit="1" customWidth="1"/>
    <col min="3843" max="3843" width="14.7109375" style="19" bestFit="1" customWidth="1"/>
    <col min="3844" max="3844" width="11.42578125" style="19"/>
    <col min="3845" max="3845" width="15.7109375" style="19" customWidth="1"/>
    <col min="3846" max="3846" width="26.5703125" style="19" customWidth="1"/>
    <col min="3847" max="4096" width="11.42578125" style="19"/>
    <col min="4097" max="4097" width="26.42578125" style="19" customWidth="1"/>
    <col min="4098" max="4098" width="13" style="19" bestFit="1" customWidth="1"/>
    <col min="4099" max="4099" width="14.7109375" style="19" bestFit="1" customWidth="1"/>
    <col min="4100" max="4100" width="11.42578125" style="19"/>
    <col min="4101" max="4101" width="15.7109375" style="19" customWidth="1"/>
    <col min="4102" max="4102" width="26.5703125" style="19" customWidth="1"/>
    <col min="4103" max="4352" width="11.42578125" style="19"/>
    <col min="4353" max="4353" width="26.42578125" style="19" customWidth="1"/>
    <col min="4354" max="4354" width="13" style="19" bestFit="1" customWidth="1"/>
    <col min="4355" max="4355" width="14.7109375" style="19" bestFit="1" customWidth="1"/>
    <col min="4356" max="4356" width="11.42578125" style="19"/>
    <col min="4357" max="4357" width="15.7109375" style="19" customWidth="1"/>
    <col min="4358" max="4358" width="26.5703125" style="19" customWidth="1"/>
    <col min="4359" max="4608" width="11.42578125" style="19"/>
    <col min="4609" max="4609" width="26.42578125" style="19" customWidth="1"/>
    <col min="4610" max="4610" width="13" style="19" bestFit="1" customWidth="1"/>
    <col min="4611" max="4611" width="14.7109375" style="19" bestFit="1" customWidth="1"/>
    <col min="4612" max="4612" width="11.42578125" style="19"/>
    <col min="4613" max="4613" width="15.7109375" style="19" customWidth="1"/>
    <col min="4614" max="4614" width="26.5703125" style="19" customWidth="1"/>
    <col min="4615" max="4864" width="11.42578125" style="19"/>
    <col min="4865" max="4865" width="26.42578125" style="19" customWidth="1"/>
    <col min="4866" max="4866" width="13" style="19" bestFit="1" customWidth="1"/>
    <col min="4867" max="4867" width="14.7109375" style="19" bestFit="1" customWidth="1"/>
    <col min="4868" max="4868" width="11.42578125" style="19"/>
    <col min="4869" max="4869" width="15.7109375" style="19" customWidth="1"/>
    <col min="4870" max="4870" width="26.5703125" style="19" customWidth="1"/>
    <col min="4871" max="5120" width="11.42578125" style="19"/>
    <col min="5121" max="5121" width="26.42578125" style="19" customWidth="1"/>
    <col min="5122" max="5122" width="13" style="19" bestFit="1" customWidth="1"/>
    <col min="5123" max="5123" width="14.7109375" style="19" bestFit="1" customWidth="1"/>
    <col min="5124" max="5124" width="11.42578125" style="19"/>
    <col min="5125" max="5125" width="15.7109375" style="19" customWidth="1"/>
    <col min="5126" max="5126" width="26.5703125" style="19" customWidth="1"/>
    <col min="5127" max="5376" width="11.42578125" style="19"/>
    <col min="5377" max="5377" width="26.42578125" style="19" customWidth="1"/>
    <col min="5378" max="5378" width="13" style="19" bestFit="1" customWidth="1"/>
    <col min="5379" max="5379" width="14.7109375" style="19" bestFit="1" customWidth="1"/>
    <col min="5380" max="5380" width="11.42578125" style="19"/>
    <col min="5381" max="5381" width="15.7109375" style="19" customWidth="1"/>
    <col min="5382" max="5382" width="26.5703125" style="19" customWidth="1"/>
    <col min="5383" max="5632" width="11.42578125" style="19"/>
    <col min="5633" max="5633" width="26.42578125" style="19" customWidth="1"/>
    <col min="5634" max="5634" width="13" style="19" bestFit="1" customWidth="1"/>
    <col min="5635" max="5635" width="14.7109375" style="19" bestFit="1" customWidth="1"/>
    <col min="5636" max="5636" width="11.42578125" style="19"/>
    <col min="5637" max="5637" width="15.7109375" style="19" customWidth="1"/>
    <col min="5638" max="5638" width="26.5703125" style="19" customWidth="1"/>
    <col min="5639" max="5888" width="11.42578125" style="19"/>
    <col min="5889" max="5889" width="26.42578125" style="19" customWidth="1"/>
    <col min="5890" max="5890" width="13" style="19" bestFit="1" customWidth="1"/>
    <col min="5891" max="5891" width="14.7109375" style="19" bestFit="1" customWidth="1"/>
    <col min="5892" max="5892" width="11.42578125" style="19"/>
    <col min="5893" max="5893" width="15.7109375" style="19" customWidth="1"/>
    <col min="5894" max="5894" width="26.5703125" style="19" customWidth="1"/>
    <col min="5895" max="6144" width="11.42578125" style="19"/>
    <col min="6145" max="6145" width="26.42578125" style="19" customWidth="1"/>
    <col min="6146" max="6146" width="13" style="19" bestFit="1" customWidth="1"/>
    <col min="6147" max="6147" width="14.7109375" style="19" bestFit="1" customWidth="1"/>
    <col min="6148" max="6148" width="11.42578125" style="19"/>
    <col min="6149" max="6149" width="15.7109375" style="19" customWidth="1"/>
    <col min="6150" max="6150" width="26.5703125" style="19" customWidth="1"/>
    <col min="6151" max="6400" width="11.42578125" style="19"/>
    <col min="6401" max="6401" width="26.42578125" style="19" customWidth="1"/>
    <col min="6402" max="6402" width="13" style="19" bestFit="1" customWidth="1"/>
    <col min="6403" max="6403" width="14.7109375" style="19" bestFit="1" customWidth="1"/>
    <col min="6404" max="6404" width="11.42578125" style="19"/>
    <col min="6405" max="6405" width="15.7109375" style="19" customWidth="1"/>
    <col min="6406" max="6406" width="26.5703125" style="19" customWidth="1"/>
    <col min="6407" max="6656" width="11.42578125" style="19"/>
    <col min="6657" max="6657" width="26.42578125" style="19" customWidth="1"/>
    <col min="6658" max="6658" width="13" style="19" bestFit="1" customWidth="1"/>
    <col min="6659" max="6659" width="14.7109375" style="19" bestFit="1" customWidth="1"/>
    <col min="6660" max="6660" width="11.42578125" style="19"/>
    <col min="6661" max="6661" width="15.7109375" style="19" customWidth="1"/>
    <col min="6662" max="6662" width="26.5703125" style="19" customWidth="1"/>
    <col min="6663" max="6912" width="11.42578125" style="19"/>
    <col min="6913" max="6913" width="26.42578125" style="19" customWidth="1"/>
    <col min="6914" max="6914" width="13" style="19" bestFit="1" customWidth="1"/>
    <col min="6915" max="6915" width="14.7109375" style="19" bestFit="1" customWidth="1"/>
    <col min="6916" max="6916" width="11.42578125" style="19"/>
    <col min="6917" max="6917" width="15.7109375" style="19" customWidth="1"/>
    <col min="6918" max="6918" width="26.5703125" style="19" customWidth="1"/>
    <col min="6919" max="7168" width="11.42578125" style="19"/>
    <col min="7169" max="7169" width="26.42578125" style="19" customWidth="1"/>
    <col min="7170" max="7170" width="13" style="19" bestFit="1" customWidth="1"/>
    <col min="7171" max="7171" width="14.7109375" style="19" bestFit="1" customWidth="1"/>
    <col min="7172" max="7172" width="11.42578125" style="19"/>
    <col min="7173" max="7173" width="15.7109375" style="19" customWidth="1"/>
    <col min="7174" max="7174" width="26.5703125" style="19" customWidth="1"/>
    <col min="7175" max="7424" width="11.42578125" style="19"/>
    <col min="7425" max="7425" width="26.42578125" style="19" customWidth="1"/>
    <col min="7426" max="7426" width="13" style="19" bestFit="1" customWidth="1"/>
    <col min="7427" max="7427" width="14.7109375" style="19" bestFit="1" customWidth="1"/>
    <col min="7428" max="7428" width="11.42578125" style="19"/>
    <col min="7429" max="7429" width="15.7109375" style="19" customWidth="1"/>
    <col min="7430" max="7430" width="26.5703125" style="19" customWidth="1"/>
    <col min="7431" max="7680" width="11.42578125" style="19"/>
    <col min="7681" max="7681" width="26.42578125" style="19" customWidth="1"/>
    <col min="7682" max="7682" width="13" style="19" bestFit="1" customWidth="1"/>
    <col min="7683" max="7683" width="14.7109375" style="19" bestFit="1" customWidth="1"/>
    <col min="7684" max="7684" width="11.42578125" style="19"/>
    <col min="7685" max="7685" width="15.7109375" style="19" customWidth="1"/>
    <col min="7686" max="7686" width="26.5703125" style="19" customWidth="1"/>
    <col min="7687" max="7936" width="11.42578125" style="19"/>
    <col min="7937" max="7937" width="26.42578125" style="19" customWidth="1"/>
    <col min="7938" max="7938" width="13" style="19" bestFit="1" customWidth="1"/>
    <col min="7939" max="7939" width="14.7109375" style="19" bestFit="1" customWidth="1"/>
    <col min="7940" max="7940" width="11.42578125" style="19"/>
    <col min="7941" max="7941" width="15.7109375" style="19" customWidth="1"/>
    <col min="7942" max="7942" width="26.5703125" style="19" customWidth="1"/>
    <col min="7943" max="8192" width="11.42578125" style="19"/>
    <col min="8193" max="8193" width="26.42578125" style="19" customWidth="1"/>
    <col min="8194" max="8194" width="13" style="19" bestFit="1" customWidth="1"/>
    <col min="8195" max="8195" width="14.7109375" style="19" bestFit="1" customWidth="1"/>
    <col min="8196" max="8196" width="11.42578125" style="19"/>
    <col min="8197" max="8197" width="15.7109375" style="19" customWidth="1"/>
    <col min="8198" max="8198" width="26.5703125" style="19" customWidth="1"/>
    <col min="8199" max="8448" width="11.42578125" style="19"/>
    <col min="8449" max="8449" width="26.42578125" style="19" customWidth="1"/>
    <col min="8450" max="8450" width="13" style="19" bestFit="1" customWidth="1"/>
    <col min="8451" max="8451" width="14.7109375" style="19" bestFit="1" customWidth="1"/>
    <col min="8452" max="8452" width="11.42578125" style="19"/>
    <col min="8453" max="8453" width="15.7109375" style="19" customWidth="1"/>
    <col min="8454" max="8454" width="26.5703125" style="19" customWidth="1"/>
    <col min="8455" max="8704" width="11.42578125" style="19"/>
    <col min="8705" max="8705" width="26.42578125" style="19" customWidth="1"/>
    <col min="8706" max="8706" width="13" style="19" bestFit="1" customWidth="1"/>
    <col min="8707" max="8707" width="14.7109375" style="19" bestFit="1" customWidth="1"/>
    <col min="8708" max="8708" width="11.42578125" style="19"/>
    <col min="8709" max="8709" width="15.7109375" style="19" customWidth="1"/>
    <col min="8710" max="8710" width="26.5703125" style="19" customWidth="1"/>
    <col min="8711" max="8960" width="11.42578125" style="19"/>
    <col min="8961" max="8961" width="26.42578125" style="19" customWidth="1"/>
    <col min="8962" max="8962" width="13" style="19" bestFit="1" customWidth="1"/>
    <col min="8963" max="8963" width="14.7109375" style="19" bestFit="1" customWidth="1"/>
    <col min="8964" max="8964" width="11.42578125" style="19"/>
    <col min="8965" max="8965" width="15.7109375" style="19" customWidth="1"/>
    <col min="8966" max="8966" width="26.5703125" style="19" customWidth="1"/>
    <col min="8967" max="9216" width="11.42578125" style="19"/>
    <col min="9217" max="9217" width="26.42578125" style="19" customWidth="1"/>
    <col min="9218" max="9218" width="13" style="19" bestFit="1" customWidth="1"/>
    <col min="9219" max="9219" width="14.7109375" style="19" bestFit="1" customWidth="1"/>
    <col min="9220" max="9220" width="11.42578125" style="19"/>
    <col min="9221" max="9221" width="15.7109375" style="19" customWidth="1"/>
    <col min="9222" max="9222" width="26.5703125" style="19" customWidth="1"/>
    <col min="9223" max="9472" width="11.42578125" style="19"/>
    <col min="9473" max="9473" width="26.42578125" style="19" customWidth="1"/>
    <col min="9474" max="9474" width="13" style="19" bestFit="1" customWidth="1"/>
    <col min="9475" max="9475" width="14.7109375" style="19" bestFit="1" customWidth="1"/>
    <col min="9476" max="9476" width="11.42578125" style="19"/>
    <col min="9477" max="9477" width="15.7109375" style="19" customWidth="1"/>
    <col min="9478" max="9478" width="26.5703125" style="19" customWidth="1"/>
    <col min="9479" max="9728" width="11.42578125" style="19"/>
    <col min="9729" max="9729" width="26.42578125" style="19" customWidth="1"/>
    <col min="9730" max="9730" width="13" style="19" bestFit="1" customWidth="1"/>
    <col min="9731" max="9731" width="14.7109375" style="19" bestFit="1" customWidth="1"/>
    <col min="9732" max="9732" width="11.42578125" style="19"/>
    <col min="9733" max="9733" width="15.7109375" style="19" customWidth="1"/>
    <col min="9734" max="9734" width="26.5703125" style="19" customWidth="1"/>
    <col min="9735" max="9984" width="11.42578125" style="19"/>
    <col min="9985" max="9985" width="26.42578125" style="19" customWidth="1"/>
    <col min="9986" max="9986" width="13" style="19" bestFit="1" customWidth="1"/>
    <col min="9987" max="9987" width="14.7109375" style="19" bestFit="1" customWidth="1"/>
    <col min="9988" max="9988" width="11.42578125" style="19"/>
    <col min="9989" max="9989" width="15.7109375" style="19" customWidth="1"/>
    <col min="9990" max="9990" width="26.5703125" style="19" customWidth="1"/>
    <col min="9991" max="10240" width="11.42578125" style="19"/>
    <col min="10241" max="10241" width="26.42578125" style="19" customWidth="1"/>
    <col min="10242" max="10242" width="13" style="19" bestFit="1" customWidth="1"/>
    <col min="10243" max="10243" width="14.7109375" style="19" bestFit="1" customWidth="1"/>
    <col min="10244" max="10244" width="11.42578125" style="19"/>
    <col min="10245" max="10245" width="15.7109375" style="19" customWidth="1"/>
    <col min="10246" max="10246" width="26.5703125" style="19" customWidth="1"/>
    <col min="10247" max="10496" width="11.42578125" style="19"/>
    <col min="10497" max="10497" width="26.42578125" style="19" customWidth="1"/>
    <col min="10498" max="10498" width="13" style="19" bestFit="1" customWidth="1"/>
    <col min="10499" max="10499" width="14.7109375" style="19" bestFit="1" customWidth="1"/>
    <col min="10500" max="10500" width="11.42578125" style="19"/>
    <col min="10501" max="10501" width="15.7109375" style="19" customWidth="1"/>
    <col min="10502" max="10502" width="26.5703125" style="19" customWidth="1"/>
    <col min="10503" max="10752" width="11.42578125" style="19"/>
    <col min="10753" max="10753" width="26.42578125" style="19" customWidth="1"/>
    <col min="10754" max="10754" width="13" style="19" bestFit="1" customWidth="1"/>
    <col min="10755" max="10755" width="14.7109375" style="19" bestFit="1" customWidth="1"/>
    <col min="10756" max="10756" width="11.42578125" style="19"/>
    <col min="10757" max="10757" width="15.7109375" style="19" customWidth="1"/>
    <col min="10758" max="10758" width="26.5703125" style="19" customWidth="1"/>
    <col min="10759" max="11008" width="11.42578125" style="19"/>
    <col min="11009" max="11009" width="26.42578125" style="19" customWidth="1"/>
    <col min="11010" max="11010" width="13" style="19" bestFit="1" customWidth="1"/>
    <col min="11011" max="11011" width="14.7109375" style="19" bestFit="1" customWidth="1"/>
    <col min="11012" max="11012" width="11.42578125" style="19"/>
    <col min="11013" max="11013" width="15.7109375" style="19" customWidth="1"/>
    <col min="11014" max="11014" width="26.5703125" style="19" customWidth="1"/>
    <col min="11015" max="11264" width="11.42578125" style="19"/>
    <col min="11265" max="11265" width="26.42578125" style="19" customWidth="1"/>
    <col min="11266" max="11266" width="13" style="19" bestFit="1" customWidth="1"/>
    <col min="11267" max="11267" width="14.7109375" style="19" bestFit="1" customWidth="1"/>
    <col min="11268" max="11268" width="11.42578125" style="19"/>
    <col min="11269" max="11269" width="15.7109375" style="19" customWidth="1"/>
    <col min="11270" max="11270" width="26.5703125" style="19" customWidth="1"/>
    <col min="11271" max="11520" width="11.42578125" style="19"/>
    <col min="11521" max="11521" width="26.42578125" style="19" customWidth="1"/>
    <col min="11522" max="11522" width="13" style="19" bestFit="1" customWidth="1"/>
    <col min="11523" max="11523" width="14.7109375" style="19" bestFit="1" customWidth="1"/>
    <col min="11524" max="11524" width="11.42578125" style="19"/>
    <col min="11525" max="11525" width="15.7109375" style="19" customWidth="1"/>
    <col min="11526" max="11526" width="26.5703125" style="19" customWidth="1"/>
    <col min="11527" max="11776" width="11.42578125" style="19"/>
    <col min="11777" max="11777" width="26.42578125" style="19" customWidth="1"/>
    <col min="11778" max="11778" width="13" style="19" bestFit="1" customWidth="1"/>
    <col min="11779" max="11779" width="14.7109375" style="19" bestFit="1" customWidth="1"/>
    <col min="11780" max="11780" width="11.42578125" style="19"/>
    <col min="11781" max="11781" width="15.7109375" style="19" customWidth="1"/>
    <col min="11782" max="11782" width="26.5703125" style="19" customWidth="1"/>
    <col min="11783" max="12032" width="11.42578125" style="19"/>
    <col min="12033" max="12033" width="26.42578125" style="19" customWidth="1"/>
    <col min="12034" max="12034" width="13" style="19" bestFit="1" customWidth="1"/>
    <col min="12035" max="12035" width="14.7109375" style="19" bestFit="1" customWidth="1"/>
    <col min="12036" max="12036" width="11.42578125" style="19"/>
    <col min="12037" max="12037" width="15.7109375" style="19" customWidth="1"/>
    <col min="12038" max="12038" width="26.5703125" style="19" customWidth="1"/>
    <col min="12039" max="12288" width="11.42578125" style="19"/>
    <col min="12289" max="12289" width="26.42578125" style="19" customWidth="1"/>
    <col min="12290" max="12290" width="13" style="19" bestFit="1" customWidth="1"/>
    <col min="12291" max="12291" width="14.7109375" style="19" bestFit="1" customWidth="1"/>
    <col min="12292" max="12292" width="11.42578125" style="19"/>
    <col min="12293" max="12293" width="15.7109375" style="19" customWidth="1"/>
    <col min="12294" max="12294" width="26.5703125" style="19" customWidth="1"/>
    <col min="12295" max="12544" width="11.42578125" style="19"/>
    <col min="12545" max="12545" width="26.42578125" style="19" customWidth="1"/>
    <col min="12546" max="12546" width="13" style="19" bestFit="1" customWidth="1"/>
    <col min="12547" max="12547" width="14.7109375" style="19" bestFit="1" customWidth="1"/>
    <col min="12548" max="12548" width="11.42578125" style="19"/>
    <col min="12549" max="12549" width="15.7109375" style="19" customWidth="1"/>
    <col min="12550" max="12550" width="26.5703125" style="19" customWidth="1"/>
    <col min="12551" max="12800" width="11.42578125" style="19"/>
    <col min="12801" max="12801" width="26.42578125" style="19" customWidth="1"/>
    <col min="12802" max="12802" width="13" style="19" bestFit="1" customWidth="1"/>
    <col min="12803" max="12803" width="14.7109375" style="19" bestFit="1" customWidth="1"/>
    <col min="12804" max="12804" width="11.42578125" style="19"/>
    <col min="12805" max="12805" width="15.7109375" style="19" customWidth="1"/>
    <col min="12806" max="12806" width="26.5703125" style="19" customWidth="1"/>
    <col min="12807" max="13056" width="11.42578125" style="19"/>
    <col min="13057" max="13057" width="26.42578125" style="19" customWidth="1"/>
    <col min="13058" max="13058" width="13" style="19" bestFit="1" customWidth="1"/>
    <col min="13059" max="13059" width="14.7109375" style="19" bestFit="1" customWidth="1"/>
    <col min="13060" max="13060" width="11.42578125" style="19"/>
    <col min="13061" max="13061" width="15.7109375" style="19" customWidth="1"/>
    <col min="13062" max="13062" width="26.5703125" style="19" customWidth="1"/>
    <col min="13063" max="13312" width="11.42578125" style="19"/>
    <col min="13313" max="13313" width="26.42578125" style="19" customWidth="1"/>
    <col min="13314" max="13314" width="13" style="19" bestFit="1" customWidth="1"/>
    <col min="13315" max="13315" width="14.7109375" style="19" bestFit="1" customWidth="1"/>
    <col min="13316" max="13316" width="11.42578125" style="19"/>
    <col min="13317" max="13317" width="15.7109375" style="19" customWidth="1"/>
    <col min="13318" max="13318" width="26.5703125" style="19" customWidth="1"/>
    <col min="13319" max="13568" width="11.42578125" style="19"/>
    <col min="13569" max="13569" width="26.42578125" style="19" customWidth="1"/>
    <col min="13570" max="13570" width="13" style="19" bestFit="1" customWidth="1"/>
    <col min="13571" max="13571" width="14.7109375" style="19" bestFit="1" customWidth="1"/>
    <col min="13572" max="13572" width="11.42578125" style="19"/>
    <col min="13573" max="13573" width="15.7109375" style="19" customWidth="1"/>
    <col min="13574" max="13574" width="26.5703125" style="19" customWidth="1"/>
    <col min="13575" max="13824" width="11.42578125" style="19"/>
    <col min="13825" max="13825" width="26.42578125" style="19" customWidth="1"/>
    <col min="13826" max="13826" width="13" style="19" bestFit="1" customWidth="1"/>
    <col min="13827" max="13827" width="14.7109375" style="19" bestFit="1" customWidth="1"/>
    <col min="13828" max="13828" width="11.42578125" style="19"/>
    <col min="13829" max="13829" width="15.7109375" style="19" customWidth="1"/>
    <col min="13830" max="13830" width="26.5703125" style="19" customWidth="1"/>
    <col min="13831" max="14080" width="11.42578125" style="19"/>
    <col min="14081" max="14081" width="26.42578125" style="19" customWidth="1"/>
    <col min="14082" max="14082" width="13" style="19" bestFit="1" customWidth="1"/>
    <col min="14083" max="14083" width="14.7109375" style="19" bestFit="1" customWidth="1"/>
    <col min="14084" max="14084" width="11.42578125" style="19"/>
    <col min="14085" max="14085" width="15.7109375" style="19" customWidth="1"/>
    <col min="14086" max="14086" width="26.5703125" style="19" customWidth="1"/>
    <col min="14087" max="14336" width="11.42578125" style="19"/>
    <col min="14337" max="14337" width="26.42578125" style="19" customWidth="1"/>
    <col min="14338" max="14338" width="13" style="19" bestFit="1" customWidth="1"/>
    <col min="14339" max="14339" width="14.7109375" style="19" bestFit="1" customWidth="1"/>
    <col min="14340" max="14340" width="11.42578125" style="19"/>
    <col min="14341" max="14341" width="15.7109375" style="19" customWidth="1"/>
    <col min="14342" max="14342" width="26.5703125" style="19" customWidth="1"/>
    <col min="14343" max="14592" width="11.42578125" style="19"/>
    <col min="14593" max="14593" width="26.42578125" style="19" customWidth="1"/>
    <col min="14594" max="14594" width="13" style="19" bestFit="1" customWidth="1"/>
    <col min="14595" max="14595" width="14.7109375" style="19" bestFit="1" customWidth="1"/>
    <col min="14596" max="14596" width="11.42578125" style="19"/>
    <col min="14597" max="14597" width="15.7109375" style="19" customWidth="1"/>
    <col min="14598" max="14598" width="26.5703125" style="19" customWidth="1"/>
    <col min="14599" max="14848" width="11.42578125" style="19"/>
    <col min="14849" max="14849" width="26.42578125" style="19" customWidth="1"/>
    <col min="14850" max="14850" width="13" style="19" bestFit="1" customWidth="1"/>
    <col min="14851" max="14851" width="14.7109375" style="19" bestFit="1" customWidth="1"/>
    <col min="14852" max="14852" width="11.42578125" style="19"/>
    <col min="14853" max="14853" width="15.7109375" style="19" customWidth="1"/>
    <col min="14854" max="14854" width="26.5703125" style="19" customWidth="1"/>
    <col min="14855" max="15104" width="11.42578125" style="19"/>
    <col min="15105" max="15105" width="26.42578125" style="19" customWidth="1"/>
    <col min="15106" max="15106" width="13" style="19" bestFit="1" customWidth="1"/>
    <col min="15107" max="15107" width="14.7109375" style="19" bestFit="1" customWidth="1"/>
    <col min="15108" max="15108" width="11.42578125" style="19"/>
    <col min="15109" max="15109" width="15.7109375" style="19" customWidth="1"/>
    <col min="15110" max="15110" width="26.5703125" style="19" customWidth="1"/>
    <col min="15111" max="15360" width="11.42578125" style="19"/>
    <col min="15361" max="15361" width="26.42578125" style="19" customWidth="1"/>
    <col min="15362" max="15362" width="13" style="19" bestFit="1" customWidth="1"/>
    <col min="15363" max="15363" width="14.7109375" style="19" bestFit="1" customWidth="1"/>
    <col min="15364" max="15364" width="11.42578125" style="19"/>
    <col min="15365" max="15365" width="15.7109375" style="19" customWidth="1"/>
    <col min="15366" max="15366" width="26.5703125" style="19" customWidth="1"/>
    <col min="15367" max="15616" width="11.42578125" style="19"/>
    <col min="15617" max="15617" width="26.42578125" style="19" customWidth="1"/>
    <col min="15618" max="15618" width="13" style="19" bestFit="1" customWidth="1"/>
    <col min="15619" max="15619" width="14.7109375" style="19" bestFit="1" customWidth="1"/>
    <col min="15620" max="15620" width="11.42578125" style="19"/>
    <col min="15621" max="15621" width="15.7109375" style="19" customWidth="1"/>
    <col min="15622" max="15622" width="26.5703125" style="19" customWidth="1"/>
    <col min="15623" max="15872" width="11.42578125" style="19"/>
    <col min="15873" max="15873" width="26.42578125" style="19" customWidth="1"/>
    <col min="15874" max="15874" width="13" style="19" bestFit="1" customWidth="1"/>
    <col min="15875" max="15875" width="14.7109375" style="19" bestFit="1" customWidth="1"/>
    <col min="15876" max="15876" width="11.42578125" style="19"/>
    <col min="15877" max="15877" width="15.7109375" style="19" customWidth="1"/>
    <col min="15878" max="15878" width="26.5703125" style="19" customWidth="1"/>
    <col min="15879" max="16128" width="11.42578125" style="19"/>
    <col min="16129" max="16129" width="26.42578125" style="19" customWidth="1"/>
    <col min="16130" max="16130" width="13" style="19" bestFit="1" customWidth="1"/>
    <col min="16131" max="16131" width="14.7109375" style="19" bestFit="1" customWidth="1"/>
    <col min="16132" max="16132" width="11.42578125" style="19"/>
    <col min="16133" max="16133" width="15.7109375" style="19" customWidth="1"/>
    <col min="16134" max="16134" width="26.5703125" style="19" customWidth="1"/>
    <col min="16135" max="16384" width="11.42578125" style="19"/>
  </cols>
  <sheetData>
    <row r="1" spans="1:16384" ht="106.9" customHeight="1"/>
    <row r="2" spans="1:16384" ht="12.75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3.5" thickBot="1">
      <c r="A3" s="71" t="s">
        <v>86</v>
      </c>
      <c r="B3" s="71"/>
      <c r="C3" s="71"/>
      <c r="D3" s="71"/>
      <c r="E3" s="28"/>
      <c r="F3" s="28"/>
    </row>
    <row r="4" spans="1:16384" ht="12.75">
      <c r="A4" s="20" t="s">
        <v>9</v>
      </c>
      <c r="B4" s="20" t="s">
        <v>72</v>
      </c>
      <c r="C4" s="20" t="s">
        <v>73</v>
      </c>
      <c r="D4" s="20" t="s">
        <v>8</v>
      </c>
      <c r="E4" s="28"/>
      <c r="F4" s="28"/>
    </row>
    <row r="5" spans="1:16384" ht="12.75">
      <c r="A5" s="62" t="s">
        <v>12</v>
      </c>
      <c r="B5" s="63">
        <v>0.44404208000000001</v>
      </c>
      <c r="C5" s="63"/>
      <c r="D5" s="63">
        <v>0.44404208000000001</v>
      </c>
      <c r="E5" s="23"/>
      <c r="F5" s="23"/>
    </row>
    <row r="6" spans="1:16384" ht="12.75">
      <c r="A6" s="62" t="s">
        <v>13</v>
      </c>
      <c r="B6" s="66">
        <v>3683.461256155515</v>
      </c>
      <c r="C6" s="66">
        <v>400.15474709166671</v>
      </c>
      <c r="D6" s="66">
        <v>4083.6160032471817</v>
      </c>
      <c r="E6" s="28"/>
      <c r="F6" s="28"/>
    </row>
    <row r="7" spans="1:16384" ht="12.75">
      <c r="A7" s="62" t="s">
        <v>14</v>
      </c>
      <c r="B7" s="66">
        <v>1100.2209847579952</v>
      </c>
      <c r="C7" s="66">
        <v>135.77596833333334</v>
      </c>
      <c r="D7" s="66">
        <v>1235.9969530913286</v>
      </c>
      <c r="E7" s="28"/>
      <c r="F7" s="28"/>
    </row>
    <row r="8" spans="1:16384" ht="12.75">
      <c r="A8" s="62" t="s">
        <v>15</v>
      </c>
      <c r="B8" s="66">
        <v>51.521308234915935</v>
      </c>
      <c r="C8" s="66"/>
      <c r="D8" s="66">
        <v>51.521308234915935</v>
      </c>
      <c r="E8" s="28"/>
      <c r="F8" s="28"/>
    </row>
    <row r="9" spans="1:16384" ht="12.75">
      <c r="A9" s="62" t="s">
        <v>16</v>
      </c>
      <c r="B9" s="66">
        <v>15209.203539997477</v>
      </c>
      <c r="C9" s="66">
        <v>3315.9073214785917</v>
      </c>
      <c r="D9" s="66">
        <v>18525.110861476071</v>
      </c>
      <c r="E9" s="28"/>
      <c r="F9" s="28"/>
    </row>
    <row r="10" spans="1:16384" ht="12.75">
      <c r="A10" s="62" t="s">
        <v>17</v>
      </c>
      <c r="B10" s="66">
        <v>769.53405353272967</v>
      </c>
      <c r="C10" s="66">
        <v>286.14764611030301</v>
      </c>
      <c r="D10" s="66">
        <v>1055.6816996430327</v>
      </c>
      <c r="E10" s="28"/>
      <c r="F10" s="28"/>
    </row>
    <row r="11" spans="1:16384" ht="12.75">
      <c r="A11" s="62" t="s">
        <v>18</v>
      </c>
      <c r="B11" s="66">
        <v>3.3019657199999997</v>
      </c>
      <c r="C11" s="66">
        <v>322.98307542373823</v>
      </c>
      <c r="D11" s="66">
        <v>326.28504114373823</v>
      </c>
      <c r="E11" s="28"/>
      <c r="F11" s="28"/>
    </row>
    <row r="12" spans="1:16384" ht="12.75">
      <c r="A12" s="62" t="s">
        <v>19</v>
      </c>
      <c r="B12" s="66">
        <v>11.148695999999999</v>
      </c>
      <c r="C12" s="66">
        <v>6.663616666666667</v>
      </c>
      <c r="D12" s="66">
        <v>17.812312666666667</v>
      </c>
      <c r="E12" s="28"/>
      <c r="F12" s="28"/>
    </row>
    <row r="13" spans="1:16384" ht="12.75">
      <c r="A13" s="62" t="s">
        <v>20</v>
      </c>
      <c r="B13" s="66">
        <v>1738.3305879993516</v>
      </c>
      <c r="C13" s="66">
        <v>134.30572050245613</v>
      </c>
      <c r="D13" s="66">
        <v>1872.6363085018077</v>
      </c>
      <c r="E13" s="28"/>
      <c r="F13" s="28"/>
    </row>
    <row r="14" spans="1:16384" ht="12.75">
      <c r="A14" s="62" t="s">
        <v>21</v>
      </c>
      <c r="B14" s="66">
        <v>409.54445377777768</v>
      </c>
      <c r="C14" s="66">
        <v>296.05597419637257</v>
      </c>
      <c r="D14" s="66">
        <v>705.60042797415031</v>
      </c>
      <c r="E14" s="28"/>
      <c r="F14" s="28"/>
    </row>
    <row r="15" spans="1:16384" ht="12.75">
      <c r="A15" s="62" t="s">
        <v>22</v>
      </c>
      <c r="B15" s="66">
        <v>332.23221689488599</v>
      </c>
      <c r="C15" s="66">
        <v>1581.4741329689971</v>
      </c>
      <c r="D15" s="66">
        <v>1913.7063498638831</v>
      </c>
      <c r="E15" s="28"/>
      <c r="F15" s="28"/>
    </row>
    <row r="16" spans="1:16384" ht="12.75">
      <c r="A16" s="62" t="s">
        <v>23</v>
      </c>
      <c r="B16" s="66">
        <v>2247.8107057054708</v>
      </c>
      <c r="C16" s="66">
        <v>1767.5496855796089</v>
      </c>
      <c r="D16" s="66">
        <v>4015.3603912850795</v>
      </c>
      <c r="E16" s="28"/>
      <c r="F16" s="28"/>
    </row>
    <row r="17" spans="1:7" ht="12.75">
      <c r="A17" s="62" t="s">
        <v>24</v>
      </c>
      <c r="B17" s="66">
        <v>105.08546515944654</v>
      </c>
      <c r="C17" s="66">
        <v>12.665936219999999</v>
      </c>
      <c r="D17" s="66">
        <v>117.75140137944655</v>
      </c>
      <c r="E17" s="28"/>
      <c r="F17" s="28"/>
    </row>
    <row r="18" spans="1:7" ht="12.75">
      <c r="A18" s="62" t="s">
        <v>25</v>
      </c>
      <c r="B18" s="66">
        <v>39.198889330913168</v>
      </c>
      <c r="C18" s="66">
        <v>199.04849850135312</v>
      </c>
      <c r="D18" s="66">
        <v>238.2473878322663</v>
      </c>
      <c r="E18" s="28"/>
      <c r="F18" s="28"/>
    </row>
    <row r="19" spans="1:7" ht="12.75">
      <c r="A19" s="62" t="s">
        <v>26</v>
      </c>
      <c r="B19" s="66">
        <v>3695.9741850626515</v>
      </c>
      <c r="C19" s="66">
        <v>21255.821686748157</v>
      </c>
      <c r="D19" s="66">
        <v>24951.795871810809</v>
      </c>
      <c r="E19" s="28"/>
      <c r="F19" s="28"/>
    </row>
    <row r="20" spans="1:7" ht="12.75">
      <c r="A20" s="62" t="s">
        <v>27</v>
      </c>
      <c r="B20" s="66">
        <v>231.12363516465547</v>
      </c>
      <c r="C20" s="66">
        <v>2.5117660800000001</v>
      </c>
      <c r="D20" s="66">
        <v>233.63540124465547</v>
      </c>
      <c r="E20" s="28"/>
      <c r="F20" s="28"/>
    </row>
    <row r="21" spans="1:7" ht="12.75">
      <c r="A21" s="62" t="s">
        <v>28</v>
      </c>
      <c r="B21" s="66">
        <v>13116.283862192906</v>
      </c>
      <c r="C21" s="66">
        <v>2261.9621159298736</v>
      </c>
      <c r="D21" s="66">
        <v>15378.245978122779</v>
      </c>
      <c r="E21" s="28"/>
      <c r="F21" s="28"/>
    </row>
    <row r="22" spans="1:7" ht="12.75">
      <c r="A22" s="26" t="s">
        <v>8</v>
      </c>
      <c r="B22" s="66">
        <v>42744.419847766687</v>
      </c>
      <c r="C22" s="66">
        <v>31979.027891831116</v>
      </c>
      <c r="D22" s="66">
        <v>74723.447739597803</v>
      </c>
      <c r="E22" s="23"/>
      <c r="F22" s="23"/>
    </row>
    <row r="23" spans="1:7" ht="12.75">
      <c r="A23" s="23"/>
      <c r="B23" s="23"/>
      <c r="C23" s="23"/>
      <c r="D23" s="23"/>
      <c r="E23" s="23"/>
      <c r="F23" s="23"/>
    </row>
    <row r="24" spans="1:7" ht="12.75">
      <c r="A24" s="23"/>
      <c r="B24" s="23"/>
      <c r="C24" s="23"/>
      <c r="D24" s="23"/>
      <c r="E24" s="23"/>
      <c r="F24" s="23"/>
    </row>
    <row r="25" spans="1:7" ht="12.75">
      <c r="A25" s="23"/>
      <c r="B25" s="23"/>
      <c r="C25" s="23"/>
      <c r="D25" s="23"/>
      <c r="E25" s="23"/>
      <c r="F25" s="23"/>
    </row>
    <row r="26" spans="1:7" ht="12.75">
      <c r="A26" s="72" t="s">
        <v>91</v>
      </c>
      <c r="B26" s="72"/>
      <c r="C26" s="72"/>
      <c r="D26" s="72"/>
      <c r="E26" s="72"/>
      <c r="F26" s="23"/>
    </row>
    <row r="27" spans="1:7" ht="12.75">
      <c r="A27" s="20" t="s">
        <v>9</v>
      </c>
      <c r="B27" s="20" t="s">
        <v>72</v>
      </c>
      <c r="C27" s="20" t="s">
        <v>73</v>
      </c>
      <c r="D27" s="20" t="s">
        <v>8</v>
      </c>
      <c r="E27" s="64" t="s">
        <v>87</v>
      </c>
      <c r="F27" s="64" t="s">
        <v>88</v>
      </c>
    </row>
    <row r="28" spans="1:7" ht="12.75">
      <c r="A28" s="23" t="s">
        <v>37</v>
      </c>
      <c r="B28" s="66">
        <f>B21</f>
        <v>13116.283862192906</v>
      </c>
      <c r="C28" s="66">
        <f>C21</f>
        <v>2261.9621159298736</v>
      </c>
      <c r="D28" s="66">
        <f>B28+C28</f>
        <v>15378.245978122779</v>
      </c>
      <c r="E28" s="25">
        <f>B28/D28*100</f>
        <v>85.291156617290682</v>
      </c>
      <c r="F28" s="25">
        <f>100-(E28)</f>
        <v>14.708843382709318</v>
      </c>
      <c r="G28" s="61"/>
    </row>
    <row r="29" spans="1:7" ht="12.75">
      <c r="A29" s="23" t="s">
        <v>26</v>
      </c>
      <c r="B29" s="66">
        <f>B19</f>
        <v>3695.9741850626515</v>
      </c>
      <c r="C29" s="66">
        <f>C19</f>
        <v>21255.821686748157</v>
      </c>
      <c r="D29" s="66">
        <f t="shared" ref="D29:D35" si="0">B29+C29</f>
        <v>24951.795871810809</v>
      </c>
      <c r="E29" s="25">
        <f t="shared" ref="E29:E35" si="1">B29/D29*100</f>
        <v>14.812457604457094</v>
      </c>
      <c r="F29" s="25">
        <f t="shared" ref="F29:F35" si="2">100-(E29)</f>
        <v>85.187542395542906</v>
      </c>
      <c r="G29" s="61"/>
    </row>
    <row r="30" spans="1:7" ht="12.75">
      <c r="A30" s="23" t="s">
        <v>23</v>
      </c>
      <c r="B30" s="66">
        <f>B16</f>
        <v>2247.8107057054708</v>
      </c>
      <c r="C30" s="66">
        <f>C16</f>
        <v>1767.5496855796089</v>
      </c>
      <c r="D30" s="66">
        <f t="shared" si="0"/>
        <v>4015.3603912850795</v>
      </c>
      <c r="E30" s="25">
        <f t="shared" si="1"/>
        <v>55.98029782293289</v>
      </c>
      <c r="F30" s="25">
        <f t="shared" si="2"/>
        <v>44.01970217706711</v>
      </c>
      <c r="G30" s="61"/>
    </row>
    <row r="31" spans="1:7" ht="12.75">
      <c r="A31" s="23" t="s">
        <v>22</v>
      </c>
      <c r="B31" s="66">
        <f>B15</f>
        <v>332.23221689488599</v>
      </c>
      <c r="C31" s="66">
        <f>C15</f>
        <v>1581.4741329689971</v>
      </c>
      <c r="D31" s="66">
        <f t="shared" si="0"/>
        <v>1913.7063498638831</v>
      </c>
      <c r="E31" s="25">
        <f t="shared" si="1"/>
        <v>17.360668574805992</v>
      </c>
      <c r="F31" s="25">
        <f t="shared" si="2"/>
        <v>82.639331425194001</v>
      </c>
      <c r="G31" s="61"/>
    </row>
    <row r="32" spans="1:7" ht="12.75">
      <c r="A32" s="23" t="s">
        <v>34</v>
      </c>
      <c r="B32" s="66">
        <f>B11</f>
        <v>3.3019657199999997</v>
      </c>
      <c r="C32" s="66">
        <f>C11</f>
        <v>322.98307542373823</v>
      </c>
      <c r="D32" s="66">
        <f t="shared" si="0"/>
        <v>326.28504114373823</v>
      </c>
      <c r="E32" s="25">
        <f t="shared" si="1"/>
        <v>1.0119880790199591</v>
      </c>
      <c r="F32" s="25">
        <f t="shared" si="2"/>
        <v>98.988011920980043</v>
      </c>
      <c r="G32" s="61"/>
    </row>
    <row r="33" spans="1:7" ht="12.75">
      <c r="A33" s="62" t="s">
        <v>16</v>
      </c>
      <c r="B33" s="66">
        <f>B9</f>
        <v>15209.203539997477</v>
      </c>
      <c r="C33" s="66">
        <f>C9</f>
        <v>3315.9073214785917</v>
      </c>
      <c r="D33" s="66">
        <f t="shared" si="0"/>
        <v>18525.110861476071</v>
      </c>
      <c r="E33" s="25">
        <f t="shared" si="1"/>
        <v>82.10047245453093</v>
      </c>
      <c r="F33" s="25">
        <f t="shared" si="2"/>
        <v>17.89952754546907</v>
      </c>
      <c r="G33" s="61"/>
    </row>
    <row r="34" spans="1:7" ht="12.75">
      <c r="A34" s="23" t="s">
        <v>31</v>
      </c>
      <c r="B34" s="66">
        <f>B7+B8+B10+B13+B14+B17+B18+B20</f>
        <v>4444.5593779577857</v>
      </c>
      <c r="C34" s="66">
        <f>C7+C8+C10+C13+C14+C17+C18+C20</f>
        <v>1066.5115099438181</v>
      </c>
      <c r="D34" s="66">
        <f t="shared" si="0"/>
        <v>5511.0708879016038</v>
      </c>
      <c r="E34" s="25">
        <f t="shared" si="1"/>
        <v>80.647835391028636</v>
      </c>
      <c r="F34" s="25">
        <f t="shared" si="2"/>
        <v>19.352164608971364</v>
      </c>
      <c r="G34" s="61"/>
    </row>
    <row r="35" spans="1:7" ht="12.75">
      <c r="A35" s="23" t="s">
        <v>30</v>
      </c>
      <c r="B35" s="66">
        <f>B5+B6+B12</f>
        <v>3695.0539942355153</v>
      </c>
      <c r="C35" s="66">
        <f>C5+C6+C12</f>
        <v>406.81836375833336</v>
      </c>
      <c r="D35" s="66">
        <f t="shared" si="0"/>
        <v>4101.8723579938487</v>
      </c>
      <c r="E35" s="25">
        <f t="shared" si="1"/>
        <v>90.082130104182454</v>
      </c>
      <c r="F35" s="25">
        <f t="shared" si="2"/>
        <v>9.917869895817546</v>
      </c>
      <c r="G35" s="61"/>
    </row>
    <row r="36" spans="1:7" ht="12.75">
      <c r="A36" s="26" t="s">
        <v>8</v>
      </c>
      <c r="B36" s="66">
        <f>SUM(B28:B35)</f>
        <v>42744.419847766687</v>
      </c>
      <c r="C36" s="66">
        <f>SUM(C28:C35)</f>
        <v>31979.027891831116</v>
      </c>
      <c r="D36" s="66">
        <f>SUM(D28:D35)</f>
        <v>74723.447739597817</v>
      </c>
      <c r="E36" s="23"/>
      <c r="F36" s="23"/>
    </row>
    <row r="37" spans="1:7" ht="12.75">
      <c r="A37" s="23"/>
      <c r="B37" s="23"/>
      <c r="C37" s="23"/>
      <c r="D37" s="23"/>
      <c r="E37" s="23"/>
      <c r="F37" s="23"/>
    </row>
    <row r="38" spans="1:7" ht="12.75">
      <c r="A38" s="23"/>
      <c r="B38" s="23"/>
      <c r="C38" s="23"/>
      <c r="D38" s="23"/>
      <c r="E38" s="23"/>
      <c r="F38" s="23"/>
    </row>
    <row r="39" spans="1:7" ht="12.75">
      <c r="A39" s="23"/>
      <c r="B39" s="23"/>
      <c r="C39" s="23"/>
      <c r="D39" s="23"/>
      <c r="E39" s="23"/>
      <c r="F39" s="23"/>
    </row>
    <row r="40" spans="1:7" ht="12.75">
      <c r="A40" s="20" t="s">
        <v>9</v>
      </c>
      <c r="B40" s="20" t="s">
        <v>72</v>
      </c>
      <c r="C40" s="20" t="s">
        <v>73</v>
      </c>
      <c r="D40" s="23"/>
      <c r="E40" s="23"/>
      <c r="F40" s="23"/>
    </row>
    <row r="41" spans="1:7" ht="12.75">
      <c r="A41" s="23" t="s">
        <v>37</v>
      </c>
      <c r="B41" s="28">
        <f>B28/$B$36*100</f>
        <v>30.685371117227145</v>
      </c>
      <c r="C41" s="28">
        <f>C28/$C$36*100</f>
        <v>7.0732672787332609</v>
      </c>
      <c r="D41" s="66"/>
      <c r="E41" s="23"/>
      <c r="F41" s="23"/>
    </row>
    <row r="42" spans="1:7" ht="12.75">
      <c r="A42" s="23" t="s">
        <v>26</v>
      </c>
      <c r="B42" s="28">
        <f t="shared" ref="B42:B48" si="3">B29/$B$36*100</f>
        <v>8.6466822996446844</v>
      </c>
      <c r="C42" s="28">
        <f t="shared" ref="C42:C48" si="4">C29/$C$36*100</f>
        <v>66.468004464194024</v>
      </c>
      <c r="D42" s="23"/>
      <c r="E42" s="23"/>
      <c r="F42" s="23"/>
    </row>
    <row r="43" spans="1:7" ht="12.75">
      <c r="A43" s="23" t="s">
        <v>23</v>
      </c>
      <c r="B43" s="28">
        <f t="shared" si="3"/>
        <v>5.2587231589784098</v>
      </c>
      <c r="C43" s="28">
        <f t="shared" si="4"/>
        <v>5.5272151847715199</v>
      </c>
      <c r="D43" s="23"/>
      <c r="E43" s="23"/>
      <c r="F43" s="23"/>
    </row>
    <row r="44" spans="1:7" ht="12.75">
      <c r="A44" s="23" t="s">
        <v>22</v>
      </c>
      <c r="B44" s="28">
        <f t="shared" si="3"/>
        <v>0.77725283926679489</v>
      </c>
      <c r="C44" s="28">
        <f t="shared" si="4"/>
        <v>4.9453477395195522</v>
      </c>
      <c r="D44" s="23"/>
      <c r="E44" s="23"/>
      <c r="F44" s="23"/>
    </row>
    <row r="45" spans="1:7" ht="12.75">
      <c r="A45" s="23" t="s">
        <v>34</v>
      </c>
      <c r="B45" s="28">
        <f t="shared" si="3"/>
        <v>7.7249047519182103E-3</v>
      </c>
      <c r="C45" s="28">
        <f t="shared" si="4"/>
        <v>1.0099840323984415</v>
      </c>
      <c r="D45" s="23"/>
      <c r="E45" s="23"/>
      <c r="F45" s="23"/>
    </row>
    <row r="46" spans="1:7" ht="12.75">
      <c r="A46" s="62" t="s">
        <v>16</v>
      </c>
      <c r="B46" s="28">
        <f t="shared" si="3"/>
        <v>35.581728782762106</v>
      </c>
      <c r="C46" s="28">
        <f t="shared" si="4"/>
        <v>10.369006001979265</v>
      </c>
      <c r="D46" s="23"/>
      <c r="E46" s="23"/>
      <c r="F46" s="23"/>
    </row>
    <row r="47" spans="1:7" ht="12.75">
      <c r="A47" s="23" t="s">
        <v>31</v>
      </c>
      <c r="B47" s="28">
        <f t="shared" si="3"/>
        <v>10.39798737188851</v>
      </c>
      <c r="C47" s="28">
        <f t="shared" si="4"/>
        <v>3.3350341778720956</v>
      </c>
      <c r="D47" s="23"/>
      <c r="E47" s="23"/>
      <c r="F47" s="23"/>
    </row>
    <row r="48" spans="1:7" ht="12.75">
      <c r="A48" s="23" t="s">
        <v>30</v>
      </c>
      <c r="B48" s="28">
        <f t="shared" si="3"/>
        <v>8.6445295254804453</v>
      </c>
      <c r="C48" s="28">
        <f t="shared" si="4"/>
        <v>1.2721411205318505</v>
      </c>
      <c r="D48" s="23"/>
      <c r="E48" s="23"/>
      <c r="F48" s="23"/>
    </row>
    <row r="49" spans="1:6" ht="12.75">
      <c r="A49" s="26" t="s">
        <v>8</v>
      </c>
      <c r="B49" s="65">
        <f>SUM(B41:B48)</f>
        <v>100.00000000000001</v>
      </c>
      <c r="C49" s="65">
        <f>SUM(C41:C48)</f>
        <v>100</v>
      </c>
      <c r="D49" s="23"/>
      <c r="E49" s="23"/>
      <c r="F49" s="23"/>
    </row>
    <row r="50" spans="1:6" ht="12.75">
      <c r="A50" s="23"/>
      <c r="B50" s="23"/>
      <c r="C50" s="23"/>
      <c r="D50" s="23"/>
      <c r="E50" s="23"/>
      <c r="F50" s="23"/>
    </row>
    <row r="51" spans="1:6" ht="12.75">
      <c r="A51" s="23"/>
      <c r="B51" s="23"/>
      <c r="C51" s="23"/>
      <c r="D51" s="23"/>
      <c r="E51" s="23"/>
      <c r="F51" s="23"/>
    </row>
    <row r="52" spans="1:6" ht="12.75">
      <c r="A52" s="23" t="s">
        <v>52</v>
      </c>
      <c r="B52" s="23"/>
      <c r="C52" s="23"/>
      <c r="D52" s="23"/>
      <c r="E52" s="23"/>
      <c r="F52" s="23"/>
    </row>
    <row r="53" spans="1:6" ht="12.75">
      <c r="A53" s="23"/>
      <c r="B53" s="23"/>
      <c r="C53" s="23"/>
      <c r="D53" s="23"/>
      <c r="E53" s="23"/>
      <c r="F53" s="23"/>
    </row>
  </sheetData>
  <mergeCells count="2">
    <mergeCell ref="A3:D3"/>
    <mergeCell ref="A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topLeftCell="A10" zoomScale="85" zoomScaleNormal="85" workbookViewId="0">
      <selection activeCell="E61" sqref="E61"/>
    </sheetView>
  </sheetViews>
  <sheetFormatPr baseColWidth="10" defaultRowHeight="12"/>
  <cols>
    <col min="1" max="1" width="40" style="19" bestFit="1" customWidth="1"/>
    <col min="2" max="2" width="30.28515625" style="19" customWidth="1"/>
    <col min="3" max="3" width="24.42578125" style="19" customWidth="1"/>
    <col min="4" max="4" width="44.85546875" style="19" customWidth="1"/>
    <col min="5" max="5" width="22.140625" style="19" customWidth="1"/>
    <col min="6" max="6" width="18.85546875" style="19" customWidth="1"/>
    <col min="7" max="7" width="24" style="19" customWidth="1"/>
    <col min="8" max="8" width="21.28515625" style="19" bestFit="1" customWidth="1"/>
    <col min="9" max="256" width="11.42578125" style="19"/>
    <col min="257" max="257" width="40" style="19" bestFit="1" customWidth="1"/>
    <col min="258" max="258" width="30.28515625" style="19" customWidth="1"/>
    <col min="259" max="259" width="24.42578125" style="19" customWidth="1"/>
    <col min="260" max="260" width="44.85546875" style="19" customWidth="1"/>
    <col min="261" max="261" width="22.140625" style="19" customWidth="1"/>
    <col min="262" max="262" width="18.85546875" style="19" customWidth="1"/>
    <col min="263" max="263" width="24" style="19" customWidth="1"/>
    <col min="264" max="264" width="21.28515625" style="19" bestFit="1" customWidth="1"/>
    <col min="265" max="512" width="11.42578125" style="19"/>
    <col min="513" max="513" width="40" style="19" bestFit="1" customWidth="1"/>
    <col min="514" max="514" width="30.28515625" style="19" customWidth="1"/>
    <col min="515" max="515" width="24.42578125" style="19" customWidth="1"/>
    <col min="516" max="516" width="44.85546875" style="19" customWidth="1"/>
    <col min="517" max="517" width="22.140625" style="19" customWidth="1"/>
    <col min="518" max="518" width="18.85546875" style="19" customWidth="1"/>
    <col min="519" max="519" width="24" style="19" customWidth="1"/>
    <col min="520" max="520" width="21.28515625" style="19" bestFit="1" customWidth="1"/>
    <col min="521" max="768" width="11.42578125" style="19"/>
    <col min="769" max="769" width="40" style="19" bestFit="1" customWidth="1"/>
    <col min="770" max="770" width="30.28515625" style="19" customWidth="1"/>
    <col min="771" max="771" width="24.42578125" style="19" customWidth="1"/>
    <col min="772" max="772" width="44.85546875" style="19" customWidth="1"/>
    <col min="773" max="773" width="22.140625" style="19" customWidth="1"/>
    <col min="774" max="774" width="18.85546875" style="19" customWidth="1"/>
    <col min="775" max="775" width="24" style="19" customWidth="1"/>
    <col min="776" max="776" width="21.28515625" style="19" bestFit="1" customWidth="1"/>
    <col min="777" max="1024" width="11.42578125" style="19"/>
    <col min="1025" max="1025" width="40" style="19" bestFit="1" customWidth="1"/>
    <col min="1026" max="1026" width="30.28515625" style="19" customWidth="1"/>
    <col min="1027" max="1027" width="24.42578125" style="19" customWidth="1"/>
    <col min="1028" max="1028" width="44.85546875" style="19" customWidth="1"/>
    <col min="1029" max="1029" width="22.140625" style="19" customWidth="1"/>
    <col min="1030" max="1030" width="18.85546875" style="19" customWidth="1"/>
    <col min="1031" max="1031" width="24" style="19" customWidth="1"/>
    <col min="1032" max="1032" width="21.28515625" style="19" bestFit="1" customWidth="1"/>
    <col min="1033" max="1280" width="11.42578125" style="19"/>
    <col min="1281" max="1281" width="40" style="19" bestFit="1" customWidth="1"/>
    <col min="1282" max="1282" width="30.28515625" style="19" customWidth="1"/>
    <col min="1283" max="1283" width="24.42578125" style="19" customWidth="1"/>
    <col min="1284" max="1284" width="44.85546875" style="19" customWidth="1"/>
    <col min="1285" max="1285" width="22.140625" style="19" customWidth="1"/>
    <col min="1286" max="1286" width="18.85546875" style="19" customWidth="1"/>
    <col min="1287" max="1287" width="24" style="19" customWidth="1"/>
    <col min="1288" max="1288" width="21.28515625" style="19" bestFit="1" customWidth="1"/>
    <col min="1289" max="1536" width="11.42578125" style="19"/>
    <col min="1537" max="1537" width="40" style="19" bestFit="1" customWidth="1"/>
    <col min="1538" max="1538" width="30.28515625" style="19" customWidth="1"/>
    <col min="1539" max="1539" width="24.42578125" style="19" customWidth="1"/>
    <col min="1540" max="1540" width="44.85546875" style="19" customWidth="1"/>
    <col min="1541" max="1541" width="22.140625" style="19" customWidth="1"/>
    <col min="1542" max="1542" width="18.85546875" style="19" customWidth="1"/>
    <col min="1543" max="1543" width="24" style="19" customWidth="1"/>
    <col min="1544" max="1544" width="21.28515625" style="19" bestFit="1" customWidth="1"/>
    <col min="1545" max="1792" width="11.42578125" style="19"/>
    <col min="1793" max="1793" width="40" style="19" bestFit="1" customWidth="1"/>
    <col min="1794" max="1794" width="30.28515625" style="19" customWidth="1"/>
    <col min="1795" max="1795" width="24.42578125" style="19" customWidth="1"/>
    <col min="1796" max="1796" width="44.85546875" style="19" customWidth="1"/>
    <col min="1797" max="1797" width="22.140625" style="19" customWidth="1"/>
    <col min="1798" max="1798" width="18.85546875" style="19" customWidth="1"/>
    <col min="1799" max="1799" width="24" style="19" customWidth="1"/>
    <col min="1800" max="1800" width="21.28515625" style="19" bestFit="1" customWidth="1"/>
    <col min="1801" max="2048" width="11.42578125" style="19"/>
    <col min="2049" max="2049" width="40" style="19" bestFit="1" customWidth="1"/>
    <col min="2050" max="2050" width="30.28515625" style="19" customWidth="1"/>
    <col min="2051" max="2051" width="24.42578125" style="19" customWidth="1"/>
    <col min="2052" max="2052" width="44.85546875" style="19" customWidth="1"/>
    <col min="2053" max="2053" width="22.140625" style="19" customWidth="1"/>
    <col min="2054" max="2054" width="18.85546875" style="19" customWidth="1"/>
    <col min="2055" max="2055" width="24" style="19" customWidth="1"/>
    <col min="2056" max="2056" width="21.28515625" style="19" bestFit="1" customWidth="1"/>
    <col min="2057" max="2304" width="11.42578125" style="19"/>
    <col min="2305" max="2305" width="40" style="19" bestFit="1" customWidth="1"/>
    <col min="2306" max="2306" width="30.28515625" style="19" customWidth="1"/>
    <col min="2307" max="2307" width="24.42578125" style="19" customWidth="1"/>
    <col min="2308" max="2308" width="44.85546875" style="19" customWidth="1"/>
    <col min="2309" max="2309" width="22.140625" style="19" customWidth="1"/>
    <col min="2310" max="2310" width="18.85546875" style="19" customWidth="1"/>
    <col min="2311" max="2311" width="24" style="19" customWidth="1"/>
    <col min="2312" max="2312" width="21.28515625" style="19" bestFit="1" customWidth="1"/>
    <col min="2313" max="2560" width="11.42578125" style="19"/>
    <col min="2561" max="2561" width="40" style="19" bestFit="1" customWidth="1"/>
    <col min="2562" max="2562" width="30.28515625" style="19" customWidth="1"/>
    <col min="2563" max="2563" width="24.42578125" style="19" customWidth="1"/>
    <col min="2564" max="2564" width="44.85546875" style="19" customWidth="1"/>
    <col min="2565" max="2565" width="22.140625" style="19" customWidth="1"/>
    <col min="2566" max="2566" width="18.85546875" style="19" customWidth="1"/>
    <col min="2567" max="2567" width="24" style="19" customWidth="1"/>
    <col min="2568" max="2568" width="21.28515625" style="19" bestFit="1" customWidth="1"/>
    <col min="2569" max="2816" width="11.42578125" style="19"/>
    <col min="2817" max="2817" width="40" style="19" bestFit="1" customWidth="1"/>
    <col min="2818" max="2818" width="30.28515625" style="19" customWidth="1"/>
    <col min="2819" max="2819" width="24.42578125" style="19" customWidth="1"/>
    <col min="2820" max="2820" width="44.85546875" style="19" customWidth="1"/>
    <col min="2821" max="2821" width="22.140625" style="19" customWidth="1"/>
    <col min="2822" max="2822" width="18.85546875" style="19" customWidth="1"/>
    <col min="2823" max="2823" width="24" style="19" customWidth="1"/>
    <col min="2824" max="2824" width="21.28515625" style="19" bestFit="1" customWidth="1"/>
    <col min="2825" max="3072" width="11.42578125" style="19"/>
    <col min="3073" max="3073" width="40" style="19" bestFit="1" customWidth="1"/>
    <col min="3074" max="3074" width="30.28515625" style="19" customWidth="1"/>
    <col min="3075" max="3075" width="24.42578125" style="19" customWidth="1"/>
    <col min="3076" max="3076" width="44.85546875" style="19" customWidth="1"/>
    <col min="3077" max="3077" width="22.140625" style="19" customWidth="1"/>
    <col min="3078" max="3078" width="18.85546875" style="19" customWidth="1"/>
    <col min="3079" max="3079" width="24" style="19" customWidth="1"/>
    <col min="3080" max="3080" width="21.28515625" style="19" bestFit="1" customWidth="1"/>
    <col min="3081" max="3328" width="11.42578125" style="19"/>
    <col min="3329" max="3329" width="40" style="19" bestFit="1" customWidth="1"/>
    <col min="3330" max="3330" width="30.28515625" style="19" customWidth="1"/>
    <col min="3331" max="3331" width="24.42578125" style="19" customWidth="1"/>
    <col min="3332" max="3332" width="44.85546875" style="19" customWidth="1"/>
    <col min="3333" max="3333" width="22.140625" style="19" customWidth="1"/>
    <col min="3334" max="3334" width="18.85546875" style="19" customWidth="1"/>
    <col min="3335" max="3335" width="24" style="19" customWidth="1"/>
    <col min="3336" max="3336" width="21.28515625" style="19" bestFit="1" customWidth="1"/>
    <col min="3337" max="3584" width="11.42578125" style="19"/>
    <col min="3585" max="3585" width="40" style="19" bestFit="1" customWidth="1"/>
    <col min="3586" max="3586" width="30.28515625" style="19" customWidth="1"/>
    <col min="3587" max="3587" width="24.42578125" style="19" customWidth="1"/>
    <col min="3588" max="3588" width="44.85546875" style="19" customWidth="1"/>
    <col min="3589" max="3589" width="22.140625" style="19" customWidth="1"/>
    <col min="3590" max="3590" width="18.85546875" style="19" customWidth="1"/>
    <col min="3591" max="3591" width="24" style="19" customWidth="1"/>
    <col min="3592" max="3592" width="21.28515625" style="19" bestFit="1" customWidth="1"/>
    <col min="3593" max="3840" width="11.42578125" style="19"/>
    <col min="3841" max="3841" width="40" style="19" bestFit="1" customWidth="1"/>
    <col min="3842" max="3842" width="30.28515625" style="19" customWidth="1"/>
    <col min="3843" max="3843" width="24.42578125" style="19" customWidth="1"/>
    <col min="3844" max="3844" width="44.85546875" style="19" customWidth="1"/>
    <col min="3845" max="3845" width="22.140625" style="19" customWidth="1"/>
    <col min="3846" max="3846" width="18.85546875" style="19" customWidth="1"/>
    <col min="3847" max="3847" width="24" style="19" customWidth="1"/>
    <col min="3848" max="3848" width="21.28515625" style="19" bestFit="1" customWidth="1"/>
    <col min="3849" max="4096" width="11.42578125" style="19"/>
    <col min="4097" max="4097" width="40" style="19" bestFit="1" customWidth="1"/>
    <col min="4098" max="4098" width="30.28515625" style="19" customWidth="1"/>
    <col min="4099" max="4099" width="24.42578125" style="19" customWidth="1"/>
    <col min="4100" max="4100" width="44.85546875" style="19" customWidth="1"/>
    <col min="4101" max="4101" width="22.140625" style="19" customWidth="1"/>
    <col min="4102" max="4102" width="18.85546875" style="19" customWidth="1"/>
    <col min="4103" max="4103" width="24" style="19" customWidth="1"/>
    <col min="4104" max="4104" width="21.28515625" style="19" bestFit="1" customWidth="1"/>
    <col min="4105" max="4352" width="11.42578125" style="19"/>
    <col min="4353" max="4353" width="40" style="19" bestFit="1" customWidth="1"/>
    <col min="4354" max="4354" width="30.28515625" style="19" customWidth="1"/>
    <col min="4355" max="4355" width="24.42578125" style="19" customWidth="1"/>
    <col min="4356" max="4356" width="44.85546875" style="19" customWidth="1"/>
    <col min="4357" max="4357" width="22.140625" style="19" customWidth="1"/>
    <col min="4358" max="4358" width="18.85546875" style="19" customWidth="1"/>
    <col min="4359" max="4359" width="24" style="19" customWidth="1"/>
    <col min="4360" max="4360" width="21.28515625" style="19" bestFit="1" customWidth="1"/>
    <col min="4361" max="4608" width="11.42578125" style="19"/>
    <col min="4609" max="4609" width="40" style="19" bestFit="1" customWidth="1"/>
    <col min="4610" max="4610" width="30.28515625" style="19" customWidth="1"/>
    <col min="4611" max="4611" width="24.42578125" style="19" customWidth="1"/>
    <col min="4612" max="4612" width="44.85546875" style="19" customWidth="1"/>
    <col min="4613" max="4613" width="22.140625" style="19" customWidth="1"/>
    <col min="4614" max="4614" width="18.85546875" style="19" customWidth="1"/>
    <col min="4615" max="4615" width="24" style="19" customWidth="1"/>
    <col min="4616" max="4616" width="21.28515625" style="19" bestFit="1" customWidth="1"/>
    <col min="4617" max="4864" width="11.42578125" style="19"/>
    <col min="4865" max="4865" width="40" style="19" bestFit="1" customWidth="1"/>
    <col min="4866" max="4866" width="30.28515625" style="19" customWidth="1"/>
    <col min="4867" max="4867" width="24.42578125" style="19" customWidth="1"/>
    <col min="4868" max="4868" width="44.85546875" style="19" customWidth="1"/>
    <col min="4869" max="4869" width="22.140625" style="19" customWidth="1"/>
    <col min="4870" max="4870" width="18.85546875" style="19" customWidth="1"/>
    <col min="4871" max="4871" width="24" style="19" customWidth="1"/>
    <col min="4872" max="4872" width="21.28515625" style="19" bestFit="1" customWidth="1"/>
    <col min="4873" max="5120" width="11.42578125" style="19"/>
    <col min="5121" max="5121" width="40" style="19" bestFit="1" customWidth="1"/>
    <col min="5122" max="5122" width="30.28515625" style="19" customWidth="1"/>
    <col min="5123" max="5123" width="24.42578125" style="19" customWidth="1"/>
    <col min="5124" max="5124" width="44.85546875" style="19" customWidth="1"/>
    <col min="5125" max="5125" width="22.140625" style="19" customWidth="1"/>
    <col min="5126" max="5126" width="18.85546875" style="19" customWidth="1"/>
    <col min="5127" max="5127" width="24" style="19" customWidth="1"/>
    <col min="5128" max="5128" width="21.28515625" style="19" bestFit="1" customWidth="1"/>
    <col min="5129" max="5376" width="11.42578125" style="19"/>
    <col min="5377" max="5377" width="40" style="19" bestFit="1" customWidth="1"/>
    <col min="5378" max="5378" width="30.28515625" style="19" customWidth="1"/>
    <col min="5379" max="5379" width="24.42578125" style="19" customWidth="1"/>
    <col min="5380" max="5380" width="44.85546875" style="19" customWidth="1"/>
    <col min="5381" max="5381" width="22.140625" style="19" customWidth="1"/>
    <col min="5382" max="5382" width="18.85546875" style="19" customWidth="1"/>
    <col min="5383" max="5383" width="24" style="19" customWidth="1"/>
    <col min="5384" max="5384" width="21.28515625" style="19" bestFit="1" customWidth="1"/>
    <col min="5385" max="5632" width="11.42578125" style="19"/>
    <col min="5633" max="5633" width="40" style="19" bestFit="1" customWidth="1"/>
    <col min="5634" max="5634" width="30.28515625" style="19" customWidth="1"/>
    <col min="5635" max="5635" width="24.42578125" style="19" customWidth="1"/>
    <col min="5636" max="5636" width="44.85546875" style="19" customWidth="1"/>
    <col min="5637" max="5637" width="22.140625" style="19" customWidth="1"/>
    <col min="5638" max="5638" width="18.85546875" style="19" customWidth="1"/>
    <col min="5639" max="5639" width="24" style="19" customWidth="1"/>
    <col min="5640" max="5640" width="21.28515625" style="19" bestFit="1" customWidth="1"/>
    <col min="5641" max="5888" width="11.42578125" style="19"/>
    <col min="5889" max="5889" width="40" style="19" bestFit="1" customWidth="1"/>
    <col min="5890" max="5890" width="30.28515625" style="19" customWidth="1"/>
    <col min="5891" max="5891" width="24.42578125" style="19" customWidth="1"/>
    <col min="5892" max="5892" width="44.85546875" style="19" customWidth="1"/>
    <col min="5893" max="5893" width="22.140625" style="19" customWidth="1"/>
    <col min="5894" max="5894" width="18.85546875" style="19" customWidth="1"/>
    <col min="5895" max="5895" width="24" style="19" customWidth="1"/>
    <col min="5896" max="5896" width="21.28515625" style="19" bestFit="1" customWidth="1"/>
    <col min="5897" max="6144" width="11.42578125" style="19"/>
    <col min="6145" max="6145" width="40" style="19" bestFit="1" customWidth="1"/>
    <col min="6146" max="6146" width="30.28515625" style="19" customWidth="1"/>
    <col min="6147" max="6147" width="24.42578125" style="19" customWidth="1"/>
    <col min="6148" max="6148" width="44.85546875" style="19" customWidth="1"/>
    <col min="6149" max="6149" width="22.140625" style="19" customWidth="1"/>
    <col min="6150" max="6150" width="18.85546875" style="19" customWidth="1"/>
    <col min="6151" max="6151" width="24" style="19" customWidth="1"/>
    <col min="6152" max="6152" width="21.28515625" style="19" bestFit="1" customWidth="1"/>
    <col min="6153" max="6400" width="11.42578125" style="19"/>
    <col min="6401" max="6401" width="40" style="19" bestFit="1" customWidth="1"/>
    <col min="6402" max="6402" width="30.28515625" style="19" customWidth="1"/>
    <col min="6403" max="6403" width="24.42578125" style="19" customWidth="1"/>
    <col min="6404" max="6404" width="44.85546875" style="19" customWidth="1"/>
    <col min="6405" max="6405" width="22.140625" style="19" customWidth="1"/>
    <col min="6406" max="6406" width="18.85546875" style="19" customWidth="1"/>
    <col min="6407" max="6407" width="24" style="19" customWidth="1"/>
    <col min="6408" max="6408" width="21.28515625" style="19" bestFit="1" customWidth="1"/>
    <col min="6409" max="6656" width="11.42578125" style="19"/>
    <col min="6657" max="6657" width="40" style="19" bestFit="1" customWidth="1"/>
    <col min="6658" max="6658" width="30.28515625" style="19" customWidth="1"/>
    <col min="6659" max="6659" width="24.42578125" style="19" customWidth="1"/>
    <col min="6660" max="6660" width="44.85546875" style="19" customWidth="1"/>
    <col min="6661" max="6661" width="22.140625" style="19" customWidth="1"/>
    <col min="6662" max="6662" width="18.85546875" style="19" customWidth="1"/>
    <col min="6663" max="6663" width="24" style="19" customWidth="1"/>
    <col min="6664" max="6664" width="21.28515625" style="19" bestFit="1" customWidth="1"/>
    <col min="6665" max="6912" width="11.42578125" style="19"/>
    <col min="6913" max="6913" width="40" style="19" bestFit="1" customWidth="1"/>
    <col min="6914" max="6914" width="30.28515625" style="19" customWidth="1"/>
    <col min="6915" max="6915" width="24.42578125" style="19" customWidth="1"/>
    <col min="6916" max="6916" width="44.85546875" style="19" customWidth="1"/>
    <col min="6917" max="6917" width="22.140625" style="19" customWidth="1"/>
    <col min="6918" max="6918" width="18.85546875" style="19" customWidth="1"/>
    <col min="6919" max="6919" width="24" style="19" customWidth="1"/>
    <col min="6920" max="6920" width="21.28515625" style="19" bestFit="1" customWidth="1"/>
    <col min="6921" max="7168" width="11.42578125" style="19"/>
    <col min="7169" max="7169" width="40" style="19" bestFit="1" customWidth="1"/>
    <col min="7170" max="7170" width="30.28515625" style="19" customWidth="1"/>
    <col min="7171" max="7171" width="24.42578125" style="19" customWidth="1"/>
    <col min="7172" max="7172" width="44.85546875" style="19" customWidth="1"/>
    <col min="7173" max="7173" width="22.140625" style="19" customWidth="1"/>
    <col min="7174" max="7174" width="18.85546875" style="19" customWidth="1"/>
    <col min="7175" max="7175" width="24" style="19" customWidth="1"/>
    <col min="7176" max="7176" width="21.28515625" style="19" bestFit="1" customWidth="1"/>
    <col min="7177" max="7424" width="11.42578125" style="19"/>
    <col min="7425" max="7425" width="40" style="19" bestFit="1" customWidth="1"/>
    <col min="7426" max="7426" width="30.28515625" style="19" customWidth="1"/>
    <col min="7427" max="7427" width="24.42578125" style="19" customWidth="1"/>
    <col min="7428" max="7428" width="44.85546875" style="19" customWidth="1"/>
    <col min="7429" max="7429" width="22.140625" style="19" customWidth="1"/>
    <col min="7430" max="7430" width="18.85546875" style="19" customWidth="1"/>
    <col min="7431" max="7431" width="24" style="19" customWidth="1"/>
    <col min="7432" max="7432" width="21.28515625" style="19" bestFit="1" customWidth="1"/>
    <col min="7433" max="7680" width="11.42578125" style="19"/>
    <col min="7681" max="7681" width="40" style="19" bestFit="1" customWidth="1"/>
    <col min="7682" max="7682" width="30.28515625" style="19" customWidth="1"/>
    <col min="7683" max="7683" width="24.42578125" style="19" customWidth="1"/>
    <col min="7684" max="7684" width="44.85546875" style="19" customWidth="1"/>
    <col min="7685" max="7685" width="22.140625" style="19" customWidth="1"/>
    <col min="7686" max="7686" width="18.85546875" style="19" customWidth="1"/>
    <col min="7687" max="7687" width="24" style="19" customWidth="1"/>
    <col min="7688" max="7688" width="21.28515625" style="19" bestFit="1" customWidth="1"/>
    <col min="7689" max="7936" width="11.42578125" style="19"/>
    <col min="7937" max="7937" width="40" style="19" bestFit="1" customWidth="1"/>
    <col min="7938" max="7938" width="30.28515625" style="19" customWidth="1"/>
    <col min="7939" max="7939" width="24.42578125" style="19" customWidth="1"/>
    <col min="7940" max="7940" width="44.85546875" style="19" customWidth="1"/>
    <col min="7941" max="7941" width="22.140625" style="19" customWidth="1"/>
    <col min="7942" max="7942" width="18.85546875" style="19" customWidth="1"/>
    <col min="7943" max="7943" width="24" style="19" customWidth="1"/>
    <col min="7944" max="7944" width="21.28515625" style="19" bestFit="1" customWidth="1"/>
    <col min="7945" max="8192" width="11.42578125" style="19"/>
    <col min="8193" max="8193" width="40" style="19" bestFit="1" customWidth="1"/>
    <col min="8194" max="8194" width="30.28515625" style="19" customWidth="1"/>
    <col min="8195" max="8195" width="24.42578125" style="19" customWidth="1"/>
    <col min="8196" max="8196" width="44.85546875" style="19" customWidth="1"/>
    <col min="8197" max="8197" width="22.140625" style="19" customWidth="1"/>
    <col min="8198" max="8198" width="18.85546875" style="19" customWidth="1"/>
    <col min="8199" max="8199" width="24" style="19" customWidth="1"/>
    <col min="8200" max="8200" width="21.28515625" style="19" bestFit="1" customWidth="1"/>
    <col min="8201" max="8448" width="11.42578125" style="19"/>
    <col min="8449" max="8449" width="40" style="19" bestFit="1" customWidth="1"/>
    <col min="8450" max="8450" width="30.28515625" style="19" customWidth="1"/>
    <col min="8451" max="8451" width="24.42578125" style="19" customWidth="1"/>
    <col min="8452" max="8452" width="44.85546875" style="19" customWidth="1"/>
    <col min="8453" max="8453" width="22.140625" style="19" customWidth="1"/>
    <col min="8454" max="8454" width="18.85546875" style="19" customWidth="1"/>
    <col min="8455" max="8455" width="24" style="19" customWidth="1"/>
    <col min="8456" max="8456" width="21.28515625" style="19" bestFit="1" customWidth="1"/>
    <col min="8457" max="8704" width="11.42578125" style="19"/>
    <col min="8705" max="8705" width="40" style="19" bestFit="1" customWidth="1"/>
    <col min="8706" max="8706" width="30.28515625" style="19" customWidth="1"/>
    <col min="8707" max="8707" width="24.42578125" style="19" customWidth="1"/>
    <col min="8708" max="8708" width="44.85546875" style="19" customWidth="1"/>
    <col min="8709" max="8709" width="22.140625" style="19" customWidth="1"/>
    <col min="8710" max="8710" width="18.85546875" style="19" customWidth="1"/>
    <col min="8711" max="8711" width="24" style="19" customWidth="1"/>
    <col min="8712" max="8712" width="21.28515625" style="19" bestFit="1" customWidth="1"/>
    <col min="8713" max="8960" width="11.42578125" style="19"/>
    <col min="8961" max="8961" width="40" style="19" bestFit="1" customWidth="1"/>
    <col min="8962" max="8962" width="30.28515625" style="19" customWidth="1"/>
    <col min="8963" max="8963" width="24.42578125" style="19" customWidth="1"/>
    <col min="8964" max="8964" width="44.85546875" style="19" customWidth="1"/>
    <col min="8965" max="8965" width="22.140625" style="19" customWidth="1"/>
    <col min="8966" max="8966" width="18.85546875" style="19" customWidth="1"/>
    <col min="8967" max="8967" width="24" style="19" customWidth="1"/>
    <col min="8968" max="8968" width="21.28515625" style="19" bestFit="1" customWidth="1"/>
    <col min="8969" max="9216" width="11.42578125" style="19"/>
    <col min="9217" max="9217" width="40" style="19" bestFit="1" customWidth="1"/>
    <col min="9218" max="9218" width="30.28515625" style="19" customWidth="1"/>
    <col min="9219" max="9219" width="24.42578125" style="19" customWidth="1"/>
    <col min="9220" max="9220" width="44.85546875" style="19" customWidth="1"/>
    <col min="9221" max="9221" width="22.140625" style="19" customWidth="1"/>
    <col min="9222" max="9222" width="18.85546875" style="19" customWidth="1"/>
    <col min="9223" max="9223" width="24" style="19" customWidth="1"/>
    <col min="9224" max="9224" width="21.28515625" style="19" bestFit="1" customWidth="1"/>
    <col min="9225" max="9472" width="11.42578125" style="19"/>
    <col min="9473" max="9473" width="40" style="19" bestFit="1" customWidth="1"/>
    <col min="9474" max="9474" width="30.28515625" style="19" customWidth="1"/>
    <col min="9475" max="9475" width="24.42578125" style="19" customWidth="1"/>
    <col min="9476" max="9476" width="44.85546875" style="19" customWidth="1"/>
    <col min="9477" max="9477" width="22.140625" style="19" customWidth="1"/>
    <col min="9478" max="9478" width="18.85546875" style="19" customWidth="1"/>
    <col min="9479" max="9479" width="24" style="19" customWidth="1"/>
    <col min="9480" max="9480" width="21.28515625" style="19" bestFit="1" customWidth="1"/>
    <col min="9481" max="9728" width="11.42578125" style="19"/>
    <col min="9729" max="9729" width="40" style="19" bestFit="1" customWidth="1"/>
    <col min="9730" max="9730" width="30.28515625" style="19" customWidth="1"/>
    <col min="9731" max="9731" width="24.42578125" style="19" customWidth="1"/>
    <col min="9732" max="9732" width="44.85546875" style="19" customWidth="1"/>
    <col min="9733" max="9733" width="22.140625" style="19" customWidth="1"/>
    <col min="9734" max="9734" width="18.85546875" style="19" customWidth="1"/>
    <col min="9735" max="9735" width="24" style="19" customWidth="1"/>
    <col min="9736" max="9736" width="21.28515625" style="19" bestFit="1" customWidth="1"/>
    <col min="9737" max="9984" width="11.42578125" style="19"/>
    <col min="9985" max="9985" width="40" style="19" bestFit="1" customWidth="1"/>
    <col min="9986" max="9986" width="30.28515625" style="19" customWidth="1"/>
    <col min="9987" max="9987" width="24.42578125" style="19" customWidth="1"/>
    <col min="9988" max="9988" width="44.85546875" style="19" customWidth="1"/>
    <col min="9989" max="9989" width="22.140625" style="19" customWidth="1"/>
    <col min="9990" max="9990" width="18.85546875" style="19" customWidth="1"/>
    <col min="9991" max="9991" width="24" style="19" customWidth="1"/>
    <col min="9992" max="9992" width="21.28515625" style="19" bestFit="1" customWidth="1"/>
    <col min="9993" max="10240" width="11.42578125" style="19"/>
    <col min="10241" max="10241" width="40" style="19" bestFit="1" customWidth="1"/>
    <col min="10242" max="10242" width="30.28515625" style="19" customWidth="1"/>
    <col min="10243" max="10243" width="24.42578125" style="19" customWidth="1"/>
    <col min="10244" max="10244" width="44.85546875" style="19" customWidth="1"/>
    <col min="10245" max="10245" width="22.140625" style="19" customWidth="1"/>
    <col min="10246" max="10246" width="18.85546875" style="19" customWidth="1"/>
    <col min="10247" max="10247" width="24" style="19" customWidth="1"/>
    <col min="10248" max="10248" width="21.28515625" style="19" bestFit="1" customWidth="1"/>
    <col min="10249" max="10496" width="11.42578125" style="19"/>
    <col min="10497" max="10497" width="40" style="19" bestFit="1" customWidth="1"/>
    <col min="10498" max="10498" width="30.28515625" style="19" customWidth="1"/>
    <col min="10499" max="10499" width="24.42578125" style="19" customWidth="1"/>
    <col min="10500" max="10500" width="44.85546875" style="19" customWidth="1"/>
    <col min="10501" max="10501" width="22.140625" style="19" customWidth="1"/>
    <col min="10502" max="10502" width="18.85546875" style="19" customWidth="1"/>
    <col min="10503" max="10503" width="24" style="19" customWidth="1"/>
    <col min="10504" max="10504" width="21.28515625" style="19" bestFit="1" customWidth="1"/>
    <col min="10505" max="10752" width="11.42578125" style="19"/>
    <col min="10753" max="10753" width="40" style="19" bestFit="1" customWidth="1"/>
    <col min="10754" max="10754" width="30.28515625" style="19" customWidth="1"/>
    <col min="10755" max="10755" width="24.42578125" style="19" customWidth="1"/>
    <col min="10756" max="10756" width="44.85546875" style="19" customWidth="1"/>
    <col min="10757" max="10757" width="22.140625" style="19" customWidth="1"/>
    <col min="10758" max="10758" width="18.85546875" style="19" customWidth="1"/>
    <col min="10759" max="10759" width="24" style="19" customWidth="1"/>
    <col min="10760" max="10760" width="21.28515625" style="19" bestFit="1" customWidth="1"/>
    <col min="10761" max="11008" width="11.42578125" style="19"/>
    <col min="11009" max="11009" width="40" style="19" bestFit="1" customWidth="1"/>
    <col min="11010" max="11010" width="30.28515625" style="19" customWidth="1"/>
    <col min="11011" max="11011" width="24.42578125" style="19" customWidth="1"/>
    <col min="11012" max="11012" width="44.85546875" style="19" customWidth="1"/>
    <col min="11013" max="11013" width="22.140625" style="19" customWidth="1"/>
    <col min="11014" max="11014" width="18.85546875" style="19" customWidth="1"/>
    <col min="11015" max="11015" width="24" style="19" customWidth="1"/>
    <col min="11016" max="11016" width="21.28515625" style="19" bestFit="1" customWidth="1"/>
    <col min="11017" max="11264" width="11.42578125" style="19"/>
    <col min="11265" max="11265" width="40" style="19" bestFit="1" customWidth="1"/>
    <col min="11266" max="11266" width="30.28515625" style="19" customWidth="1"/>
    <col min="11267" max="11267" width="24.42578125" style="19" customWidth="1"/>
    <col min="11268" max="11268" width="44.85546875" style="19" customWidth="1"/>
    <col min="11269" max="11269" width="22.140625" style="19" customWidth="1"/>
    <col min="11270" max="11270" width="18.85546875" style="19" customWidth="1"/>
    <col min="11271" max="11271" width="24" style="19" customWidth="1"/>
    <col min="11272" max="11272" width="21.28515625" style="19" bestFit="1" customWidth="1"/>
    <col min="11273" max="11520" width="11.42578125" style="19"/>
    <col min="11521" max="11521" width="40" style="19" bestFit="1" customWidth="1"/>
    <col min="11522" max="11522" width="30.28515625" style="19" customWidth="1"/>
    <col min="11523" max="11523" width="24.42578125" style="19" customWidth="1"/>
    <col min="11524" max="11524" width="44.85546875" style="19" customWidth="1"/>
    <col min="11525" max="11525" width="22.140625" style="19" customWidth="1"/>
    <col min="11526" max="11526" width="18.85546875" style="19" customWidth="1"/>
    <col min="11527" max="11527" width="24" style="19" customWidth="1"/>
    <col min="11528" max="11528" width="21.28515625" style="19" bestFit="1" customWidth="1"/>
    <col min="11529" max="11776" width="11.42578125" style="19"/>
    <col min="11777" max="11777" width="40" style="19" bestFit="1" customWidth="1"/>
    <col min="11778" max="11778" width="30.28515625" style="19" customWidth="1"/>
    <col min="11779" max="11779" width="24.42578125" style="19" customWidth="1"/>
    <col min="11780" max="11780" width="44.85546875" style="19" customWidth="1"/>
    <col min="11781" max="11781" width="22.140625" style="19" customWidth="1"/>
    <col min="11782" max="11782" width="18.85546875" style="19" customWidth="1"/>
    <col min="11783" max="11783" width="24" style="19" customWidth="1"/>
    <col min="11784" max="11784" width="21.28515625" style="19" bestFit="1" customWidth="1"/>
    <col min="11785" max="12032" width="11.42578125" style="19"/>
    <col min="12033" max="12033" width="40" style="19" bestFit="1" customWidth="1"/>
    <col min="12034" max="12034" width="30.28515625" style="19" customWidth="1"/>
    <col min="12035" max="12035" width="24.42578125" style="19" customWidth="1"/>
    <col min="12036" max="12036" width="44.85546875" style="19" customWidth="1"/>
    <col min="12037" max="12037" width="22.140625" style="19" customWidth="1"/>
    <col min="12038" max="12038" width="18.85546875" style="19" customWidth="1"/>
    <col min="12039" max="12039" width="24" style="19" customWidth="1"/>
    <col min="12040" max="12040" width="21.28515625" style="19" bestFit="1" customWidth="1"/>
    <col min="12041" max="12288" width="11.42578125" style="19"/>
    <col min="12289" max="12289" width="40" style="19" bestFit="1" customWidth="1"/>
    <col min="12290" max="12290" width="30.28515625" style="19" customWidth="1"/>
    <col min="12291" max="12291" width="24.42578125" style="19" customWidth="1"/>
    <col min="12292" max="12292" width="44.85546875" style="19" customWidth="1"/>
    <col min="12293" max="12293" width="22.140625" style="19" customWidth="1"/>
    <col min="12294" max="12294" width="18.85546875" style="19" customWidth="1"/>
    <col min="12295" max="12295" width="24" style="19" customWidth="1"/>
    <col min="12296" max="12296" width="21.28515625" style="19" bestFit="1" customWidth="1"/>
    <col min="12297" max="12544" width="11.42578125" style="19"/>
    <col min="12545" max="12545" width="40" style="19" bestFit="1" customWidth="1"/>
    <col min="12546" max="12546" width="30.28515625" style="19" customWidth="1"/>
    <col min="12547" max="12547" width="24.42578125" style="19" customWidth="1"/>
    <col min="12548" max="12548" width="44.85546875" style="19" customWidth="1"/>
    <col min="12549" max="12549" width="22.140625" style="19" customWidth="1"/>
    <col min="12550" max="12550" width="18.85546875" style="19" customWidth="1"/>
    <col min="12551" max="12551" width="24" style="19" customWidth="1"/>
    <col min="12552" max="12552" width="21.28515625" style="19" bestFit="1" customWidth="1"/>
    <col min="12553" max="12800" width="11.42578125" style="19"/>
    <col min="12801" max="12801" width="40" style="19" bestFit="1" customWidth="1"/>
    <col min="12802" max="12802" width="30.28515625" style="19" customWidth="1"/>
    <col min="12803" max="12803" width="24.42578125" style="19" customWidth="1"/>
    <col min="12804" max="12804" width="44.85546875" style="19" customWidth="1"/>
    <col min="12805" max="12805" width="22.140625" style="19" customWidth="1"/>
    <col min="12806" max="12806" width="18.85546875" style="19" customWidth="1"/>
    <col min="12807" max="12807" width="24" style="19" customWidth="1"/>
    <col min="12808" max="12808" width="21.28515625" style="19" bestFit="1" customWidth="1"/>
    <col min="12809" max="13056" width="11.42578125" style="19"/>
    <col min="13057" max="13057" width="40" style="19" bestFit="1" customWidth="1"/>
    <col min="13058" max="13058" width="30.28515625" style="19" customWidth="1"/>
    <col min="13059" max="13059" width="24.42578125" style="19" customWidth="1"/>
    <col min="13060" max="13060" width="44.85546875" style="19" customWidth="1"/>
    <col min="13061" max="13061" width="22.140625" style="19" customWidth="1"/>
    <col min="13062" max="13062" width="18.85546875" style="19" customWidth="1"/>
    <col min="13063" max="13063" width="24" style="19" customWidth="1"/>
    <col min="13064" max="13064" width="21.28515625" style="19" bestFit="1" customWidth="1"/>
    <col min="13065" max="13312" width="11.42578125" style="19"/>
    <col min="13313" max="13313" width="40" style="19" bestFit="1" customWidth="1"/>
    <col min="13314" max="13314" width="30.28515625" style="19" customWidth="1"/>
    <col min="13315" max="13315" width="24.42578125" style="19" customWidth="1"/>
    <col min="13316" max="13316" width="44.85546875" style="19" customWidth="1"/>
    <col min="13317" max="13317" width="22.140625" style="19" customWidth="1"/>
    <col min="13318" max="13318" width="18.85546875" style="19" customWidth="1"/>
    <col min="13319" max="13319" width="24" style="19" customWidth="1"/>
    <col min="13320" max="13320" width="21.28515625" style="19" bestFit="1" customWidth="1"/>
    <col min="13321" max="13568" width="11.42578125" style="19"/>
    <col min="13569" max="13569" width="40" style="19" bestFit="1" customWidth="1"/>
    <col min="13570" max="13570" width="30.28515625" style="19" customWidth="1"/>
    <col min="13571" max="13571" width="24.42578125" style="19" customWidth="1"/>
    <col min="13572" max="13572" width="44.85546875" style="19" customWidth="1"/>
    <col min="13573" max="13573" width="22.140625" style="19" customWidth="1"/>
    <col min="13574" max="13574" width="18.85546875" style="19" customWidth="1"/>
    <col min="13575" max="13575" width="24" style="19" customWidth="1"/>
    <col min="13576" max="13576" width="21.28515625" style="19" bestFit="1" customWidth="1"/>
    <col min="13577" max="13824" width="11.42578125" style="19"/>
    <col min="13825" max="13825" width="40" style="19" bestFit="1" customWidth="1"/>
    <col min="13826" max="13826" width="30.28515625" style="19" customWidth="1"/>
    <col min="13827" max="13827" width="24.42578125" style="19" customWidth="1"/>
    <col min="13828" max="13828" width="44.85546875" style="19" customWidth="1"/>
    <col min="13829" max="13829" width="22.140625" style="19" customWidth="1"/>
    <col min="13830" max="13830" width="18.85546875" style="19" customWidth="1"/>
    <col min="13831" max="13831" width="24" style="19" customWidth="1"/>
    <col min="13832" max="13832" width="21.28515625" style="19" bestFit="1" customWidth="1"/>
    <col min="13833" max="14080" width="11.42578125" style="19"/>
    <col min="14081" max="14081" width="40" style="19" bestFit="1" customWidth="1"/>
    <col min="14082" max="14082" width="30.28515625" style="19" customWidth="1"/>
    <col min="14083" max="14083" width="24.42578125" style="19" customWidth="1"/>
    <col min="14084" max="14084" width="44.85546875" style="19" customWidth="1"/>
    <col min="14085" max="14085" width="22.140625" style="19" customWidth="1"/>
    <col min="14086" max="14086" width="18.85546875" style="19" customWidth="1"/>
    <col min="14087" max="14087" width="24" style="19" customWidth="1"/>
    <col min="14088" max="14088" width="21.28515625" style="19" bestFit="1" customWidth="1"/>
    <col min="14089" max="14336" width="11.42578125" style="19"/>
    <col min="14337" max="14337" width="40" style="19" bestFit="1" customWidth="1"/>
    <col min="14338" max="14338" width="30.28515625" style="19" customWidth="1"/>
    <col min="14339" max="14339" width="24.42578125" style="19" customWidth="1"/>
    <col min="14340" max="14340" width="44.85546875" style="19" customWidth="1"/>
    <col min="14341" max="14341" width="22.140625" style="19" customWidth="1"/>
    <col min="14342" max="14342" width="18.85546875" style="19" customWidth="1"/>
    <col min="14343" max="14343" width="24" style="19" customWidth="1"/>
    <col min="14344" max="14344" width="21.28515625" style="19" bestFit="1" customWidth="1"/>
    <col min="14345" max="14592" width="11.42578125" style="19"/>
    <col min="14593" max="14593" width="40" style="19" bestFit="1" customWidth="1"/>
    <col min="14594" max="14594" width="30.28515625" style="19" customWidth="1"/>
    <col min="14595" max="14595" width="24.42578125" style="19" customWidth="1"/>
    <col min="14596" max="14596" width="44.85546875" style="19" customWidth="1"/>
    <col min="14597" max="14597" width="22.140625" style="19" customWidth="1"/>
    <col min="14598" max="14598" width="18.85546875" style="19" customWidth="1"/>
    <col min="14599" max="14599" width="24" style="19" customWidth="1"/>
    <col min="14600" max="14600" width="21.28515625" style="19" bestFit="1" customWidth="1"/>
    <col min="14601" max="14848" width="11.42578125" style="19"/>
    <col min="14849" max="14849" width="40" style="19" bestFit="1" customWidth="1"/>
    <col min="14850" max="14850" width="30.28515625" style="19" customWidth="1"/>
    <col min="14851" max="14851" width="24.42578125" style="19" customWidth="1"/>
    <col min="14852" max="14852" width="44.85546875" style="19" customWidth="1"/>
    <col min="14853" max="14853" width="22.140625" style="19" customWidth="1"/>
    <col min="14854" max="14854" width="18.85546875" style="19" customWidth="1"/>
    <col min="14855" max="14855" width="24" style="19" customWidth="1"/>
    <col min="14856" max="14856" width="21.28515625" style="19" bestFit="1" customWidth="1"/>
    <col min="14857" max="15104" width="11.42578125" style="19"/>
    <col min="15105" max="15105" width="40" style="19" bestFit="1" customWidth="1"/>
    <col min="15106" max="15106" width="30.28515625" style="19" customWidth="1"/>
    <col min="15107" max="15107" width="24.42578125" style="19" customWidth="1"/>
    <col min="15108" max="15108" width="44.85546875" style="19" customWidth="1"/>
    <col min="15109" max="15109" width="22.140625" style="19" customWidth="1"/>
    <col min="15110" max="15110" width="18.85546875" style="19" customWidth="1"/>
    <col min="15111" max="15111" width="24" style="19" customWidth="1"/>
    <col min="15112" max="15112" width="21.28515625" style="19" bestFit="1" customWidth="1"/>
    <col min="15113" max="15360" width="11.42578125" style="19"/>
    <col min="15361" max="15361" width="40" style="19" bestFit="1" customWidth="1"/>
    <col min="15362" max="15362" width="30.28515625" style="19" customWidth="1"/>
    <col min="15363" max="15363" width="24.42578125" style="19" customWidth="1"/>
    <col min="15364" max="15364" width="44.85546875" style="19" customWidth="1"/>
    <col min="15365" max="15365" width="22.140625" style="19" customWidth="1"/>
    <col min="15366" max="15366" width="18.85546875" style="19" customWidth="1"/>
    <col min="15367" max="15367" width="24" style="19" customWidth="1"/>
    <col min="15368" max="15368" width="21.28515625" style="19" bestFit="1" customWidth="1"/>
    <col min="15369" max="15616" width="11.42578125" style="19"/>
    <col min="15617" max="15617" width="40" style="19" bestFit="1" customWidth="1"/>
    <col min="15618" max="15618" width="30.28515625" style="19" customWidth="1"/>
    <col min="15619" max="15619" width="24.42578125" style="19" customWidth="1"/>
    <col min="15620" max="15620" width="44.85546875" style="19" customWidth="1"/>
    <col min="15621" max="15621" width="22.140625" style="19" customWidth="1"/>
    <col min="15622" max="15622" width="18.85546875" style="19" customWidth="1"/>
    <col min="15623" max="15623" width="24" style="19" customWidth="1"/>
    <col min="15624" max="15624" width="21.28515625" style="19" bestFit="1" customWidth="1"/>
    <col min="15625" max="15872" width="11.42578125" style="19"/>
    <col min="15873" max="15873" width="40" style="19" bestFit="1" customWidth="1"/>
    <col min="15874" max="15874" width="30.28515625" style="19" customWidth="1"/>
    <col min="15875" max="15875" width="24.42578125" style="19" customWidth="1"/>
    <col min="15876" max="15876" width="44.85546875" style="19" customWidth="1"/>
    <col min="15877" max="15877" width="22.140625" style="19" customWidth="1"/>
    <col min="15878" max="15878" width="18.85546875" style="19" customWidth="1"/>
    <col min="15879" max="15879" width="24" style="19" customWidth="1"/>
    <col min="15880" max="15880" width="21.28515625" style="19" bestFit="1" customWidth="1"/>
    <col min="15881" max="16128" width="11.42578125" style="19"/>
    <col min="16129" max="16129" width="40" style="19" bestFit="1" customWidth="1"/>
    <col min="16130" max="16130" width="30.28515625" style="19" customWidth="1"/>
    <col min="16131" max="16131" width="24.42578125" style="19" customWidth="1"/>
    <col min="16132" max="16132" width="44.85546875" style="19" customWidth="1"/>
    <col min="16133" max="16133" width="22.140625" style="19" customWidth="1"/>
    <col min="16134" max="16134" width="18.85546875" style="19" customWidth="1"/>
    <col min="16135" max="16135" width="24" style="19" customWidth="1"/>
    <col min="16136" max="16136" width="21.28515625" style="19" bestFit="1" customWidth="1"/>
    <col min="16137" max="16384" width="11.42578125" style="19"/>
  </cols>
  <sheetData>
    <row r="1" spans="1:8" ht="105.6" customHeight="1"/>
    <row r="2" spans="1:8" ht="12.75">
      <c r="A2" s="73" t="s">
        <v>89</v>
      </c>
      <c r="B2" s="73"/>
      <c r="C2" s="73"/>
      <c r="D2" s="73"/>
      <c r="E2" s="73"/>
      <c r="F2" s="73"/>
      <c r="G2" s="73"/>
    </row>
    <row r="3" spans="1:8" ht="12.75">
      <c r="A3" s="20" t="s">
        <v>4</v>
      </c>
      <c r="B3" s="21" t="s">
        <v>5</v>
      </c>
      <c r="C3" s="21" t="s">
        <v>6</v>
      </c>
      <c r="D3" s="22" t="s">
        <v>8</v>
      </c>
      <c r="E3" s="23"/>
      <c r="F3" s="23"/>
      <c r="G3" s="23"/>
      <c r="H3" s="23"/>
    </row>
    <row r="4" spans="1:8" ht="12.75">
      <c r="A4" s="24" t="s">
        <v>0</v>
      </c>
      <c r="B4" s="67">
        <v>5919.8681163559595</v>
      </c>
      <c r="C4" s="67">
        <v>237.29716610155148</v>
      </c>
      <c r="D4" s="67">
        <v>6157.1652824575112</v>
      </c>
      <c r="E4" s="23"/>
      <c r="F4" s="23"/>
      <c r="G4" s="23"/>
      <c r="H4" s="23"/>
    </row>
    <row r="5" spans="1:8" ht="12.75">
      <c r="A5" s="24" t="s">
        <v>54</v>
      </c>
      <c r="B5" s="67"/>
      <c r="C5" s="67">
        <v>662.17656543809085</v>
      </c>
      <c r="D5" s="67">
        <v>662.17656543809085</v>
      </c>
      <c r="E5" s="23"/>
      <c r="F5" s="23"/>
      <c r="G5" s="23"/>
      <c r="H5" s="23"/>
    </row>
    <row r="6" spans="1:8" ht="12.75">
      <c r="A6" s="24" t="s">
        <v>55</v>
      </c>
      <c r="B6" s="67">
        <v>13.815406186332556</v>
      </c>
      <c r="C6" s="67"/>
      <c r="D6" s="67">
        <v>13.815406186332556</v>
      </c>
      <c r="E6" s="23"/>
      <c r="F6" s="23"/>
      <c r="G6" s="23"/>
      <c r="H6" s="23"/>
    </row>
    <row r="7" spans="1:8" ht="12.75">
      <c r="A7" s="24" t="s">
        <v>56</v>
      </c>
      <c r="B7" s="67">
        <v>6.1725134185714294</v>
      </c>
      <c r="C7" s="67"/>
      <c r="D7" s="67">
        <v>6.1725134185714294</v>
      </c>
      <c r="E7" s="23"/>
      <c r="F7" s="23"/>
      <c r="G7" s="23"/>
      <c r="H7" s="23"/>
    </row>
    <row r="8" spans="1:8" ht="12.75">
      <c r="A8" s="24" t="s">
        <v>57</v>
      </c>
      <c r="B8" s="67">
        <v>25545.874646512748</v>
      </c>
      <c r="C8" s="67">
        <v>476.51034123636367</v>
      </c>
      <c r="D8" s="67">
        <v>26022.384987749112</v>
      </c>
      <c r="E8" s="23"/>
      <c r="F8" s="23"/>
      <c r="G8" s="23"/>
      <c r="H8" s="23"/>
    </row>
    <row r="9" spans="1:8" ht="12.75">
      <c r="A9" s="24" t="s">
        <v>58</v>
      </c>
      <c r="B9" s="67"/>
      <c r="C9" s="67">
        <v>11515.788311820712</v>
      </c>
      <c r="D9" s="67">
        <v>11515.788311820712</v>
      </c>
      <c r="E9" s="23"/>
      <c r="F9" s="23"/>
      <c r="G9" s="23"/>
      <c r="H9" s="23"/>
    </row>
    <row r="10" spans="1:8" ht="12.75">
      <c r="A10" s="24" t="s">
        <v>59</v>
      </c>
      <c r="B10" s="67">
        <v>1898.6846253875028</v>
      </c>
      <c r="C10" s="67">
        <v>12664.261643079843</v>
      </c>
      <c r="D10" s="67">
        <v>14562.946268467345</v>
      </c>
      <c r="E10" s="23"/>
      <c r="F10" s="23"/>
      <c r="G10" s="23"/>
      <c r="H10" s="23"/>
    </row>
    <row r="11" spans="1:8" ht="12.75">
      <c r="A11" s="24" t="s">
        <v>60</v>
      </c>
      <c r="B11" s="67">
        <v>3360.4196179367241</v>
      </c>
      <c r="C11" s="67"/>
      <c r="D11" s="67">
        <v>3360.4196179367241</v>
      </c>
      <c r="E11" s="23"/>
      <c r="F11" s="23"/>
      <c r="G11" s="23"/>
      <c r="H11" s="23"/>
    </row>
    <row r="12" spans="1:8" ht="12.75">
      <c r="A12" s="24" t="s">
        <v>61</v>
      </c>
      <c r="B12" s="67">
        <v>13.744645328727271</v>
      </c>
      <c r="C12" s="67"/>
      <c r="D12" s="67">
        <v>13.744645328727271</v>
      </c>
      <c r="E12" s="23"/>
      <c r="F12" s="23"/>
      <c r="G12" s="23"/>
      <c r="H12" s="23"/>
    </row>
    <row r="13" spans="1:8" ht="12.75">
      <c r="A13" s="24" t="s">
        <v>62</v>
      </c>
      <c r="B13" s="67"/>
      <c r="C13" s="67">
        <v>4.1801809260272211</v>
      </c>
      <c r="D13" s="67">
        <v>4.1801809260272211</v>
      </c>
      <c r="E13" s="23"/>
      <c r="F13" s="23"/>
      <c r="G13" s="23"/>
      <c r="H13" s="23"/>
    </row>
    <row r="14" spans="1:8" ht="12.75">
      <c r="A14" s="24" t="s">
        <v>63</v>
      </c>
      <c r="B14" s="67">
        <v>274.18460815875449</v>
      </c>
      <c r="C14" s="67">
        <v>821.13801973856846</v>
      </c>
      <c r="D14" s="67">
        <v>1095.3226278973229</v>
      </c>
      <c r="E14" s="23"/>
      <c r="F14" s="23"/>
      <c r="G14" s="23"/>
      <c r="H14" s="23"/>
    </row>
    <row r="15" spans="1:8" ht="12.75">
      <c r="A15" s="24" t="s">
        <v>64</v>
      </c>
      <c r="B15" s="67">
        <v>2297.471927165635</v>
      </c>
      <c r="C15" s="67"/>
      <c r="D15" s="67">
        <v>2297.471927165635</v>
      </c>
      <c r="E15" s="23"/>
      <c r="F15" s="23"/>
      <c r="G15" s="23"/>
      <c r="H15" s="23"/>
    </row>
    <row r="16" spans="1:8" ht="12.75">
      <c r="A16" s="24" t="s">
        <v>65</v>
      </c>
      <c r="B16" s="67">
        <v>3270.6747974488662</v>
      </c>
      <c r="C16" s="67">
        <v>5595.5642528959124</v>
      </c>
      <c r="D16" s="67">
        <v>8866.2390503447787</v>
      </c>
      <c r="E16" s="23"/>
      <c r="F16" s="23"/>
      <c r="G16" s="23"/>
      <c r="H16" s="23"/>
    </row>
    <row r="17" spans="1:8" ht="12.75">
      <c r="A17" s="24" t="s">
        <v>66</v>
      </c>
      <c r="B17" s="67">
        <v>122.7250632462937</v>
      </c>
      <c r="C17" s="67"/>
      <c r="D17" s="67">
        <v>122.7250632462937</v>
      </c>
      <c r="E17" s="23"/>
      <c r="F17" s="23"/>
      <c r="G17" s="23"/>
      <c r="H17" s="23"/>
    </row>
    <row r="18" spans="1:8" ht="12.75">
      <c r="A18" s="24" t="s">
        <v>67</v>
      </c>
      <c r="B18" s="67">
        <v>20.78388062058081</v>
      </c>
      <c r="C18" s="67"/>
      <c r="D18" s="67">
        <v>20.78388062058081</v>
      </c>
      <c r="E18" s="23"/>
      <c r="F18" s="23"/>
      <c r="G18" s="23"/>
      <c r="H18" s="23"/>
    </row>
    <row r="19" spans="1:8" ht="12.75">
      <c r="A19" s="24" t="s">
        <v>7</v>
      </c>
      <c r="B19" s="67"/>
      <c r="C19" s="67">
        <v>2.1114105940476189</v>
      </c>
      <c r="D19" s="67">
        <v>2.1114105940476189</v>
      </c>
      <c r="E19" s="23"/>
      <c r="F19" s="23"/>
      <c r="G19" s="23"/>
      <c r="H19" s="23"/>
    </row>
    <row r="20" spans="1:8" ht="12.75">
      <c r="A20" s="26" t="s">
        <v>8</v>
      </c>
      <c r="B20" s="67">
        <v>42744.419847766701</v>
      </c>
      <c r="C20" s="67">
        <v>31979.02789183112</v>
      </c>
      <c r="D20" s="67">
        <v>74723.447739597817</v>
      </c>
      <c r="E20" s="23"/>
      <c r="F20" s="23"/>
      <c r="G20" s="23"/>
      <c r="H20" s="23"/>
    </row>
    <row r="21" spans="1:8" ht="12.75">
      <c r="A21" s="23"/>
      <c r="B21" s="23"/>
      <c r="C21" s="23"/>
      <c r="D21" s="23"/>
      <c r="E21" s="23"/>
      <c r="F21" s="23"/>
      <c r="G21" s="23"/>
      <c r="H21" s="23"/>
    </row>
    <row r="22" spans="1:8" ht="12.75">
      <c r="A22" s="23"/>
      <c r="B22" s="23"/>
      <c r="C22" s="23"/>
      <c r="D22" s="23"/>
      <c r="E22" s="23"/>
      <c r="F22" s="23"/>
      <c r="G22" s="23"/>
      <c r="H22" s="23"/>
    </row>
    <row r="23" spans="1:8" ht="12.75">
      <c r="A23" s="20" t="s">
        <v>4</v>
      </c>
      <c r="B23" s="21" t="s">
        <v>5</v>
      </c>
      <c r="C23" s="21" t="s">
        <v>6</v>
      </c>
      <c r="D23" s="22" t="s">
        <v>8</v>
      </c>
      <c r="E23" s="21" t="s">
        <v>68</v>
      </c>
      <c r="F23" s="21" t="s">
        <v>69</v>
      </c>
      <c r="G23" s="27" t="s">
        <v>70</v>
      </c>
      <c r="H23" s="27" t="s">
        <v>71</v>
      </c>
    </row>
    <row r="24" spans="1:8" ht="12.75">
      <c r="A24" s="24" t="s">
        <v>0</v>
      </c>
      <c r="B24" s="67">
        <v>5919.8681163559595</v>
      </c>
      <c r="C24" s="67">
        <v>237.29716610155148</v>
      </c>
      <c r="D24" s="67">
        <v>6157.1652824575112</v>
      </c>
      <c r="E24" s="28">
        <f>B24*100/D24</f>
        <v>96.145999738262034</v>
      </c>
      <c r="F24" s="28">
        <f>C24*100/D24</f>
        <v>3.8540002617379634</v>
      </c>
      <c r="G24" s="29">
        <f>B24/B40</f>
        <v>0.13849452483948638</v>
      </c>
      <c r="H24" s="29">
        <f>C24/C40</f>
        <v>7.4203996101509968E-3</v>
      </c>
    </row>
    <row r="25" spans="1:8" ht="12.75">
      <c r="A25" s="24" t="s">
        <v>54</v>
      </c>
      <c r="B25" s="67">
        <v>0</v>
      </c>
      <c r="C25" s="67">
        <v>662.17656543809085</v>
      </c>
      <c r="D25" s="67">
        <v>662.17656543809085</v>
      </c>
      <c r="E25" s="28">
        <f t="shared" ref="E25:E39" si="0">B25*100/D25</f>
        <v>0</v>
      </c>
      <c r="F25" s="28">
        <f t="shared" ref="F25:F39" si="1">C25*100/D25</f>
        <v>100.00000000000001</v>
      </c>
      <c r="G25" s="30">
        <f>B25/B40</f>
        <v>0</v>
      </c>
      <c r="H25" s="29">
        <f>C25/C40</f>
        <v>2.0706588320254741E-2</v>
      </c>
    </row>
    <row r="26" spans="1:8" ht="12.75">
      <c r="A26" s="24" t="s">
        <v>55</v>
      </c>
      <c r="B26" s="67">
        <v>13.815406186332556</v>
      </c>
      <c r="C26" s="67">
        <v>0</v>
      </c>
      <c r="D26" s="67">
        <v>13.815406186332556</v>
      </c>
      <c r="E26" s="28">
        <f t="shared" si="0"/>
        <v>100.00000000000001</v>
      </c>
      <c r="F26" s="28">
        <f t="shared" si="1"/>
        <v>0</v>
      </c>
      <c r="G26" s="31">
        <f>B26/B40</f>
        <v>3.232095846787912E-4</v>
      </c>
      <c r="H26" s="30">
        <f>C26/C40</f>
        <v>0</v>
      </c>
    </row>
    <row r="27" spans="1:8" ht="12.75">
      <c r="A27" s="24" t="s">
        <v>56</v>
      </c>
      <c r="B27" s="67">
        <v>6.1725134185714294</v>
      </c>
      <c r="C27" s="67">
        <v>0</v>
      </c>
      <c r="D27" s="67">
        <v>6.1725134185714294</v>
      </c>
      <c r="E27" s="28">
        <f t="shared" si="0"/>
        <v>100</v>
      </c>
      <c r="F27" s="28">
        <f t="shared" si="1"/>
        <v>0</v>
      </c>
      <c r="G27" s="31">
        <f>B27/B40</f>
        <v>1.4440512798055742E-4</v>
      </c>
      <c r="H27" s="30">
        <f>C27/C40</f>
        <v>0</v>
      </c>
    </row>
    <row r="28" spans="1:8" ht="12.75">
      <c r="A28" s="24" t="s">
        <v>57</v>
      </c>
      <c r="B28" s="67">
        <v>25545.874646512748</v>
      </c>
      <c r="C28" s="67">
        <v>476.51034123636367</v>
      </c>
      <c r="D28" s="67">
        <v>26022.384987749112</v>
      </c>
      <c r="E28" s="28">
        <f t="shared" si="0"/>
        <v>98.168844471939465</v>
      </c>
      <c r="F28" s="28">
        <f t="shared" si="1"/>
        <v>1.8311555280605389</v>
      </c>
      <c r="G28" s="29">
        <f>B28/B40</f>
        <v>0.59764232939630035</v>
      </c>
      <c r="H28" s="29">
        <f>C28/C40</f>
        <v>1.4900713769291462E-2</v>
      </c>
    </row>
    <row r="29" spans="1:8" ht="12.75">
      <c r="A29" s="24" t="s">
        <v>58</v>
      </c>
      <c r="B29" s="67">
        <v>0</v>
      </c>
      <c r="C29" s="67">
        <v>11515.788311820712</v>
      </c>
      <c r="D29" s="67">
        <v>11515.788311820712</v>
      </c>
      <c r="E29" s="28">
        <f t="shared" si="0"/>
        <v>0</v>
      </c>
      <c r="F29" s="28">
        <f t="shared" si="1"/>
        <v>100</v>
      </c>
      <c r="G29" s="30">
        <f>B29/B40</f>
        <v>0</v>
      </c>
      <c r="H29" s="29">
        <f>C29/C40</f>
        <v>0.36010438937583722</v>
      </c>
    </row>
    <row r="30" spans="1:8" ht="12.75">
      <c r="A30" s="24" t="s">
        <v>59</v>
      </c>
      <c r="B30" s="67">
        <v>1898.6846253875028</v>
      </c>
      <c r="C30" s="67">
        <v>12664.261643079843</v>
      </c>
      <c r="D30" s="67">
        <v>14562.946268467345</v>
      </c>
      <c r="E30" s="28">
        <f t="shared" si="0"/>
        <v>13.037778141766962</v>
      </c>
      <c r="F30" s="28">
        <f t="shared" si="1"/>
        <v>86.962221858233036</v>
      </c>
      <c r="G30" s="29">
        <f>B30/B40</f>
        <v>4.4419473516066559E-2</v>
      </c>
      <c r="H30" s="29">
        <f>C30/C40</f>
        <v>0.39601771779669587</v>
      </c>
    </row>
    <row r="31" spans="1:8" ht="12.75">
      <c r="A31" s="24" t="s">
        <v>60</v>
      </c>
      <c r="B31" s="67">
        <v>3360.4196179367241</v>
      </c>
      <c r="C31" s="67">
        <v>0</v>
      </c>
      <c r="D31" s="67">
        <v>3360.4196179367241</v>
      </c>
      <c r="E31" s="28">
        <f t="shared" si="0"/>
        <v>100</v>
      </c>
      <c r="F31" s="28">
        <f t="shared" si="1"/>
        <v>0</v>
      </c>
      <c r="G31" s="29">
        <f>B31/B40</f>
        <v>7.8616568663343281E-2</v>
      </c>
      <c r="H31" s="30">
        <f>C31/C40</f>
        <v>0</v>
      </c>
    </row>
    <row r="32" spans="1:8" ht="12.75">
      <c r="A32" s="24" t="s">
        <v>61</v>
      </c>
      <c r="B32" s="67">
        <v>13.744645328727271</v>
      </c>
      <c r="C32" s="67">
        <v>0</v>
      </c>
      <c r="D32" s="67">
        <v>13.744645328727271</v>
      </c>
      <c r="E32" s="28">
        <f t="shared" si="0"/>
        <v>100</v>
      </c>
      <c r="F32" s="28">
        <f t="shared" si="1"/>
        <v>0</v>
      </c>
      <c r="G32" s="31">
        <f>B32/B40</f>
        <v>3.2155414385499952E-4</v>
      </c>
      <c r="H32" s="30">
        <f>C32/C40</f>
        <v>0</v>
      </c>
    </row>
    <row r="33" spans="1:9" ht="12.75">
      <c r="A33" s="24" t="s">
        <v>62</v>
      </c>
      <c r="B33" s="67">
        <v>0</v>
      </c>
      <c r="C33" s="67">
        <v>4.1801809260272211</v>
      </c>
      <c r="D33" s="67">
        <v>4.1801809260272211</v>
      </c>
      <c r="E33" s="28">
        <f t="shared" si="0"/>
        <v>0</v>
      </c>
      <c r="F33" s="28">
        <f t="shared" si="1"/>
        <v>100</v>
      </c>
      <c r="G33" s="30">
        <f>B33/B49</f>
        <v>0</v>
      </c>
      <c r="H33" s="31">
        <f>C33/C40</f>
        <v>1.3071632259012561E-4</v>
      </c>
    </row>
    <row r="34" spans="1:9" ht="12.75">
      <c r="A34" s="24" t="s">
        <v>63</v>
      </c>
      <c r="B34" s="67">
        <v>274.18460815875449</v>
      </c>
      <c r="C34" s="67">
        <v>821.13801973856846</v>
      </c>
      <c r="D34" s="67">
        <v>1095.3226278973229</v>
      </c>
      <c r="E34" s="28">
        <f t="shared" si="0"/>
        <v>25.03231478793634</v>
      </c>
      <c r="F34" s="28">
        <f t="shared" si="1"/>
        <v>74.967685212063657</v>
      </c>
      <c r="G34" s="29">
        <f>B34/B40</f>
        <v>6.4145123301534296E-3</v>
      </c>
      <c r="H34" s="29">
        <f>C34/C40</f>
        <v>2.5677391524097079E-2</v>
      </c>
    </row>
    <row r="35" spans="1:9" ht="12.75">
      <c r="A35" s="24" t="s">
        <v>64</v>
      </c>
      <c r="B35" s="67">
        <v>2297.471927165635</v>
      </c>
      <c r="C35" s="67">
        <v>0</v>
      </c>
      <c r="D35" s="67">
        <v>2297.471927165635</v>
      </c>
      <c r="E35" s="28">
        <f t="shared" si="0"/>
        <v>100</v>
      </c>
      <c r="F35" s="28">
        <f t="shared" si="1"/>
        <v>0</v>
      </c>
      <c r="G35" s="29">
        <f>B35/B40</f>
        <v>5.3749049240767101E-2</v>
      </c>
      <c r="H35" s="30">
        <f>C35/C40</f>
        <v>0</v>
      </c>
    </row>
    <row r="36" spans="1:9" ht="12.75">
      <c r="A36" s="24" t="s">
        <v>65</v>
      </c>
      <c r="B36" s="67">
        <v>3270.6747974488662</v>
      </c>
      <c r="C36" s="67">
        <v>5595.5642528959124</v>
      </c>
      <c r="D36" s="67">
        <v>8866.2390503447787</v>
      </c>
      <c r="E36" s="28">
        <f t="shared" si="0"/>
        <v>36.889088810679887</v>
      </c>
      <c r="F36" s="28">
        <f t="shared" si="1"/>
        <v>63.110911189320106</v>
      </c>
      <c r="G36" s="29">
        <f>B36/B40</f>
        <v>7.6517000560477874E-2</v>
      </c>
      <c r="H36" s="29">
        <f>C36/C40</f>
        <v>0.17497605842875766</v>
      </c>
    </row>
    <row r="37" spans="1:9" ht="12.75">
      <c r="A37" s="24" t="s">
        <v>66</v>
      </c>
      <c r="B37" s="67">
        <v>122.7250632462937</v>
      </c>
      <c r="C37" s="67">
        <v>0</v>
      </c>
      <c r="D37" s="67">
        <v>122.7250632462937</v>
      </c>
      <c r="E37" s="28">
        <f t="shared" si="0"/>
        <v>100</v>
      </c>
      <c r="F37" s="28">
        <f t="shared" si="1"/>
        <v>0</v>
      </c>
      <c r="G37" s="31">
        <f>B37/B40</f>
        <v>2.8711364824549326E-3</v>
      </c>
      <c r="H37" s="30">
        <f>C37/C40</f>
        <v>0</v>
      </c>
    </row>
    <row r="38" spans="1:9" ht="12.75">
      <c r="A38" s="24" t="s">
        <v>67</v>
      </c>
      <c r="B38" s="67">
        <v>20.78388062058081</v>
      </c>
      <c r="C38" s="67">
        <v>0</v>
      </c>
      <c r="D38" s="67">
        <v>20.78388062058081</v>
      </c>
      <c r="E38" s="28">
        <f t="shared" si="0"/>
        <v>99.999999999999986</v>
      </c>
      <c r="F38" s="28">
        <f t="shared" si="1"/>
        <v>0</v>
      </c>
      <c r="G38" s="31">
        <f>B38/B40</f>
        <v>4.8623611443557167E-4</v>
      </c>
      <c r="H38" s="30">
        <f>C38/C40</f>
        <v>0</v>
      </c>
      <c r="I38" s="32"/>
    </row>
    <row r="39" spans="1:9" ht="12.75">
      <c r="A39" s="24" t="s">
        <v>7</v>
      </c>
      <c r="B39" s="67">
        <v>0</v>
      </c>
      <c r="C39" s="67">
        <v>2.1114105940476189</v>
      </c>
      <c r="D39" s="67">
        <v>2.1114105940476189</v>
      </c>
      <c r="E39" s="28">
        <f t="shared" si="0"/>
        <v>0</v>
      </c>
      <c r="F39" s="28">
        <f t="shared" si="1"/>
        <v>100</v>
      </c>
      <c r="G39" s="30">
        <f>B39/B40</f>
        <v>0</v>
      </c>
      <c r="H39" s="31">
        <f>C39/C40</f>
        <v>6.602485232476276E-5</v>
      </c>
      <c r="I39" s="32"/>
    </row>
    <row r="40" spans="1:9" ht="12.75">
      <c r="A40" s="23"/>
      <c r="B40" s="67">
        <f>SUM(B24:B39)</f>
        <v>42744.419847766701</v>
      </c>
      <c r="C40" s="67">
        <f>SUM(C24:C39)</f>
        <v>31979.02789183112</v>
      </c>
      <c r="D40" s="67"/>
      <c r="E40" s="23"/>
      <c r="F40" s="23"/>
      <c r="G40" s="23"/>
      <c r="H40" s="23"/>
    </row>
    <row r="41" spans="1:9" ht="12.75">
      <c r="A41" s="23"/>
      <c r="B41" s="23"/>
      <c r="C41" s="23"/>
      <c r="D41" s="23"/>
      <c r="E41" s="23"/>
      <c r="F41" s="23"/>
      <c r="G41" s="23"/>
      <c r="H41" s="23"/>
    </row>
    <row r="42" spans="1:9" ht="12.75">
      <c r="A42" s="20" t="s">
        <v>4</v>
      </c>
      <c r="B42" s="20" t="s">
        <v>72</v>
      </c>
      <c r="C42" s="23"/>
      <c r="D42" s="20" t="s">
        <v>4</v>
      </c>
      <c r="E42" s="20" t="s">
        <v>73</v>
      </c>
      <c r="F42" s="23"/>
      <c r="G42" s="23"/>
      <c r="H42" s="23"/>
    </row>
    <row r="43" spans="1:9" ht="12.75">
      <c r="A43" s="24" t="s">
        <v>54</v>
      </c>
      <c r="B43" s="67">
        <v>0</v>
      </c>
      <c r="C43" s="23"/>
      <c r="D43" s="24" t="s">
        <v>55</v>
      </c>
      <c r="E43" s="25">
        <v>0</v>
      </c>
      <c r="F43" s="23"/>
      <c r="G43" s="23"/>
      <c r="H43" s="23"/>
    </row>
    <row r="44" spans="1:9" ht="12.75">
      <c r="A44" s="24" t="s">
        <v>58</v>
      </c>
      <c r="B44" s="67">
        <v>0</v>
      </c>
      <c r="C44" s="23"/>
      <c r="D44" s="24" t="s">
        <v>56</v>
      </c>
      <c r="E44" s="25">
        <v>0</v>
      </c>
      <c r="F44" s="23"/>
      <c r="G44" s="23"/>
      <c r="H44" s="23"/>
    </row>
    <row r="45" spans="1:9" ht="12.75">
      <c r="A45" s="24" t="s">
        <v>62</v>
      </c>
      <c r="B45" s="67">
        <v>0</v>
      </c>
      <c r="C45" s="23"/>
      <c r="D45" s="24" t="s">
        <v>60</v>
      </c>
      <c r="E45" s="25">
        <v>0</v>
      </c>
      <c r="F45" s="23"/>
      <c r="G45" s="23"/>
      <c r="H45" s="23"/>
    </row>
    <row r="46" spans="1:9" ht="12.75">
      <c r="A46" s="24" t="s">
        <v>7</v>
      </c>
      <c r="B46" s="67">
        <v>0</v>
      </c>
      <c r="C46" s="23"/>
      <c r="D46" s="24" t="s">
        <v>61</v>
      </c>
      <c r="E46" s="25">
        <v>0</v>
      </c>
      <c r="F46" s="23"/>
      <c r="G46" s="23"/>
      <c r="H46" s="23"/>
    </row>
    <row r="47" spans="1:9" ht="12.75">
      <c r="A47" s="24" t="s">
        <v>56</v>
      </c>
      <c r="B47" s="67">
        <v>6.1725134185714294</v>
      </c>
      <c r="C47" s="23"/>
      <c r="D47" s="24" t="s">
        <v>64</v>
      </c>
      <c r="E47" s="25">
        <v>0</v>
      </c>
      <c r="F47" s="23"/>
      <c r="G47" s="23"/>
      <c r="H47" s="23"/>
    </row>
    <row r="48" spans="1:9" ht="12.75">
      <c r="A48" s="24" t="s">
        <v>61</v>
      </c>
      <c r="B48" s="67">
        <v>13.744645328727271</v>
      </c>
      <c r="C48" s="23"/>
      <c r="D48" s="24" t="s">
        <v>66</v>
      </c>
      <c r="E48" s="25">
        <v>0</v>
      </c>
      <c r="F48" s="23"/>
      <c r="G48" s="23"/>
      <c r="H48" s="23"/>
    </row>
    <row r="49" spans="1:8" ht="12.75">
      <c r="A49" s="24" t="s">
        <v>55</v>
      </c>
      <c r="B49" s="67">
        <v>13.815406186332556</v>
      </c>
      <c r="C49" s="23"/>
      <c r="D49" s="24" t="s">
        <v>67</v>
      </c>
      <c r="E49" s="25">
        <v>0</v>
      </c>
      <c r="F49" s="23"/>
      <c r="G49" s="23"/>
      <c r="H49" s="23"/>
    </row>
    <row r="50" spans="1:8" ht="12.75">
      <c r="A50" s="24" t="s">
        <v>67</v>
      </c>
      <c r="B50" s="67">
        <v>20.78388062058081</v>
      </c>
      <c r="C50" s="23"/>
      <c r="D50" s="24" t="s">
        <v>7</v>
      </c>
      <c r="E50" s="25">
        <v>2.1114105940476189</v>
      </c>
      <c r="F50" s="23"/>
      <c r="G50" s="23"/>
      <c r="H50" s="23"/>
    </row>
    <row r="51" spans="1:8" ht="12.75">
      <c r="A51" s="24" t="s">
        <v>66</v>
      </c>
      <c r="B51" s="67">
        <v>122.7250632462937</v>
      </c>
      <c r="C51" s="23"/>
      <c r="D51" s="24" t="s">
        <v>62</v>
      </c>
      <c r="E51" s="25">
        <v>4.1801809260272211</v>
      </c>
      <c r="F51" s="23"/>
      <c r="G51" s="23"/>
      <c r="H51" s="23"/>
    </row>
    <row r="52" spans="1:8" ht="12.75">
      <c r="A52" s="24" t="s">
        <v>63</v>
      </c>
      <c r="B52" s="67">
        <v>274.18460815875449</v>
      </c>
      <c r="C52" s="23"/>
      <c r="D52" s="24" t="s">
        <v>0</v>
      </c>
      <c r="E52" s="25">
        <v>237.29716610155148</v>
      </c>
      <c r="F52" s="23"/>
      <c r="G52" s="23"/>
      <c r="H52" s="23"/>
    </row>
    <row r="53" spans="1:8" ht="12.75">
      <c r="A53" s="24" t="s">
        <v>59</v>
      </c>
      <c r="B53" s="67">
        <v>1898.6846253875028</v>
      </c>
      <c r="C53" s="23"/>
      <c r="D53" s="24" t="s">
        <v>57</v>
      </c>
      <c r="E53" s="25">
        <v>476.51034123636367</v>
      </c>
      <c r="F53" s="23"/>
      <c r="G53" s="23"/>
      <c r="H53" s="23"/>
    </row>
    <row r="54" spans="1:8" ht="12.75">
      <c r="A54" s="24" t="s">
        <v>64</v>
      </c>
      <c r="B54" s="67">
        <v>2297.471927165635</v>
      </c>
      <c r="C54" s="23"/>
      <c r="D54" s="24" t="s">
        <v>54</v>
      </c>
      <c r="E54" s="25">
        <v>662.17656543809085</v>
      </c>
      <c r="F54" s="23"/>
      <c r="G54" s="23"/>
      <c r="H54" s="23"/>
    </row>
    <row r="55" spans="1:8" ht="12.75">
      <c r="A55" s="24" t="s">
        <v>65</v>
      </c>
      <c r="B55" s="67">
        <v>3270.6747974488662</v>
      </c>
      <c r="C55" s="23"/>
      <c r="D55" s="24" t="s">
        <v>63</v>
      </c>
      <c r="E55" s="25">
        <v>821.13801973856846</v>
      </c>
      <c r="F55" s="23"/>
      <c r="G55" s="23"/>
      <c r="H55" s="23"/>
    </row>
    <row r="56" spans="1:8" ht="12.75">
      <c r="A56" s="24" t="s">
        <v>60</v>
      </c>
      <c r="B56" s="67">
        <v>3360.4196179367241</v>
      </c>
      <c r="C56" s="23"/>
      <c r="D56" s="24" t="s">
        <v>65</v>
      </c>
      <c r="E56" s="67">
        <v>5595.5642528959124</v>
      </c>
      <c r="F56" s="23"/>
      <c r="G56" s="23"/>
      <c r="H56" s="23"/>
    </row>
    <row r="57" spans="1:8" ht="12.75">
      <c r="A57" s="24" t="s">
        <v>0</v>
      </c>
      <c r="B57" s="67">
        <v>5919.8681163559595</v>
      </c>
      <c r="C57" s="23"/>
      <c r="D57" s="24" t="s">
        <v>58</v>
      </c>
      <c r="E57" s="67">
        <v>11515.788311820712</v>
      </c>
      <c r="F57" s="23"/>
      <c r="G57" s="23"/>
      <c r="H57" s="23"/>
    </row>
    <row r="58" spans="1:8" ht="12.75">
      <c r="A58" s="24" t="s">
        <v>57</v>
      </c>
      <c r="B58" s="67">
        <v>25545.874646512748</v>
      </c>
      <c r="C58" s="23"/>
      <c r="D58" s="24" t="s">
        <v>59</v>
      </c>
      <c r="E58" s="67">
        <v>12664.261643079843</v>
      </c>
      <c r="F58" s="23"/>
      <c r="G58" s="23"/>
      <c r="H58" s="23"/>
    </row>
    <row r="59" spans="1:8" ht="12.75">
      <c r="A59" s="23"/>
      <c r="B59" s="23"/>
      <c r="C59" s="23"/>
      <c r="D59" s="23"/>
      <c r="E59" s="23"/>
      <c r="F59" s="23"/>
      <c r="G59" s="23"/>
      <c r="H59" s="23"/>
    </row>
    <row r="60" spans="1:8" ht="12.75">
      <c r="A60" s="23"/>
      <c r="B60" s="23"/>
      <c r="C60" s="23"/>
      <c r="D60" s="23"/>
      <c r="E60" s="23"/>
      <c r="F60" s="23"/>
      <c r="G60" s="23"/>
      <c r="H60" s="23"/>
    </row>
    <row r="83" spans="1:1">
      <c r="A83" s="19" t="s">
        <v>52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2"/>
  <sheetViews>
    <sheetView zoomScale="85" zoomScaleNormal="85" workbookViewId="0">
      <selection activeCell="F37" sqref="F37"/>
    </sheetView>
  </sheetViews>
  <sheetFormatPr baseColWidth="10" defaultRowHeight="12.75"/>
  <cols>
    <col min="1" max="1" width="28.7109375" style="2" bestFit="1" customWidth="1"/>
    <col min="2" max="2" width="12.7109375" style="2" bestFit="1" customWidth="1"/>
    <col min="3" max="3" width="16.7109375" style="2" bestFit="1" customWidth="1"/>
    <col min="4" max="4" width="13.28515625" style="2" bestFit="1" customWidth="1"/>
    <col min="5" max="5" width="24.85546875" style="2" bestFit="1" customWidth="1"/>
    <col min="6" max="6" width="11.42578125" style="2"/>
    <col min="7" max="8" width="11.5703125" style="2" bestFit="1" customWidth="1"/>
    <col min="9" max="256" width="11.42578125" style="2"/>
    <col min="257" max="257" width="28.7109375" style="2" bestFit="1" customWidth="1"/>
    <col min="258" max="258" width="12.7109375" style="2" bestFit="1" customWidth="1"/>
    <col min="259" max="259" width="16.7109375" style="2" bestFit="1" customWidth="1"/>
    <col min="260" max="260" width="13.28515625" style="2" bestFit="1" customWidth="1"/>
    <col min="261" max="261" width="24.85546875" style="2" bestFit="1" customWidth="1"/>
    <col min="262" max="262" width="11.42578125" style="2"/>
    <col min="263" max="264" width="11.5703125" style="2" bestFit="1" customWidth="1"/>
    <col min="265" max="512" width="11.42578125" style="2"/>
    <col min="513" max="513" width="28.7109375" style="2" bestFit="1" customWidth="1"/>
    <col min="514" max="514" width="12.7109375" style="2" bestFit="1" customWidth="1"/>
    <col min="515" max="515" width="16.7109375" style="2" bestFit="1" customWidth="1"/>
    <col min="516" max="516" width="13.28515625" style="2" bestFit="1" customWidth="1"/>
    <col min="517" max="517" width="24.85546875" style="2" bestFit="1" customWidth="1"/>
    <col min="518" max="518" width="11.42578125" style="2"/>
    <col min="519" max="520" width="11.5703125" style="2" bestFit="1" customWidth="1"/>
    <col min="521" max="768" width="11.42578125" style="2"/>
    <col min="769" max="769" width="28.7109375" style="2" bestFit="1" customWidth="1"/>
    <col min="770" max="770" width="12.7109375" style="2" bestFit="1" customWidth="1"/>
    <col min="771" max="771" width="16.7109375" style="2" bestFit="1" customWidth="1"/>
    <col min="772" max="772" width="13.28515625" style="2" bestFit="1" customWidth="1"/>
    <col min="773" max="773" width="24.85546875" style="2" bestFit="1" customWidth="1"/>
    <col min="774" max="774" width="11.42578125" style="2"/>
    <col min="775" max="776" width="11.5703125" style="2" bestFit="1" customWidth="1"/>
    <col min="777" max="1024" width="11.42578125" style="2"/>
    <col min="1025" max="1025" width="28.7109375" style="2" bestFit="1" customWidth="1"/>
    <col min="1026" max="1026" width="12.7109375" style="2" bestFit="1" customWidth="1"/>
    <col min="1027" max="1027" width="16.7109375" style="2" bestFit="1" customWidth="1"/>
    <col min="1028" max="1028" width="13.28515625" style="2" bestFit="1" customWidth="1"/>
    <col min="1029" max="1029" width="24.85546875" style="2" bestFit="1" customWidth="1"/>
    <col min="1030" max="1030" width="11.42578125" style="2"/>
    <col min="1031" max="1032" width="11.5703125" style="2" bestFit="1" customWidth="1"/>
    <col min="1033" max="1280" width="11.42578125" style="2"/>
    <col min="1281" max="1281" width="28.7109375" style="2" bestFit="1" customWidth="1"/>
    <col min="1282" max="1282" width="12.7109375" style="2" bestFit="1" customWidth="1"/>
    <col min="1283" max="1283" width="16.7109375" style="2" bestFit="1" customWidth="1"/>
    <col min="1284" max="1284" width="13.28515625" style="2" bestFit="1" customWidth="1"/>
    <col min="1285" max="1285" width="24.85546875" style="2" bestFit="1" customWidth="1"/>
    <col min="1286" max="1286" width="11.42578125" style="2"/>
    <col min="1287" max="1288" width="11.5703125" style="2" bestFit="1" customWidth="1"/>
    <col min="1289" max="1536" width="11.42578125" style="2"/>
    <col min="1537" max="1537" width="28.7109375" style="2" bestFit="1" customWidth="1"/>
    <col min="1538" max="1538" width="12.7109375" style="2" bestFit="1" customWidth="1"/>
    <col min="1539" max="1539" width="16.7109375" style="2" bestFit="1" customWidth="1"/>
    <col min="1540" max="1540" width="13.28515625" style="2" bestFit="1" customWidth="1"/>
    <col min="1541" max="1541" width="24.85546875" style="2" bestFit="1" customWidth="1"/>
    <col min="1542" max="1542" width="11.42578125" style="2"/>
    <col min="1543" max="1544" width="11.5703125" style="2" bestFit="1" customWidth="1"/>
    <col min="1545" max="1792" width="11.42578125" style="2"/>
    <col min="1793" max="1793" width="28.7109375" style="2" bestFit="1" customWidth="1"/>
    <col min="1794" max="1794" width="12.7109375" style="2" bestFit="1" customWidth="1"/>
    <col min="1795" max="1795" width="16.7109375" style="2" bestFit="1" customWidth="1"/>
    <col min="1796" max="1796" width="13.28515625" style="2" bestFit="1" customWidth="1"/>
    <col min="1797" max="1797" width="24.85546875" style="2" bestFit="1" customWidth="1"/>
    <col min="1798" max="1798" width="11.42578125" style="2"/>
    <col min="1799" max="1800" width="11.5703125" style="2" bestFit="1" customWidth="1"/>
    <col min="1801" max="2048" width="11.42578125" style="2"/>
    <col min="2049" max="2049" width="28.7109375" style="2" bestFit="1" customWidth="1"/>
    <col min="2050" max="2050" width="12.7109375" style="2" bestFit="1" customWidth="1"/>
    <col min="2051" max="2051" width="16.7109375" style="2" bestFit="1" customWidth="1"/>
    <col min="2052" max="2052" width="13.28515625" style="2" bestFit="1" customWidth="1"/>
    <col min="2053" max="2053" width="24.85546875" style="2" bestFit="1" customWidth="1"/>
    <col min="2054" max="2054" width="11.42578125" style="2"/>
    <col min="2055" max="2056" width="11.5703125" style="2" bestFit="1" customWidth="1"/>
    <col min="2057" max="2304" width="11.42578125" style="2"/>
    <col min="2305" max="2305" width="28.7109375" style="2" bestFit="1" customWidth="1"/>
    <col min="2306" max="2306" width="12.7109375" style="2" bestFit="1" customWidth="1"/>
    <col min="2307" max="2307" width="16.7109375" style="2" bestFit="1" customWidth="1"/>
    <col min="2308" max="2308" width="13.28515625" style="2" bestFit="1" customWidth="1"/>
    <col min="2309" max="2309" width="24.85546875" style="2" bestFit="1" customWidth="1"/>
    <col min="2310" max="2310" width="11.42578125" style="2"/>
    <col min="2311" max="2312" width="11.5703125" style="2" bestFit="1" customWidth="1"/>
    <col min="2313" max="2560" width="11.42578125" style="2"/>
    <col min="2561" max="2561" width="28.7109375" style="2" bestFit="1" customWidth="1"/>
    <col min="2562" max="2562" width="12.7109375" style="2" bestFit="1" customWidth="1"/>
    <col min="2563" max="2563" width="16.7109375" style="2" bestFit="1" customWidth="1"/>
    <col min="2564" max="2564" width="13.28515625" style="2" bestFit="1" customWidth="1"/>
    <col min="2565" max="2565" width="24.85546875" style="2" bestFit="1" customWidth="1"/>
    <col min="2566" max="2566" width="11.42578125" style="2"/>
    <col min="2567" max="2568" width="11.5703125" style="2" bestFit="1" customWidth="1"/>
    <col min="2569" max="2816" width="11.42578125" style="2"/>
    <col min="2817" max="2817" width="28.7109375" style="2" bestFit="1" customWidth="1"/>
    <col min="2818" max="2818" width="12.7109375" style="2" bestFit="1" customWidth="1"/>
    <col min="2819" max="2819" width="16.7109375" style="2" bestFit="1" customWidth="1"/>
    <col min="2820" max="2820" width="13.28515625" style="2" bestFit="1" customWidth="1"/>
    <col min="2821" max="2821" width="24.85546875" style="2" bestFit="1" customWidth="1"/>
    <col min="2822" max="2822" width="11.42578125" style="2"/>
    <col min="2823" max="2824" width="11.5703125" style="2" bestFit="1" customWidth="1"/>
    <col min="2825" max="3072" width="11.42578125" style="2"/>
    <col min="3073" max="3073" width="28.7109375" style="2" bestFit="1" customWidth="1"/>
    <col min="3074" max="3074" width="12.7109375" style="2" bestFit="1" customWidth="1"/>
    <col min="3075" max="3075" width="16.7109375" style="2" bestFit="1" customWidth="1"/>
    <col min="3076" max="3076" width="13.28515625" style="2" bestFit="1" customWidth="1"/>
    <col min="3077" max="3077" width="24.85546875" style="2" bestFit="1" customWidth="1"/>
    <col min="3078" max="3078" width="11.42578125" style="2"/>
    <col min="3079" max="3080" width="11.5703125" style="2" bestFit="1" customWidth="1"/>
    <col min="3081" max="3328" width="11.42578125" style="2"/>
    <col min="3329" max="3329" width="28.7109375" style="2" bestFit="1" customWidth="1"/>
    <col min="3330" max="3330" width="12.7109375" style="2" bestFit="1" customWidth="1"/>
    <col min="3331" max="3331" width="16.7109375" style="2" bestFit="1" customWidth="1"/>
    <col min="3332" max="3332" width="13.28515625" style="2" bestFit="1" customWidth="1"/>
    <col min="3333" max="3333" width="24.85546875" style="2" bestFit="1" customWidth="1"/>
    <col min="3334" max="3334" width="11.42578125" style="2"/>
    <col min="3335" max="3336" width="11.5703125" style="2" bestFit="1" customWidth="1"/>
    <col min="3337" max="3584" width="11.42578125" style="2"/>
    <col min="3585" max="3585" width="28.7109375" style="2" bestFit="1" customWidth="1"/>
    <col min="3586" max="3586" width="12.7109375" style="2" bestFit="1" customWidth="1"/>
    <col min="3587" max="3587" width="16.7109375" style="2" bestFit="1" customWidth="1"/>
    <col min="3588" max="3588" width="13.28515625" style="2" bestFit="1" customWidth="1"/>
    <col min="3589" max="3589" width="24.85546875" style="2" bestFit="1" customWidth="1"/>
    <col min="3590" max="3590" width="11.42578125" style="2"/>
    <col min="3591" max="3592" width="11.5703125" style="2" bestFit="1" customWidth="1"/>
    <col min="3593" max="3840" width="11.42578125" style="2"/>
    <col min="3841" max="3841" width="28.7109375" style="2" bestFit="1" customWidth="1"/>
    <col min="3842" max="3842" width="12.7109375" style="2" bestFit="1" customWidth="1"/>
    <col min="3843" max="3843" width="16.7109375" style="2" bestFit="1" customWidth="1"/>
    <col min="3844" max="3844" width="13.28515625" style="2" bestFit="1" customWidth="1"/>
    <col min="3845" max="3845" width="24.85546875" style="2" bestFit="1" customWidth="1"/>
    <col min="3846" max="3846" width="11.42578125" style="2"/>
    <col min="3847" max="3848" width="11.5703125" style="2" bestFit="1" customWidth="1"/>
    <col min="3849" max="4096" width="11.42578125" style="2"/>
    <col min="4097" max="4097" width="28.7109375" style="2" bestFit="1" customWidth="1"/>
    <col min="4098" max="4098" width="12.7109375" style="2" bestFit="1" customWidth="1"/>
    <col min="4099" max="4099" width="16.7109375" style="2" bestFit="1" customWidth="1"/>
    <col min="4100" max="4100" width="13.28515625" style="2" bestFit="1" customWidth="1"/>
    <col min="4101" max="4101" width="24.85546875" style="2" bestFit="1" customWidth="1"/>
    <col min="4102" max="4102" width="11.42578125" style="2"/>
    <col min="4103" max="4104" width="11.5703125" style="2" bestFit="1" customWidth="1"/>
    <col min="4105" max="4352" width="11.42578125" style="2"/>
    <col min="4353" max="4353" width="28.7109375" style="2" bestFit="1" customWidth="1"/>
    <col min="4354" max="4354" width="12.7109375" style="2" bestFit="1" customWidth="1"/>
    <col min="4355" max="4355" width="16.7109375" style="2" bestFit="1" customWidth="1"/>
    <col min="4356" max="4356" width="13.28515625" style="2" bestFit="1" customWidth="1"/>
    <col min="4357" max="4357" width="24.85546875" style="2" bestFit="1" customWidth="1"/>
    <col min="4358" max="4358" width="11.42578125" style="2"/>
    <col min="4359" max="4360" width="11.5703125" style="2" bestFit="1" customWidth="1"/>
    <col min="4361" max="4608" width="11.42578125" style="2"/>
    <col min="4609" max="4609" width="28.7109375" style="2" bestFit="1" customWidth="1"/>
    <col min="4610" max="4610" width="12.7109375" style="2" bestFit="1" customWidth="1"/>
    <col min="4611" max="4611" width="16.7109375" style="2" bestFit="1" customWidth="1"/>
    <col min="4612" max="4612" width="13.28515625" style="2" bestFit="1" customWidth="1"/>
    <col min="4613" max="4613" width="24.85546875" style="2" bestFit="1" customWidth="1"/>
    <col min="4614" max="4614" width="11.42578125" style="2"/>
    <col min="4615" max="4616" width="11.5703125" style="2" bestFit="1" customWidth="1"/>
    <col min="4617" max="4864" width="11.42578125" style="2"/>
    <col min="4865" max="4865" width="28.7109375" style="2" bestFit="1" customWidth="1"/>
    <col min="4866" max="4866" width="12.7109375" style="2" bestFit="1" customWidth="1"/>
    <col min="4867" max="4867" width="16.7109375" style="2" bestFit="1" customWidth="1"/>
    <col min="4868" max="4868" width="13.28515625" style="2" bestFit="1" customWidth="1"/>
    <col min="4869" max="4869" width="24.85546875" style="2" bestFit="1" customWidth="1"/>
    <col min="4870" max="4870" width="11.42578125" style="2"/>
    <col min="4871" max="4872" width="11.5703125" style="2" bestFit="1" customWidth="1"/>
    <col min="4873" max="5120" width="11.42578125" style="2"/>
    <col min="5121" max="5121" width="28.7109375" style="2" bestFit="1" customWidth="1"/>
    <col min="5122" max="5122" width="12.7109375" style="2" bestFit="1" customWidth="1"/>
    <col min="5123" max="5123" width="16.7109375" style="2" bestFit="1" customWidth="1"/>
    <col min="5124" max="5124" width="13.28515625" style="2" bestFit="1" customWidth="1"/>
    <col min="5125" max="5125" width="24.85546875" style="2" bestFit="1" customWidth="1"/>
    <col min="5126" max="5126" width="11.42578125" style="2"/>
    <col min="5127" max="5128" width="11.5703125" style="2" bestFit="1" customWidth="1"/>
    <col min="5129" max="5376" width="11.42578125" style="2"/>
    <col min="5377" max="5377" width="28.7109375" style="2" bestFit="1" customWidth="1"/>
    <col min="5378" max="5378" width="12.7109375" style="2" bestFit="1" customWidth="1"/>
    <col min="5379" max="5379" width="16.7109375" style="2" bestFit="1" customWidth="1"/>
    <col min="5380" max="5380" width="13.28515625" style="2" bestFit="1" customWidth="1"/>
    <col min="5381" max="5381" width="24.85546875" style="2" bestFit="1" customWidth="1"/>
    <col min="5382" max="5382" width="11.42578125" style="2"/>
    <col min="5383" max="5384" width="11.5703125" style="2" bestFit="1" customWidth="1"/>
    <col min="5385" max="5632" width="11.42578125" style="2"/>
    <col min="5633" max="5633" width="28.7109375" style="2" bestFit="1" customWidth="1"/>
    <col min="5634" max="5634" width="12.7109375" style="2" bestFit="1" customWidth="1"/>
    <col min="5635" max="5635" width="16.7109375" style="2" bestFit="1" customWidth="1"/>
    <col min="5636" max="5636" width="13.28515625" style="2" bestFit="1" customWidth="1"/>
    <col min="5637" max="5637" width="24.85546875" style="2" bestFit="1" customWidth="1"/>
    <col min="5638" max="5638" width="11.42578125" style="2"/>
    <col min="5639" max="5640" width="11.5703125" style="2" bestFit="1" customWidth="1"/>
    <col min="5641" max="5888" width="11.42578125" style="2"/>
    <col min="5889" max="5889" width="28.7109375" style="2" bestFit="1" customWidth="1"/>
    <col min="5890" max="5890" width="12.7109375" style="2" bestFit="1" customWidth="1"/>
    <col min="5891" max="5891" width="16.7109375" style="2" bestFit="1" customWidth="1"/>
    <col min="5892" max="5892" width="13.28515625" style="2" bestFit="1" customWidth="1"/>
    <col min="5893" max="5893" width="24.85546875" style="2" bestFit="1" customWidth="1"/>
    <col min="5894" max="5894" width="11.42578125" style="2"/>
    <col min="5895" max="5896" width="11.5703125" style="2" bestFit="1" customWidth="1"/>
    <col min="5897" max="6144" width="11.42578125" style="2"/>
    <col min="6145" max="6145" width="28.7109375" style="2" bestFit="1" customWidth="1"/>
    <col min="6146" max="6146" width="12.7109375" style="2" bestFit="1" customWidth="1"/>
    <col min="6147" max="6147" width="16.7109375" style="2" bestFit="1" customWidth="1"/>
    <col min="6148" max="6148" width="13.28515625" style="2" bestFit="1" customWidth="1"/>
    <col min="6149" max="6149" width="24.85546875" style="2" bestFit="1" customWidth="1"/>
    <col min="6150" max="6150" width="11.42578125" style="2"/>
    <col min="6151" max="6152" width="11.5703125" style="2" bestFit="1" customWidth="1"/>
    <col min="6153" max="6400" width="11.42578125" style="2"/>
    <col min="6401" max="6401" width="28.7109375" style="2" bestFit="1" customWidth="1"/>
    <col min="6402" max="6402" width="12.7109375" style="2" bestFit="1" customWidth="1"/>
    <col min="6403" max="6403" width="16.7109375" style="2" bestFit="1" customWidth="1"/>
    <col min="6404" max="6404" width="13.28515625" style="2" bestFit="1" customWidth="1"/>
    <col min="6405" max="6405" width="24.85546875" style="2" bestFit="1" customWidth="1"/>
    <col min="6406" max="6406" width="11.42578125" style="2"/>
    <col min="6407" max="6408" width="11.5703125" style="2" bestFit="1" customWidth="1"/>
    <col min="6409" max="6656" width="11.42578125" style="2"/>
    <col min="6657" max="6657" width="28.7109375" style="2" bestFit="1" customWidth="1"/>
    <col min="6658" max="6658" width="12.7109375" style="2" bestFit="1" customWidth="1"/>
    <col min="6659" max="6659" width="16.7109375" style="2" bestFit="1" customWidth="1"/>
    <col min="6660" max="6660" width="13.28515625" style="2" bestFit="1" customWidth="1"/>
    <col min="6661" max="6661" width="24.85546875" style="2" bestFit="1" customWidth="1"/>
    <col min="6662" max="6662" width="11.42578125" style="2"/>
    <col min="6663" max="6664" width="11.5703125" style="2" bestFit="1" customWidth="1"/>
    <col min="6665" max="6912" width="11.42578125" style="2"/>
    <col min="6913" max="6913" width="28.7109375" style="2" bestFit="1" customWidth="1"/>
    <col min="6914" max="6914" width="12.7109375" style="2" bestFit="1" customWidth="1"/>
    <col min="6915" max="6915" width="16.7109375" style="2" bestFit="1" customWidth="1"/>
    <col min="6916" max="6916" width="13.28515625" style="2" bestFit="1" customWidth="1"/>
    <col min="6917" max="6917" width="24.85546875" style="2" bestFit="1" customWidth="1"/>
    <col min="6918" max="6918" width="11.42578125" style="2"/>
    <col min="6919" max="6920" width="11.5703125" style="2" bestFit="1" customWidth="1"/>
    <col min="6921" max="7168" width="11.42578125" style="2"/>
    <col min="7169" max="7169" width="28.7109375" style="2" bestFit="1" customWidth="1"/>
    <col min="7170" max="7170" width="12.7109375" style="2" bestFit="1" customWidth="1"/>
    <col min="7171" max="7171" width="16.7109375" style="2" bestFit="1" customWidth="1"/>
    <col min="7172" max="7172" width="13.28515625" style="2" bestFit="1" customWidth="1"/>
    <col min="7173" max="7173" width="24.85546875" style="2" bestFit="1" customWidth="1"/>
    <col min="7174" max="7174" width="11.42578125" style="2"/>
    <col min="7175" max="7176" width="11.5703125" style="2" bestFit="1" customWidth="1"/>
    <col min="7177" max="7424" width="11.42578125" style="2"/>
    <col min="7425" max="7425" width="28.7109375" style="2" bestFit="1" customWidth="1"/>
    <col min="7426" max="7426" width="12.7109375" style="2" bestFit="1" customWidth="1"/>
    <col min="7427" max="7427" width="16.7109375" style="2" bestFit="1" customWidth="1"/>
    <col min="7428" max="7428" width="13.28515625" style="2" bestFit="1" customWidth="1"/>
    <col min="7429" max="7429" width="24.85546875" style="2" bestFit="1" customWidth="1"/>
    <col min="7430" max="7430" width="11.42578125" style="2"/>
    <col min="7431" max="7432" width="11.5703125" style="2" bestFit="1" customWidth="1"/>
    <col min="7433" max="7680" width="11.42578125" style="2"/>
    <col min="7681" max="7681" width="28.7109375" style="2" bestFit="1" customWidth="1"/>
    <col min="7682" max="7682" width="12.7109375" style="2" bestFit="1" customWidth="1"/>
    <col min="7683" max="7683" width="16.7109375" style="2" bestFit="1" customWidth="1"/>
    <col min="7684" max="7684" width="13.28515625" style="2" bestFit="1" customWidth="1"/>
    <col min="7685" max="7685" width="24.85546875" style="2" bestFit="1" customWidth="1"/>
    <col min="7686" max="7686" width="11.42578125" style="2"/>
    <col min="7687" max="7688" width="11.5703125" style="2" bestFit="1" customWidth="1"/>
    <col min="7689" max="7936" width="11.42578125" style="2"/>
    <col min="7937" max="7937" width="28.7109375" style="2" bestFit="1" customWidth="1"/>
    <col min="7938" max="7938" width="12.7109375" style="2" bestFit="1" customWidth="1"/>
    <col min="7939" max="7939" width="16.7109375" style="2" bestFit="1" customWidth="1"/>
    <col min="7940" max="7940" width="13.28515625" style="2" bestFit="1" customWidth="1"/>
    <col min="7941" max="7941" width="24.85546875" style="2" bestFit="1" customWidth="1"/>
    <col min="7942" max="7942" width="11.42578125" style="2"/>
    <col min="7943" max="7944" width="11.5703125" style="2" bestFit="1" customWidth="1"/>
    <col min="7945" max="8192" width="11.42578125" style="2"/>
    <col min="8193" max="8193" width="28.7109375" style="2" bestFit="1" customWidth="1"/>
    <col min="8194" max="8194" width="12.7109375" style="2" bestFit="1" customWidth="1"/>
    <col min="8195" max="8195" width="16.7109375" style="2" bestFit="1" customWidth="1"/>
    <col min="8196" max="8196" width="13.28515625" style="2" bestFit="1" customWidth="1"/>
    <col min="8197" max="8197" width="24.85546875" style="2" bestFit="1" customWidth="1"/>
    <col min="8198" max="8198" width="11.42578125" style="2"/>
    <col min="8199" max="8200" width="11.5703125" style="2" bestFit="1" customWidth="1"/>
    <col min="8201" max="8448" width="11.42578125" style="2"/>
    <col min="8449" max="8449" width="28.7109375" style="2" bestFit="1" customWidth="1"/>
    <col min="8450" max="8450" width="12.7109375" style="2" bestFit="1" customWidth="1"/>
    <col min="8451" max="8451" width="16.7109375" style="2" bestFit="1" customWidth="1"/>
    <col min="8452" max="8452" width="13.28515625" style="2" bestFit="1" customWidth="1"/>
    <col min="8453" max="8453" width="24.85546875" style="2" bestFit="1" customWidth="1"/>
    <col min="8454" max="8454" width="11.42578125" style="2"/>
    <col min="8455" max="8456" width="11.5703125" style="2" bestFit="1" customWidth="1"/>
    <col min="8457" max="8704" width="11.42578125" style="2"/>
    <col min="8705" max="8705" width="28.7109375" style="2" bestFit="1" customWidth="1"/>
    <col min="8706" max="8706" width="12.7109375" style="2" bestFit="1" customWidth="1"/>
    <col min="8707" max="8707" width="16.7109375" style="2" bestFit="1" customWidth="1"/>
    <col min="8708" max="8708" width="13.28515625" style="2" bestFit="1" customWidth="1"/>
    <col min="8709" max="8709" width="24.85546875" style="2" bestFit="1" customWidth="1"/>
    <col min="8710" max="8710" width="11.42578125" style="2"/>
    <col min="8711" max="8712" width="11.5703125" style="2" bestFit="1" customWidth="1"/>
    <col min="8713" max="8960" width="11.42578125" style="2"/>
    <col min="8961" max="8961" width="28.7109375" style="2" bestFit="1" customWidth="1"/>
    <col min="8962" max="8962" width="12.7109375" style="2" bestFit="1" customWidth="1"/>
    <col min="8963" max="8963" width="16.7109375" style="2" bestFit="1" customWidth="1"/>
    <col min="8964" max="8964" width="13.28515625" style="2" bestFit="1" customWidth="1"/>
    <col min="8965" max="8965" width="24.85546875" style="2" bestFit="1" customWidth="1"/>
    <col min="8966" max="8966" width="11.42578125" style="2"/>
    <col min="8967" max="8968" width="11.5703125" style="2" bestFit="1" customWidth="1"/>
    <col min="8969" max="9216" width="11.42578125" style="2"/>
    <col min="9217" max="9217" width="28.7109375" style="2" bestFit="1" customWidth="1"/>
    <col min="9218" max="9218" width="12.7109375" style="2" bestFit="1" customWidth="1"/>
    <col min="9219" max="9219" width="16.7109375" style="2" bestFit="1" customWidth="1"/>
    <col min="9220" max="9220" width="13.28515625" style="2" bestFit="1" customWidth="1"/>
    <col min="9221" max="9221" width="24.85546875" style="2" bestFit="1" customWidth="1"/>
    <col min="9222" max="9222" width="11.42578125" style="2"/>
    <col min="9223" max="9224" width="11.5703125" style="2" bestFit="1" customWidth="1"/>
    <col min="9225" max="9472" width="11.42578125" style="2"/>
    <col min="9473" max="9473" width="28.7109375" style="2" bestFit="1" customWidth="1"/>
    <col min="9474" max="9474" width="12.7109375" style="2" bestFit="1" customWidth="1"/>
    <col min="9475" max="9475" width="16.7109375" style="2" bestFit="1" customWidth="1"/>
    <col min="9476" max="9476" width="13.28515625" style="2" bestFit="1" customWidth="1"/>
    <col min="9477" max="9477" width="24.85546875" style="2" bestFit="1" customWidth="1"/>
    <col min="9478" max="9478" width="11.42578125" style="2"/>
    <col min="9479" max="9480" width="11.5703125" style="2" bestFit="1" customWidth="1"/>
    <col min="9481" max="9728" width="11.42578125" style="2"/>
    <col min="9729" max="9729" width="28.7109375" style="2" bestFit="1" customWidth="1"/>
    <col min="9730" max="9730" width="12.7109375" style="2" bestFit="1" customWidth="1"/>
    <col min="9731" max="9731" width="16.7109375" style="2" bestFit="1" customWidth="1"/>
    <col min="9732" max="9732" width="13.28515625" style="2" bestFit="1" customWidth="1"/>
    <col min="9733" max="9733" width="24.85546875" style="2" bestFit="1" customWidth="1"/>
    <col min="9734" max="9734" width="11.42578125" style="2"/>
    <col min="9735" max="9736" width="11.5703125" style="2" bestFit="1" customWidth="1"/>
    <col min="9737" max="9984" width="11.42578125" style="2"/>
    <col min="9985" max="9985" width="28.7109375" style="2" bestFit="1" customWidth="1"/>
    <col min="9986" max="9986" width="12.7109375" style="2" bestFit="1" customWidth="1"/>
    <col min="9987" max="9987" width="16.7109375" style="2" bestFit="1" customWidth="1"/>
    <col min="9988" max="9988" width="13.28515625" style="2" bestFit="1" customWidth="1"/>
    <col min="9989" max="9989" width="24.85546875" style="2" bestFit="1" customWidth="1"/>
    <col min="9990" max="9990" width="11.42578125" style="2"/>
    <col min="9991" max="9992" width="11.5703125" style="2" bestFit="1" customWidth="1"/>
    <col min="9993" max="10240" width="11.42578125" style="2"/>
    <col min="10241" max="10241" width="28.7109375" style="2" bestFit="1" customWidth="1"/>
    <col min="10242" max="10242" width="12.7109375" style="2" bestFit="1" customWidth="1"/>
    <col min="10243" max="10243" width="16.7109375" style="2" bestFit="1" customWidth="1"/>
    <col min="10244" max="10244" width="13.28515625" style="2" bestFit="1" customWidth="1"/>
    <col min="10245" max="10245" width="24.85546875" style="2" bestFit="1" customWidth="1"/>
    <col min="10246" max="10246" width="11.42578125" style="2"/>
    <col min="10247" max="10248" width="11.5703125" style="2" bestFit="1" customWidth="1"/>
    <col min="10249" max="10496" width="11.42578125" style="2"/>
    <col min="10497" max="10497" width="28.7109375" style="2" bestFit="1" customWidth="1"/>
    <col min="10498" max="10498" width="12.7109375" style="2" bestFit="1" customWidth="1"/>
    <col min="10499" max="10499" width="16.7109375" style="2" bestFit="1" customWidth="1"/>
    <col min="10500" max="10500" width="13.28515625" style="2" bestFit="1" customWidth="1"/>
    <col min="10501" max="10501" width="24.85546875" style="2" bestFit="1" customWidth="1"/>
    <col min="10502" max="10502" width="11.42578125" style="2"/>
    <col min="10503" max="10504" width="11.5703125" style="2" bestFit="1" customWidth="1"/>
    <col min="10505" max="10752" width="11.42578125" style="2"/>
    <col min="10753" max="10753" width="28.7109375" style="2" bestFit="1" customWidth="1"/>
    <col min="10754" max="10754" width="12.7109375" style="2" bestFit="1" customWidth="1"/>
    <col min="10755" max="10755" width="16.7109375" style="2" bestFit="1" customWidth="1"/>
    <col min="10756" max="10756" width="13.28515625" style="2" bestFit="1" customWidth="1"/>
    <col min="10757" max="10757" width="24.85546875" style="2" bestFit="1" customWidth="1"/>
    <col min="10758" max="10758" width="11.42578125" style="2"/>
    <col min="10759" max="10760" width="11.5703125" style="2" bestFit="1" customWidth="1"/>
    <col min="10761" max="11008" width="11.42578125" style="2"/>
    <col min="11009" max="11009" width="28.7109375" style="2" bestFit="1" customWidth="1"/>
    <col min="11010" max="11010" width="12.7109375" style="2" bestFit="1" customWidth="1"/>
    <col min="11011" max="11011" width="16.7109375" style="2" bestFit="1" customWidth="1"/>
    <col min="11012" max="11012" width="13.28515625" style="2" bestFit="1" customWidth="1"/>
    <col min="11013" max="11013" width="24.85546875" style="2" bestFit="1" customWidth="1"/>
    <col min="11014" max="11014" width="11.42578125" style="2"/>
    <col min="11015" max="11016" width="11.5703125" style="2" bestFit="1" customWidth="1"/>
    <col min="11017" max="11264" width="11.42578125" style="2"/>
    <col min="11265" max="11265" width="28.7109375" style="2" bestFit="1" customWidth="1"/>
    <col min="11266" max="11266" width="12.7109375" style="2" bestFit="1" customWidth="1"/>
    <col min="11267" max="11267" width="16.7109375" style="2" bestFit="1" customWidth="1"/>
    <col min="11268" max="11268" width="13.28515625" style="2" bestFit="1" customWidth="1"/>
    <col min="11269" max="11269" width="24.85546875" style="2" bestFit="1" customWidth="1"/>
    <col min="11270" max="11270" width="11.42578125" style="2"/>
    <col min="11271" max="11272" width="11.5703125" style="2" bestFit="1" customWidth="1"/>
    <col min="11273" max="11520" width="11.42578125" style="2"/>
    <col min="11521" max="11521" width="28.7109375" style="2" bestFit="1" customWidth="1"/>
    <col min="11522" max="11522" width="12.7109375" style="2" bestFit="1" customWidth="1"/>
    <col min="11523" max="11523" width="16.7109375" style="2" bestFit="1" customWidth="1"/>
    <col min="11524" max="11524" width="13.28515625" style="2" bestFit="1" customWidth="1"/>
    <col min="11525" max="11525" width="24.85546875" style="2" bestFit="1" customWidth="1"/>
    <col min="11526" max="11526" width="11.42578125" style="2"/>
    <col min="11527" max="11528" width="11.5703125" style="2" bestFit="1" customWidth="1"/>
    <col min="11529" max="11776" width="11.42578125" style="2"/>
    <col min="11777" max="11777" width="28.7109375" style="2" bestFit="1" customWidth="1"/>
    <col min="11778" max="11778" width="12.7109375" style="2" bestFit="1" customWidth="1"/>
    <col min="11779" max="11779" width="16.7109375" style="2" bestFit="1" customWidth="1"/>
    <col min="11780" max="11780" width="13.28515625" style="2" bestFit="1" customWidth="1"/>
    <col min="11781" max="11781" width="24.85546875" style="2" bestFit="1" customWidth="1"/>
    <col min="11782" max="11782" width="11.42578125" style="2"/>
    <col min="11783" max="11784" width="11.5703125" style="2" bestFit="1" customWidth="1"/>
    <col min="11785" max="12032" width="11.42578125" style="2"/>
    <col min="12033" max="12033" width="28.7109375" style="2" bestFit="1" customWidth="1"/>
    <col min="12034" max="12034" width="12.7109375" style="2" bestFit="1" customWidth="1"/>
    <col min="12035" max="12035" width="16.7109375" style="2" bestFit="1" customWidth="1"/>
    <col min="12036" max="12036" width="13.28515625" style="2" bestFit="1" customWidth="1"/>
    <col min="12037" max="12037" width="24.85546875" style="2" bestFit="1" customWidth="1"/>
    <col min="12038" max="12038" width="11.42578125" style="2"/>
    <col min="12039" max="12040" width="11.5703125" style="2" bestFit="1" customWidth="1"/>
    <col min="12041" max="12288" width="11.42578125" style="2"/>
    <col min="12289" max="12289" width="28.7109375" style="2" bestFit="1" customWidth="1"/>
    <col min="12290" max="12290" width="12.7109375" style="2" bestFit="1" customWidth="1"/>
    <col min="12291" max="12291" width="16.7109375" style="2" bestFit="1" customWidth="1"/>
    <col min="12292" max="12292" width="13.28515625" style="2" bestFit="1" customWidth="1"/>
    <col min="12293" max="12293" width="24.85546875" style="2" bestFit="1" customWidth="1"/>
    <col min="12294" max="12294" width="11.42578125" style="2"/>
    <col min="12295" max="12296" width="11.5703125" style="2" bestFit="1" customWidth="1"/>
    <col min="12297" max="12544" width="11.42578125" style="2"/>
    <col min="12545" max="12545" width="28.7109375" style="2" bestFit="1" customWidth="1"/>
    <col min="12546" max="12546" width="12.7109375" style="2" bestFit="1" customWidth="1"/>
    <col min="12547" max="12547" width="16.7109375" style="2" bestFit="1" customWidth="1"/>
    <col min="12548" max="12548" width="13.28515625" style="2" bestFit="1" customWidth="1"/>
    <col min="12549" max="12549" width="24.85546875" style="2" bestFit="1" customWidth="1"/>
    <col min="12550" max="12550" width="11.42578125" style="2"/>
    <col min="12551" max="12552" width="11.5703125" style="2" bestFit="1" customWidth="1"/>
    <col min="12553" max="12800" width="11.42578125" style="2"/>
    <col min="12801" max="12801" width="28.7109375" style="2" bestFit="1" customWidth="1"/>
    <col min="12802" max="12802" width="12.7109375" style="2" bestFit="1" customWidth="1"/>
    <col min="12803" max="12803" width="16.7109375" style="2" bestFit="1" customWidth="1"/>
    <col min="12804" max="12804" width="13.28515625" style="2" bestFit="1" customWidth="1"/>
    <col min="12805" max="12805" width="24.85546875" style="2" bestFit="1" customWidth="1"/>
    <col min="12806" max="12806" width="11.42578125" style="2"/>
    <col min="12807" max="12808" width="11.5703125" style="2" bestFit="1" customWidth="1"/>
    <col min="12809" max="13056" width="11.42578125" style="2"/>
    <col min="13057" max="13057" width="28.7109375" style="2" bestFit="1" customWidth="1"/>
    <col min="13058" max="13058" width="12.7109375" style="2" bestFit="1" customWidth="1"/>
    <col min="13059" max="13059" width="16.7109375" style="2" bestFit="1" customWidth="1"/>
    <col min="13060" max="13060" width="13.28515625" style="2" bestFit="1" customWidth="1"/>
    <col min="13061" max="13061" width="24.85546875" style="2" bestFit="1" customWidth="1"/>
    <col min="13062" max="13062" width="11.42578125" style="2"/>
    <col min="13063" max="13064" width="11.5703125" style="2" bestFit="1" customWidth="1"/>
    <col min="13065" max="13312" width="11.42578125" style="2"/>
    <col min="13313" max="13313" width="28.7109375" style="2" bestFit="1" customWidth="1"/>
    <col min="13314" max="13314" width="12.7109375" style="2" bestFit="1" customWidth="1"/>
    <col min="13315" max="13315" width="16.7109375" style="2" bestFit="1" customWidth="1"/>
    <col min="13316" max="13316" width="13.28515625" style="2" bestFit="1" customWidth="1"/>
    <col min="13317" max="13317" width="24.85546875" style="2" bestFit="1" customWidth="1"/>
    <col min="13318" max="13318" width="11.42578125" style="2"/>
    <col min="13319" max="13320" width="11.5703125" style="2" bestFit="1" customWidth="1"/>
    <col min="13321" max="13568" width="11.42578125" style="2"/>
    <col min="13569" max="13569" width="28.7109375" style="2" bestFit="1" customWidth="1"/>
    <col min="13570" max="13570" width="12.7109375" style="2" bestFit="1" customWidth="1"/>
    <col min="13571" max="13571" width="16.7109375" style="2" bestFit="1" customWidth="1"/>
    <col min="13572" max="13572" width="13.28515625" style="2" bestFit="1" customWidth="1"/>
    <col min="13573" max="13573" width="24.85546875" style="2" bestFit="1" customWidth="1"/>
    <col min="13574" max="13574" width="11.42578125" style="2"/>
    <col min="13575" max="13576" width="11.5703125" style="2" bestFit="1" customWidth="1"/>
    <col min="13577" max="13824" width="11.42578125" style="2"/>
    <col min="13825" max="13825" width="28.7109375" style="2" bestFit="1" customWidth="1"/>
    <col min="13826" max="13826" width="12.7109375" style="2" bestFit="1" customWidth="1"/>
    <col min="13827" max="13827" width="16.7109375" style="2" bestFit="1" customWidth="1"/>
    <col min="13828" max="13828" width="13.28515625" style="2" bestFit="1" customWidth="1"/>
    <col min="13829" max="13829" width="24.85546875" style="2" bestFit="1" customWidth="1"/>
    <col min="13830" max="13830" width="11.42578125" style="2"/>
    <col min="13831" max="13832" width="11.5703125" style="2" bestFit="1" customWidth="1"/>
    <col min="13833" max="14080" width="11.42578125" style="2"/>
    <col min="14081" max="14081" width="28.7109375" style="2" bestFit="1" customWidth="1"/>
    <col min="14082" max="14082" width="12.7109375" style="2" bestFit="1" customWidth="1"/>
    <col min="14083" max="14083" width="16.7109375" style="2" bestFit="1" customWidth="1"/>
    <col min="14084" max="14084" width="13.28515625" style="2" bestFit="1" customWidth="1"/>
    <col min="14085" max="14085" width="24.85546875" style="2" bestFit="1" customWidth="1"/>
    <col min="14086" max="14086" width="11.42578125" style="2"/>
    <col min="14087" max="14088" width="11.5703125" style="2" bestFit="1" customWidth="1"/>
    <col min="14089" max="14336" width="11.42578125" style="2"/>
    <col min="14337" max="14337" width="28.7109375" style="2" bestFit="1" customWidth="1"/>
    <col min="14338" max="14338" width="12.7109375" style="2" bestFit="1" customWidth="1"/>
    <col min="14339" max="14339" width="16.7109375" style="2" bestFit="1" customWidth="1"/>
    <col min="14340" max="14340" width="13.28515625" style="2" bestFit="1" customWidth="1"/>
    <col min="14341" max="14341" width="24.85546875" style="2" bestFit="1" customWidth="1"/>
    <col min="14342" max="14342" width="11.42578125" style="2"/>
    <col min="14343" max="14344" width="11.5703125" style="2" bestFit="1" customWidth="1"/>
    <col min="14345" max="14592" width="11.42578125" style="2"/>
    <col min="14593" max="14593" width="28.7109375" style="2" bestFit="1" customWidth="1"/>
    <col min="14594" max="14594" width="12.7109375" style="2" bestFit="1" customWidth="1"/>
    <col min="14595" max="14595" width="16.7109375" style="2" bestFit="1" customWidth="1"/>
    <col min="14596" max="14596" width="13.28515625" style="2" bestFit="1" customWidth="1"/>
    <col min="14597" max="14597" width="24.85546875" style="2" bestFit="1" customWidth="1"/>
    <col min="14598" max="14598" width="11.42578125" style="2"/>
    <col min="14599" max="14600" width="11.5703125" style="2" bestFit="1" customWidth="1"/>
    <col min="14601" max="14848" width="11.42578125" style="2"/>
    <col min="14849" max="14849" width="28.7109375" style="2" bestFit="1" customWidth="1"/>
    <col min="14850" max="14850" width="12.7109375" style="2" bestFit="1" customWidth="1"/>
    <col min="14851" max="14851" width="16.7109375" style="2" bestFit="1" customWidth="1"/>
    <col min="14852" max="14852" width="13.28515625" style="2" bestFit="1" customWidth="1"/>
    <col min="14853" max="14853" width="24.85546875" style="2" bestFit="1" customWidth="1"/>
    <col min="14854" max="14854" width="11.42578125" style="2"/>
    <col min="14855" max="14856" width="11.5703125" style="2" bestFit="1" customWidth="1"/>
    <col min="14857" max="15104" width="11.42578125" style="2"/>
    <col min="15105" max="15105" width="28.7109375" style="2" bestFit="1" customWidth="1"/>
    <col min="15106" max="15106" width="12.7109375" style="2" bestFit="1" customWidth="1"/>
    <col min="15107" max="15107" width="16.7109375" style="2" bestFit="1" customWidth="1"/>
    <col min="15108" max="15108" width="13.28515625" style="2" bestFit="1" customWidth="1"/>
    <col min="15109" max="15109" width="24.85546875" style="2" bestFit="1" customWidth="1"/>
    <col min="15110" max="15110" width="11.42578125" style="2"/>
    <col min="15111" max="15112" width="11.5703125" style="2" bestFit="1" customWidth="1"/>
    <col min="15113" max="15360" width="11.42578125" style="2"/>
    <col min="15361" max="15361" width="28.7109375" style="2" bestFit="1" customWidth="1"/>
    <col min="15362" max="15362" width="12.7109375" style="2" bestFit="1" customWidth="1"/>
    <col min="15363" max="15363" width="16.7109375" style="2" bestFit="1" customWidth="1"/>
    <col min="15364" max="15364" width="13.28515625" style="2" bestFit="1" customWidth="1"/>
    <col min="15365" max="15365" width="24.85546875" style="2" bestFit="1" customWidth="1"/>
    <col min="15366" max="15366" width="11.42578125" style="2"/>
    <col min="15367" max="15368" width="11.5703125" style="2" bestFit="1" customWidth="1"/>
    <col min="15369" max="15616" width="11.42578125" style="2"/>
    <col min="15617" max="15617" width="28.7109375" style="2" bestFit="1" customWidth="1"/>
    <col min="15618" max="15618" width="12.7109375" style="2" bestFit="1" customWidth="1"/>
    <col min="15619" max="15619" width="16.7109375" style="2" bestFit="1" customWidth="1"/>
    <col min="15620" max="15620" width="13.28515625" style="2" bestFit="1" customWidth="1"/>
    <col min="15621" max="15621" width="24.85546875" style="2" bestFit="1" customWidth="1"/>
    <col min="15622" max="15622" width="11.42578125" style="2"/>
    <col min="15623" max="15624" width="11.5703125" style="2" bestFit="1" customWidth="1"/>
    <col min="15625" max="15872" width="11.42578125" style="2"/>
    <col min="15873" max="15873" width="28.7109375" style="2" bestFit="1" customWidth="1"/>
    <col min="15874" max="15874" width="12.7109375" style="2" bestFit="1" customWidth="1"/>
    <col min="15875" max="15875" width="16.7109375" style="2" bestFit="1" customWidth="1"/>
    <col min="15876" max="15876" width="13.28515625" style="2" bestFit="1" customWidth="1"/>
    <col min="15877" max="15877" width="24.85546875" style="2" bestFit="1" customWidth="1"/>
    <col min="15878" max="15878" width="11.42578125" style="2"/>
    <col min="15879" max="15880" width="11.5703125" style="2" bestFit="1" customWidth="1"/>
    <col min="15881" max="16128" width="11.42578125" style="2"/>
    <col min="16129" max="16129" width="28.7109375" style="2" bestFit="1" customWidth="1"/>
    <col min="16130" max="16130" width="12.7109375" style="2" bestFit="1" customWidth="1"/>
    <col min="16131" max="16131" width="16.7109375" style="2" bestFit="1" customWidth="1"/>
    <col min="16132" max="16132" width="13.28515625" style="2" bestFit="1" customWidth="1"/>
    <col min="16133" max="16133" width="24.85546875" style="2" bestFit="1" customWidth="1"/>
    <col min="16134" max="16134" width="11.42578125" style="2"/>
    <col min="16135" max="16136" width="11.5703125" style="2" bestFit="1" customWidth="1"/>
    <col min="16137" max="16384" width="11.42578125" style="2"/>
  </cols>
  <sheetData>
    <row r="1" spans="1:10" ht="95.25" customHeight="1"/>
    <row r="3" spans="1:10" ht="12.75" customHeight="1">
      <c r="A3" s="1" t="s">
        <v>48</v>
      </c>
      <c r="J3" s="1" t="s">
        <v>51</v>
      </c>
    </row>
    <row r="4" spans="1:10" ht="12.75" customHeight="1">
      <c r="A4" s="1"/>
    </row>
    <row r="5" spans="1:10">
      <c r="A5" s="74" t="s">
        <v>45</v>
      </c>
      <c r="B5" s="74"/>
      <c r="C5" s="74"/>
      <c r="D5" s="74"/>
    </row>
    <row r="6" spans="1:10">
      <c r="A6" s="1" t="s">
        <v>9</v>
      </c>
      <c r="B6" s="3" t="s">
        <v>10</v>
      </c>
      <c r="C6" s="3" t="s">
        <v>11</v>
      </c>
      <c r="D6" s="3" t="s">
        <v>8</v>
      </c>
    </row>
    <row r="7" spans="1:10">
      <c r="A7" s="4" t="s">
        <v>12</v>
      </c>
      <c r="B7" s="68">
        <v>0.52664889999999998</v>
      </c>
      <c r="C7" s="68"/>
      <c r="D7" s="68">
        <v>0.52664889999999998</v>
      </c>
      <c r="E7" s="9"/>
    </row>
    <row r="8" spans="1:10">
      <c r="A8" s="4" t="s">
        <v>13</v>
      </c>
      <c r="B8" s="70">
        <v>2667.8746679617147</v>
      </c>
      <c r="C8" s="70">
        <v>216.66195244429045</v>
      </c>
      <c r="D8" s="70">
        <v>2884.5366204060051</v>
      </c>
      <c r="E8" s="9"/>
    </row>
    <row r="9" spans="1:10">
      <c r="A9" s="4" t="s">
        <v>14</v>
      </c>
      <c r="B9" s="70">
        <v>3070.4791529437871</v>
      </c>
      <c r="C9" s="70">
        <v>166.79316268912353</v>
      </c>
      <c r="D9" s="70">
        <v>3237.2723156329107</v>
      </c>
      <c r="E9" s="9"/>
    </row>
    <row r="10" spans="1:10">
      <c r="A10" s="4" t="s">
        <v>15</v>
      </c>
      <c r="B10" s="70">
        <v>167.69314501549349</v>
      </c>
      <c r="C10" s="70"/>
      <c r="D10" s="70">
        <v>167.69314501549349</v>
      </c>
      <c r="E10" s="9"/>
    </row>
    <row r="11" spans="1:10">
      <c r="A11" s="4" t="s">
        <v>16</v>
      </c>
      <c r="B11" s="70">
        <v>17909.437405914043</v>
      </c>
      <c r="C11" s="70">
        <v>2784.1230352898597</v>
      </c>
      <c r="D11" s="70">
        <v>20693.560441203903</v>
      </c>
      <c r="E11" s="9"/>
    </row>
    <row r="12" spans="1:10">
      <c r="A12" s="4" t="s">
        <v>17</v>
      </c>
      <c r="B12" s="70">
        <v>434.4738323632713</v>
      </c>
      <c r="C12" s="70">
        <v>428.20512670687248</v>
      </c>
      <c r="D12" s="70">
        <v>862.67895907014372</v>
      </c>
      <c r="E12" s="9"/>
    </row>
    <row r="13" spans="1:10">
      <c r="A13" s="4" t="s">
        <v>18</v>
      </c>
      <c r="B13" s="70">
        <v>22.823438792174244</v>
      </c>
      <c r="C13" s="70">
        <v>522.89820164311789</v>
      </c>
      <c r="D13" s="70">
        <v>545.7216404352921</v>
      </c>
      <c r="E13" s="9"/>
    </row>
    <row r="14" spans="1:10">
      <c r="A14" s="4" t="s">
        <v>19</v>
      </c>
      <c r="B14" s="70">
        <v>21.941738476000001</v>
      </c>
      <c r="C14" s="70"/>
      <c r="D14" s="70">
        <v>21.941738476000001</v>
      </c>
      <c r="E14" s="9"/>
    </row>
    <row r="15" spans="1:10">
      <c r="A15" s="4" t="s">
        <v>20</v>
      </c>
      <c r="B15" s="70">
        <v>576.68251957655264</v>
      </c>
      <c r="C15" s="70">
        <v>159.74755212357599</v>
      </c>
      <c r="D15" s="70">
        <v>736.43007170012856</v>
      </c>
      <c r="E15" s="9"/>
    </row>
    <row r="16" spans="1:10">
      <c r="A16" s="4" t="s">
        <v>21</v>
      </c>
      <c r="B16" s="70">
        <v>223.45550681521735</v>
      </c>
      <c r="C16" s="70">
        <v>380.04325956781418</v>
      </c>
      <c r="D16" s="70">
        <v>603.49876638303158</v>
      </c>
      <c r="E16" s="9"/>
    </row>
    <row r="17" spans="1:7">
      <c r="A17" s="4" t="s">
        <v>22</v>
      </c>
      <c r="B17" s="70">
        <v>494.65598668465856</v>
      </c>
      <c r="C17" s="70">
        <v>1465.0409576516931</v>
      </c>
      <c r="D17" s="70">
        <v>1959.6969443363516</v>
      </c>
      <c r="E17" s="9"/>
    </row>
    <row r="18" spans="1:7">
      <c r="A18" s="4" t="s">
        <v>23</v>
      </c>
      <c r="B18" s="70">
        <v>2246.1147839940431</v>
      </c>
      <c r="C18" s="70">
        <v>2365.2696805131072</v>
      </c>
      <c r="D18" s="70">
        <v>4611.3844645071504</v>
      </c>
      <c r="E18" s="9"/>
    </row>
    <row r="19" spans="1:7">
      <c r="A19" s="4" t="s">
        <v>24</v>
      </c>
      <c r="B19" s="70">
        <v>117.48313570626297</v>
      </c>
      <c r="C19" s="70">
        <v>0.14166461999999996</v>
      </c>
      <c r="D19" s="70">
        <v>117.62480032626297</v>
      </c>
      <c r="E19" s="9"/>
    </row>
    <row r="20" spans="1:7">
      <c r="A20" s="4" t="s">
        <v>25</v>
      </c>
      <c r="B20" s="70">
        <v>48.849805251321399</v>
      </c>
      <c r="C20" s="70">
        <v>214.48598976278819</v>
      </c>
      <c r="D20" s="70">
        <v>263.33579501410958</v>
      </c>
      <c r="E20" s="9"/>
      <c r="G20" s="5"/>
    </row>
    <row r="21" spans="1:7">
      <c r="A21" s="4" t="s">
        <v>26</v>
      </c>
      <c r="B21" s="70">
        <v>3764.4583235356413</v>
      </c>
      <c r="C21" s="70">
        <v>22517.351222051999</v>
      </c>
      <c r="D21" s="70">
        <v>26281.809545587639</v>
      </c>
      <c r="E21" s="9"/>
      <c r="G21" s="8"/>
    </row>
    <row r="22" spans="1:7">
      <c r="A22" s="4" t="s">
        <v>27</v>
      </c>
      <c r="B22" s="70">
        <v>216.12515632068244</v>
      </c>
      <c r="C22" s="70">
        <v>3.8461111111111106</v>
      </c>
      <c r="D22" s="70">
        <v>219.97126743179354</v>
      </c>
      <c r="E22" s="9"/>
    </row>
    <row r="23" spans="1:7">
      <c r="A23" s="4" t="s">
        <v>28</v>
      </c>
      <c r="B23" s="70">
        <v>9744.0588264044254</v>
      </c>
      <c r="C23" s="70">
        <v>3423.9146596343294</v>
      </c>
      <c r="D23" s="70">
        <v>13167.973486038754</v>
      </c>
      <c r="E23" s="9"/>
    </row>
    <row r="24" spans="1:7">
      <c r="A24" s="6" t="s">
        <v>8</v>
      </c>
      <c r="B24" s="69">
        <v>41727.134074655281</v>
      </c>
      <c r="C24" s="69">
        <v>34648.522575809679</v>
      </c>
      <c r="D24" s="69">
        <v>76375.656650464996</v>
      </c>
    </row>
    <row r="25" spans="1:7">
      <c r="A25" s="6"/>
      <c r="B25" s="10"/>
      <c r="C25" s="10"/>
      <c r="D25" s="10"/>
    </row>
    <row r="26" spans="1:7">
      <c r="A26" s="6"/>
      <c r="B26" s="10"/>
      <c r="C26" s="10"/>
      <c r="D26" s="10"/>
    </row>
    <row r="28" spans="1:7" ht="24" customHeight="1">
      <c r="A28" s="72" t="s">
        <v>47</v>
      </c>
      <c r="B28" s="72"/>
      <c r="C28" s="72"/>
      <c r="D28" s="72"/>
      <c r="E28" s="72"/>
    </row>
    <row r="29" spans="1:7">
      <c r="B29" s="74" t="s">
        <v>29</v>
      </c>
      <c r="C29" s="74"/>
      <c r="D29" s="74"/>
    </row>
    <row r="30" spans="1:7">
      <c r="A30" s="1" t="s">
        <v>44</v>
      </c>
      <c r="B30" s="3" t="s">
        <v>10</v>
      </c>
      <c r="C30" s="3" t="s">
        <v>11</v>
      </c>
      <c r="D30" s="3" t="s">
        <v>8</v>
      </c>
    </row>
    <row r="31" spans="1:7">
      <c r="A31" s="2" t="s">
        <v>30</v>
      </c>
      <c r="B31" s="70">
        <f>B7+B8+B14</f>
        <v>2690.3430553377148</v>
      </c>
      <c r="C31" s="70">
        <f>C8</f>
        <v>216.66195244429045</v>
      </c>
      <c r="D31" s="70">
        <f>SUM(B31:C31)</f>
        <v>2907.0050077820051</v>
      </c>
    </row>
    <row r="32" spans="1:7">
      <c r="A32" s="2" t="s">
        <v>31</v>
      </c>
      <c r="B32" s="70">
        <f>B9+B10+B12+B15+B16+B19+B20+B22</f>
        <v>4855.2422539925892</v>
      </c>
      <c r="C32" s="70">
        <f>C9+C12+C15+C16+C19+C20+C22</f>
        <v>1353.2628665812856</v>
      </c>
      <c r="D32" s="70">
        <f t="shared" ref="D32:D38" si="0">SUM(B32:C32)</f>
        <v>6208.5051205738746</v>
      </c>
    </row>
    <row r="33" spans="1:10">
      <c r="A33" s="7" t="s">
        <v>16</v>
      </c>
      <c r="B33" s="70">
        <v>17909.437405914043</v>
      </c>
      <c r="C33" s="70">
        <v>2784.1230352898597</v>
      </c>
      <c r="D33" s="70">
        <f t="shared" si="0"/>
        <v>20693.560441203903</v>
      </c>
    </row>
    <row r="34" spans="1:10">
      <c r="A34" s="7" t="s">
        <v>18</v>
      </c>
      <c r="B34" s="70">
        <v>22.823438792174244</v>
      </c>
      <c r="C34" s="70">
        <v>522.89820164311789</v>
      </c>
      <c r="D34" s="70">
        <f t="shared" si="0"/>
        <v>545.7216404352921</v>
      </c>
    </row>
    <row r="35" spans="1:10">
      <c r="A35" s="7" t="s">
        <v>22</v>
      </c>
      <c r="B35" s="70">
        <v>494.65598668465856</v>
      </c>
      <c r="C35" s="70">
        <v>1465.0409576516931</v>
      </c>
      <c r="D35" s="70">
        <f t="shared" si="0"/>
        <v>1959.6969443363516</v>
      </c>
    </row>
    <row r="36" spans="1:10">
      <c r="A36" s="7" t="s">
        <v>23</v>
      </c>
      <c r="B36" s="70">
        <v>2246.1147839940431</v>
      </c>
      <c r="C36" s="70">
        <v>2365.2696805131072</v>
      </c>
      <c r="D36" s="70">
        <f t="shared" si="0"/>
        <v>4611.3844645071504</v>
      </c>
    </row>
    <row r="37" spans="1:10">
      <c r="A37" s="7" t="s">
        <v>26</v>
      </c>
      <c r="B37" s="70">
        <v>3764.4583235356413</v>
      </c>
      <c r="C37" s="70">
        <v>22517.351222051999</v>
      </c>
      <c r="D37" s="70">
        <f t="shared" si="0"/>
        <v>26281.809545587639</v>
      </c>
      <c r="J37" s="1" t="s">
        <v>50</v>
      </c>
    </row>
    <row r="38" spans="1:10">
      <c r="A38" s="7" t="s">
        <v>28</v>
      </c>
      <c r="B38" s="70">
        <v>9744.0588264044254</v>
      </c>
      <c r="C38" s="70">
        <v>3423.9146596343294</v>
      </c>
      <c r="D38" s="70">
        <f t="shared" si="0"/>
        <v>13167.973486038754</v>
      </c>
    </row>
    <row r="39" spans="1:10">
      <c r="A39" s="6" t="s">
        <v>8</v>
      </c>
      <c r="B39" s="69">
        <f>SUM(B31:B38)</f>
        <v>41727.134074655289</v>
      </c>
      <c r="C39" s="69">
        <f>SUM(C31:C38)</f>
        <v>34648.522575809679</v>
      </c>
      <c r="D39" s="69">
        <f>SUM(D31:D38)</f>
        <v>76375.656650464967</v>
      </c>
    </row>
    <row r="40" spans="1:10">
      <c r="A40" s="6"/>
      <c r="B40" s="10"/>
      <c r="C40" s="10"/>
      <c r="D40" s="10"/>
    </row>
    <row r="41" spans="1:10">
      <c r="A41" s="6"/>
      <c r="B41" s="10"/>
      <c r="C41" s="10"/>
      <c r="D41" s="10"/>
    </row>
    <row r="43" spans="1:10">
      <c r="A43" s="1" t="s">
        <v>46</v>
      </c>
    </row>
    <row r="44" spans="1:10">
      <c r="B44" s="1" t="s">
        <v>49</v>
      </c>
      <c r="C44" s="3"/>
      <c r="D44" s="3"/>
    </row>
    <row r="45" spans="1:10">
      <c r="A45" s="1" t="s">
        <v>9</v>
      </c>
      <c r="B45" s="3" t="s">
        <v>10</v>
      </c>
      <c r="C45" s="3" t="s">
        <v>11</v>
      </c>
      <c r="D45" s="3" t="s">
        <v>8</v>
      </c>
    </row>
    <row r="46" spans="1:10">
      <c r="A46" s="2" t="s">
        <v>30</v>
      </c>
      <c r="B46" s="11">
        <f>B31/D31</f>
        <v>0.92546901299987794</v>
      </c>
      <c r="C46" s="11">
        <f>C31/D31</f>
        <v>7.453098700012209E-2</v>
      </c>
      <c r="D46" s="11">
        <f>B46+C46</f>
        <v>1</v>
      </c>
    </row>
    <row r="47" spans="1:10">
      <c r="A47" s="2" t="s">
        <v>31</v>
      </c>
      <c r="B47" s="11">
        <f t="shared" ref="B47:B53" si="1">B32/D32</f>
        <v>0.78203080446904771</v>
      </c>
      <c r="C47" s="11">
        <f t="shared" ref="C47:C53" si="2">C32/D32</f>
        <v>0.21796919553095231</v>
      </c>
      <c r="D47" s="11">
        <f t="shared" ref="D47:D54" si="3">B47+C47</f>
        <v>1</v>
      </c>
    </row>
    <row r="48" spans="1:10">
      <c r="A48" s="7" t="s">
        <v>33</v>
      </c>
      <c r="B48" s="11">
        <f t="shared" si="1"/>
        <v>0.86545944845014378</v>
      </c>
      <c r="C48" s="11">
        <f t="shared" si="2"/>
        <v>0.13454055154985625</v>
      </c>
      <c r="D48" s="11">
        <f t="shared" si="3"/>
        <v>1</v>
      </c>
    </row>
    <row r="49" spans="1:4">
      <c r="A49" s="7" t="s">
        <v>34</v>
      </c>
      <c r="B49" s="11">
        <f t="shared" si="1"/>
        <v>4.1822491726678172E-2</v>
      </c>
      <c r="C49" s="11">
        <f t="shared" si="2"/>
        <v>0.95817750827332193</v>
      </c>
      <c r="D49" s="11">
        <f t="shared" si="3"/>
        <v>1</v>
      </c>
    </row>
    <row r="50" spans="1:4">
      <c r="A50" s="7" t="s">
        <v>22</v>
      </c>
      <c r="B50" s="11">
        <f t="shared" si="1"/>
        <v>0.25241453180515777</v>
      </c>
      <c r="C50" s="11">
        <f t="shared" si="2"/>
        <v>0.74758546819484228</v>
      </c>
      <c r="D50" s="11">
        <f t="shared" si="3"/>
        <v>1</v>
      </c>
    </row>
    <row r="51" spans="1:4">
      <c r="A51" s="7" t="s">
        <v>35</v>
      </c>
      <c r="B51" s="11">
        <f t="shared" si="1"/>
        <v>0.48708035542946221</v>
      </c>
      <c r="C51" s="11">
        <f t="shared" si="2"/>
        <v>0.51291964457053774</v>
      </c>
      <c r="D51" s="11">
        <f t="shared" si="3"/>
        <v>1</v>
      </c>
    </row>
    <row r="52" spans="1:4">
      <c r="A52" s="7" t="s">
        <v>36</v>
      </c>
      <c r="B52" s="11">
        <f t="shared" si="1"/>
        <v>0.14323436584554516</v>
      </c>
      <c r="C52" s="11">
        <f t="shared" si="2"/>
        <v>0.85676563415445484</v>
      </c>
      <c r="D52" s="11">
        <f t="shared" si="3"/>
        <v>1</v>
      </c>
    </row>
    <row r="53" spans="1:4">
      <c r="A53" s="7" t="s">
        <v>37</v>
      </c>
      <c r="B53" s="11">
        <f t="shared" si="1"/>
        <v>0.73998165600314214</v>
      </c>
      <c r="C53" s="11">
        <f t="shared" si="2"/>
        <v>0.26001834399685791</v>
      </c>
      <c r="D53" s="11">
        <f t="shared" si="3"/>
        <v>1</v>
      </c>
    </row>
    <row r="54" spans="1:4">
      <c r="A54" s="6" t="s">
        <v>8</v>
      </c>
      <c r="B54" s="11">
        <f>B39/D39</f>
        <v>0.54634075705064666</v>
      </c>
      <c r="C54" s="11">
        <f>C39/D39</f>
        <v>0.45365924294935334</v>
      </c>
      <c r="D54" s="11">
        <f t="shared" si="3"/>
        <v>1</v>
      </c>
    </row>
    <row r="57" spans="1:4">
      <c r="A57" s="12"/>
      <c r="B57" s="12"/>
      <c r="C57" s="12"/>
      <c r="D57" s="12"/>
    </row>
    <row r="58" spans="1:4">
      <c r="B58" s="74" t="s">
        <v>32</v>
      </c>
      <c r="C58" s="74"/>
      <c r="D58" s="11"/>
    </row>
    <row r="59" spans="1:4">
      <c r="A59" s="1" t="s">
        <v>9</v>
      </c>
      <c r="B59" s="3" t="s">
        <v>10</v>
      </c>
      <c r="C59" s="3" t="s">
        <v>11</v>
      </c>
      <c r="D59" s="11"/>
    </row>
    <row r="60" spans="1:4">
      <c r="A60" s="2" t="s">
        <v>30</v>
      </c>
      <c r="B60" s="11">
        <f>B31/B39</f>
        <v>6.4474666544899528E-2</v>
      </c>
      <c r="C60" s="11">
        <f>C31/C39</f>
        <v>6.2531368248167629E-3</v>
      </c>
      <c r="D60" s="11"/>
    </row>
    <row r="61" spans="1:4">
      <c r="A61" s="2" t="s">
        <v>31</v>
      </c>
      <c r="B61" s="11">
        <f>B32/B39</f>
        <v>0.11635695481280663</v>
      </c>
      <c r="C61" s="11">
        <f>C32/C39</f>
        <v>3.9056870711309456E-2</v>
      </c>
      <c r="D61" s="11"/>
    </row>
    <row r="62" spans="1:4">
      <c r="A62" s="7" t="s">
        <v>38</v>
      </c>
      <c r="B62" s="11">
        <f>B33/B39</f>
        <v>0.42920362979810023</v>
      </c>
      <c r="C62" s="11">
        <f>C33/C39</f>
        <v>8.0353297292786494E-2</v>
      </c>
      <c r="D62" s="11"/>
    </row>
    <row r="63" spans="1:4">
      <c r="A63" s="7" t="s">
        <v>34</v>
      </c>
      <c r="B63" s="11">
        <f>B34/B39</f>
        <v>5.4696876021583776E-4</v>
      </c>
      <c r="C63" s="11">
        <f>C34/C39</f>
        <v>1.5091500669300865E-2</v>
      </c>
      <c r="D63" s="11"/>
    </row>
    <row r="64" spans="1:4">
      <c r="A64" s="7" t="s">
        <v>22</v>
      </c>
      <c r="B64" s="11">
        <f>B35/B39</f>
        <v>1.1854540160837656E-2</v>
      </c>
      <c r="C64" s="11">
        <f>C35/C39</f>
        <v>4.2282927199745329E-2</v>
      </c>
      <c r="D64" s="11"/>
    </row>
    <row r="65" spans="1:13">
      <c r="A65" s="7" t="s">
        <v>35</v>
      </c>
      <c r="B65" s="11">
        <f>B36/B39</f>
        <v>5.3828637739065682E-2</v>
      </c>
      <c r="C65" s="11">
        <f>C36/C39</f>
        <v>6.8264661944473545E-2</v>
      </c>
      <c r="D65" s="11"/>
    </row>
    <row r="66" spans="1:13">
      <c r="A66" s="7" t="s">
        <v>36</v>
      </c>
      <c r="B66" s="11">
        <f>B37/B39</f>
        <v>9.0216076589409042E-2</v>
      </c>
      <c r="C66" s="11">
        <f>C37/C39</f>
        <v>0.64987911599361481</v>
      </c>
      <c r="D66" s="11"/>
    </row>
    <row r="67" spans="1:13">
      <c r="A67" s="7" t="s">
        <v>37</v>
      </c>
      <c r="B67" s="11">
        <f>B38/B39</f>
        <v>0.2335185255946654</v>
      </c>
      <c r="C67" s="11">
        <f>C38/C39</f>
        <v>9.8818489363952863E-2</v>
      </c>
    </row>
    <row r="68" spans="1:13">
      <c r="A68" s="6" t="s">
        <v>8</v>
      </c>
      <c r="B68" s="11">
        <f>SUM(B60:B67)</f>
        <v>1</v>
      </c>
      <c r="C68" s="11">
        <f>SUM(C60:C67)</f>
        <v>1</v>
      </c>
      <c r="E68" s="2" t="s">
        <v>39</v>
      </c>
    </row>
    <row r="69" spans="1:13">
      <c r="C69" s="11"/>
    </row>
    <row r="70" spans="1:13">
      <c r="M70" s="2" t="s">
        <v>40</v>
      </c>
    </row>
    <row r="71" spans="1:13">
      <c r="A71" s="2" t="s">
        <v>2</v>
      </c>
    </row>
    <row r="72" spans="1:13">
      <c r="A72" s="2" t="s">
        <v>3</v>
      </c>
    </row>
  </sheetData>
  <mergeCells count="4">
    <mergeCell ref="A5:D5"/>
    <mergeCell ref="B29:D29"/>
    <mergeCell ref="B58:C58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75" zoomScaleNormal="75" workbookViewId="0">
      <selection activeCell="R28" sqref="R28"/>
    </sheetView>
  </sheetViews>
  <sheetFormatPr baseColWidth="10" defaultRowHeight="15"/>
  <cols>
    <col min="1" max="1" width="26.42578125" bestFit="1" customWidth="1"/>
    <col min="6" max="6" width="14.7109375" customWidth="1"/>
    <col min="7" max="7" width="18.28515625" customWidth="1"/>
    <col min="8" max="8" width="10" customWidth="1"/>
    <col min="9" max="9" width="10.42578125" customWidth="1"/>
    <col min="257" max="257" width="26.42578125" bestFit="1" customWidth="1"/>
    <col min="262" max="262" width="14.7109375" customWidth="1"/>
    <col min="263" max="263" width="18.28515625" customWidth="1"/>
    <col min="264" max="264" width="10" customWidth="1"/>
    <col min="265" max="265" width="10.42578125" customWidth="1"/>
    <col min="513" max="513" width="26.42578125" bestFit="1" customWidth="1"/>
    <col min="518" max="518" width="14.7109375" customWidth="1"/>
    <col min="519" max="519" width="18.28515625" customWidth="1"/>
    <col min="520" max="520" width="10" customWidth="1"/>
    <col min="521" max="521" width="10.42578125" customWidth="1"/>
    <col min="769" max="769" width="26.42578125" bestFit="1" customWidth="1"/>
    <col min="774" max="774" width="14.7109375" customWidth="1"/>
    <col min="775" max="775" width="18.28515625" customWidth="1"/>
    <col min="776" max="776" width="10" customWidth="1"/>
    <col min="777" max="777" width="10.42578125" customWidth="1"/>
    <col min="1025" max="1025" width="26.42578125" bestFit="1" customWidth="1"/>
    <col min="1030" max="1030" width="14.7109375" customWidth="1"/>
    <col min="1031" max="1031" width="18.28515625" customWidth="1"/>
    <col min="1032" max="1032" width="10" customWidth="1"/>
    <col min="1033" max="1033" width="10.42578125" customWidth="1"/>
    <col min="1281" max="1281" width="26.42578125" bestFit="1" customWidth="1"/>
    <col min="1286" max="1286" width="14.7109375" customWidth="1"/>
    <col min="1287" max="1287" width="18.28515625" customWidth="1"/>
    <col min="1288" max="1288" width="10" customWidth="1"/>
    <col min="1289" max="1289" width="10.42578125" customWidth="1"/>
    <col min="1537" max="1537" width="26.42578125" bestFit="1" customWidth="1"/>
    <col min="1542" max="1542" width="14.7109375" customWidth="1"/>
    <col min="1543" max="1543" width="18.28515625" customWidth="1"/>
    <col min="1544" max="1544" width="10" customWidth="1"/>
    <col min="1545" max="1545" width="10.42578125" customWidth="1"/>
    <col min="1793" max="1793" width="26.42578125" bestFit="1" customWidth="1"/>
    <col min="1798" max="1798" width="14.7109375" customWidth="1"/>
    <col min="1799" max="1799" width="18.28515625" customWidth="1"/>
    <col min="1800" max="1800" width="10" customWidth="1"/>
    <col min="1801" max="1801" width="10.42578125" customWidth="1"/>
    <col min="2049" max="2049" width="26.42578125" bestFit="1" customWidth="1"/>
    <col min="2054" max="2054" width="14.7109375" customWidth="1"/>
    <col min="2055" max="2055" width="18.28515625" customWidth="1"/>
    <col min="2056" max="2056" width="10" customWidth="1"/>
    <col min="2057" max="2057" width="10.42578125" customWidth="1"/>
    <col min="2305" max="2305" width="26.42578125" bestFit="1" customWidth="1"/>
    <col min="2310" max="2310" width="14.7109375" customWidth="1"/>
    <col min="2311" max="2311" width="18.28515625" customWidth="1"/>
    <col min="2312" max="2312" width="10" customWidth="1"/>
    <col min="2313" max="2313" width="10.42578125" customWidth="1"/>
    <col min="2561" max="2561" width="26.42578125" bestFit="1" customWidth="1"/>
    <col min="2566" max="2566" width="14.7109375" customWidth="1"/>
    <col min="2567" max="2567" width="18.28515625" customWidth="1"/>
    <col min="2568" max="2568" width="10" customWidth="1"/>
    <col min="2569" max="2569" width="10.42578125" customWidth="1"/>
    <col min="2817" max="2817" width="26.42578125" bestFit="1" customWidth="1"/>
    <col min="2822" max="2822" width="14.7109375" customWidth="1"/>
    <col min="2823" max="2823" width="18.28515625" customWidth="1"/>
    <col min="2824" max="2824" width="10" customWidth="1"/>
    <col min="2825" max="2825" width="10.42578125" customWidth="1"/>
    <col min="3073" max="3073" width="26.42578125" bestFit="1" customWidth="1"/>
    <col min="3078" max="3078" width="14.7109375" customWidth="1"/>
    <col min="3079" max="3079" width="18.28515625" customWidth="1"/>
    <col min="3080" max="3080" width="10" customWidth="1"/>
    <col min="3081" max="3081" width="10.42578125" customWidth="1"/>
    <col min="3329" max="3329" width="26.42578125" bestFit="1" customWidth="1"/>
    <col min="3334" max="3334" width="14.7109375" customWidth="1"/>
    <col min="3335" max="3335" width="18.28515625" customWidth="1"/>
    <col min="3336" max="3336" width="10" customWidth="1"/>
    <col min="3337" max="3337" width="10.42578125" customWidth="1"/>
    <col min="3585" max="3585" width="26.42578125" bestFit="1" customWidth="1"/>
    <col min="3590" max="3590" width="14.7109375" customWidth="1"/>
    <col min="3591" max="3591" width="18.28515625" customWidth="1"/>
    <col min="3592" max="3592" width="10" customWidth="1"/>
    <col min="3593" max="3593" width="10.42578125" customWidth="1"/>
    <col min="3841" max="3841" width="26.42578125" bestFit="1" customWidth="1"/>
    <col min="3846" max="3846" width="14.7109375" customWidth="1"/>
    <col min="3847" max="3847" width="18.28515625" customWidth="1"/>
    <col min="3848" max="3848" width="10" customWidth="1"/>
    <col min="3849" max="3849" width="10.42578125" customWidth="1"/>
    <col min="4097" max="4097" width="26.42578125" bestFit="1" customWidth="1"/>
    <col min="4102" max="4102" width="14.7109375" customWidth="1"/>
    <col min="4103" max="4103" width="18.28515625" customWidth="1"/>
    <col min="4104" max="4104" width="10" customWidth="1"/>
    <col min="4105" max="4105" width="10.42578125" customWidth="1"/>
    <col min="4353" max="4353" width="26.42578125" bestFit="1" customWidth="1"/>
    <col min="4358" max="4358" width="14.7109375" customWidth="1"/>
    <col min="4359" max="4359" width="18.28515625" customWidth="1"/>
    <col min="4360" max="4360" width="10" customWidth="1"/>
    <col min="4361" max="4361" width="10.42578125" customWidth="1"/>
    <col min="4609" max="4609" width="26.42578125" bestFit="1" customWidth="1"/>
    <col min="4614" max="4614" width="14.7109375" customWidth="1"/>
    <col min="4615" max="4615" width="18.28515625" customWidth="1"/>
    <col min="4616" max="4616" width="10" customWidth="1"/>
    <col min="4617" max="4617" width="10.42578125" customWidth="1"/>
    <col min="4865" max="4865" width="26.42578125" bestFit="1" customWidth="1"/>
    <col min="4870" max="4870" width="14.7109375" customWidth="1"/>
    <col min="4871" max="4871" width="18.28515625" customWidth="1"/>
    <col min="4872" max="4872" width="10" customWidth="1"/>
    <col min="4873" max="4873" width="10.42578125" customWidth="1"/>
    <col min="5121" max="5121" width="26.42578125" bestFit="1" customWidth="1"/>
    <col min="5126" max="5126" width="14.7109375" customWidth="1"/>
    <col min="5127" max="5127" width="18.28515625" customWidth="1"/>
    <col min="5128" max="5128" width="10" customWidth="1"/>
    <col min="5129" max="5129" width="10.42578125" customWidth="1"/>
    <col min="5377" max="5377" width="26.42578125" bestFit="1" customWidth="1"/>
    <col min="5382" max="5382" width="14.7109375" customWidth="1"/>
    <col min="5383" max="5383" width="18.28515625" customWidth="1"/>
    <col min="5384" max="5384" width="10" customWidth="1"/>
    <col min="5385" max="5385" width="10.42578125" customWidth="1"/>
    <col min="5633" max="5633" width="26.42578125" bestFit="1" customWidth="1"/>
    <col min="5638" max="5638" width="14.7109375" customWidth="1"/>
    <col min="5639" max="5639" width="18.28515625" customWidth="1"/>
    <col min="5640" max="5640" width="10" customWidth="1"/>
    <col min="5641" max="5641" width="10.42578125" customWidth="1"/>
    <col min="5889" max="5889" width="26.42578125" bestFit="1" customWidth="1"/>
    <col min="5894" max="5894" width="14.7109375" customWidth="1"/>
    <col min="5895" max="5895" width="18.28515625" customWidth="1"/>
    <col min="5896" max="5896" width="10" customWidth="1"/>
    <col min="5897" max="5897" width="10.42578125" customWidth="1"/>
    <col min="6145" max="6145" width="26.42578125" bestFit="1" customWidth="1"/>
    <col min="6150" max="6150" width="14.7109375" customWidth="1"/>
    <col min="6151" max="6151" width="18.28515625" customWidth="1"/>
    <col min="6152" max="6152" width="10" customWidth="1"/>
    <col min="6153" max="6153" width="10.42578125" customWidth="1"/>
    <col min="6401" max="6401" width="26.42578125" bestFit="1" customWidth="1"/>
    <col min="6406" max="6406" width="14.7109375" customWidth="1"/>
    <col min="6407" max="6407" width="18.28515625" customWidth="1"/>
    <col min="6408" max="6408" width="10" customWidth="1"/>
    <col min="6409" max="6409" width="10.42578125" customWidth="1"/>
    <col min="6657" max="6657" width="26.42578125" bestFit="1" customWidth="1"/>
    <col min="6662" max="6662" width="14.7109375" customWidth="1"/>
    <col min="6663" max="6663" width="18.28515625" customWidth="1"/>
    <col min="6664" max="6664" width="10" customWidth="1"/>
    <col min="6665" max="6665" width="10.42578125" customWidth="1"/>
    <col min="6913" max="6913" width="26.42578125" bestFit="1" customWidth="1"/>
    <col min="6918" max="6918" width="14.7109375" customWidth="1"/>
    <col min="6919" max="6919" width="18.28515625" customWidth="1"/>
    <col min="6920" max="6920" width="10" customWidth="1"/>
    <col min="6921" max="6921" width="10.42578125" customWidth="1"/>
    <col min="7169" max="7169" width="26.42578125" bestFit="1" customWidth="1"/>
    <col min="7174" max="7174" width="14.7109375" customWidth="1"/>
    <col min="7175" max="7175" width="18.28515625" customWidth="1"/>
    <col min="7176" max="7176" width="10" customWidth="1"/>
    <col min="7177" max="7177" width="10.42578125" customWidth="1"/>
    <col min="7425" max="7425" width="26.42578125" bestFit="1" customWidth="1"/>
    <col min="7430" max="7430" width="14.7109375" customWidth="1"/>
    <col min="7431" max="7431" width="18.28515625" customWidth="1"/>
    <col min="7432" max="7432" width="10" customWidth="1"/>
    <col min="7433" max="7433" width="10.42578125" customWidth="1"/>
    <col min="7681" max="7681" width="26.42578125" bestFit="1" customWidth="1"/>
    <col min="7686" max="7686" width="14.7109375" customWidth="1"/>
    <col min="7687" max="7687" width="18.28515625" customWidth="1"/>
    <col min="7688" max="7688" width="10" customWidth="1"/>
    <col min="7689" max="7689" width="10.42578125" customWidth="1"/>
    <col min="7937" max="7937" width="26.42578125" bestFit="1" customWidth="1"/>
    <col min="7942" max="7942" width="14.7109375" customWidth="1"/>
    <col min="7943" max="7943" width="18.28515625" customWidth="1"/>
    <col min="7944" max="7944" width="10" customWidth="1"/>
    <col min="7945" max="7945" width="10.42578125" customWidth="1"/>
    <col min="8193" max="8193" width="26.42578125" bestFit="1" customWidth="1"/>
    <col min="8198" max="8198" width="14.7109375" customWidth="1"/>
    <col min="8199" max="8199" width="18.28515625" customWidth="1"/>
    <col min="8200" max="8200" width="10" customWidth="1"/>
    <col min="8201" max="8201" width="10.42578125" customWidth="1"/>
    <col min="8449" max="8449" width="26.42578125" bestFit="1" customWidth="1"/>
    <col min="8454" max="8454" width="14.7109375" customWidth="1"/>
    <col min="8455" max="8455" width="18.28515625" customWidth="1"/>
    <col min="8456" max="8456" width="10" customWidth="1"/>
    <col min="8457" max="8457" width="10.42578125" customWidth="1"/>
    <col min="8705" max="8705" width="26.42578125" bestFit="1" customWidth="1"/>
    <col min="8710" max="8710" width="14.7109375" customWidth="1"/>
    <col min="8711" max="8711" width="18.28515625" customWidth="1"/>
    <col min="8712" max="8712" width="10" customWidth="1"/>
    <col min="8713" max="8713" width="10.42578125" customWidth="1"/>
    <col min="8961" max="8961" width="26.42578125" bestFit="1" customWidth="1"/>
    <col min="8966" max="8966" width="14.7109375" customWidth="1"/>
    <col min="8967" max="8967" width="18.28515625" customWidth="1"/>
    <col min="8968" max="8968" width="10" customWidth="1"/>
    <col min="8969" max="8969" width="10.42578125" customWidth="1"/>
    <col min="9217" max="9217" width="26.42578125" bestFit="1" customWidth="1"/>
    <col min="9222" max="9222" width="14.7109375" customWidth="1"/>
    <col min="9223" max="9223" width="18.28515625" customWidth="1"/>
    <col min="9224" max="9224" width="10" customWidth="1"/>
    <col min="9225" max="9225" width="10.42578125" customWidth="1"/>
    <col min="9473" max="9473" width="26.42578125" bestFit="1" customWidth="1"/>
    <col min="9478" max="9478" width="14.7109375" customWidth="1"/>
    <col min="9479" max="9479" width="18.28515625" customWidth="1"/>
    <col min="9480" max="9480" width="10" customWidth="1"/>
    <col min="9481" max="9481" width="10.42578125" customWidth="1"/>
    <col min="9729" max="9729" width="26.42578125" bestFit="1" customWidth="1"/>
    <col min="9734" max="9734" width="14.7109375" customWidth="1"/>
    <col min="9735" max="9735" width="18.28515625" customWidth="1"/>
    <col min="9736" max="9736" width="10" customWidth="1"/>
    <col min="9737" max="9737" width="10.42578125" customWidth="1"/>
    <col min="9985" max="9985" width="26.42578125" bestFit="1" customWidth="1"/>
    <col min="9990" max="9990" width="14.7109375" customWidth="1"/>
    <col min="9991" max="9991" width="18.28515625" customWidth="1"/>
    <col min="9992" max="9992" width="10" customWidth="1"/>
    <col min="9993" max="9993" width="10.42578125" customWidth="1"/>
    <col min="10241" max="10241" width="26.42578125" bestFit="1" customWidth="1"/>
    <col min="10246" max="10246" width="14.7109375" customWidth="1"/>
    <col min="10247" max="10247" width="18.28515625" customWidth="1"/>
    <col min="10248" max="10248" width="10" customWidth="1"/>
    <col min="10249" max="10249" width="10.42578125" customWidth="1"/>
    <col min="10497" max="10497" width="26.42578125" bestFit="1" customWidth="1"/>
    <col min="10502" max="10502" width="14.7109375" customWidth="1"/>
    <col min="10503" max="10503" width="18.28515625" customWidth="1"/>
    <col min="10504" max="10504" width="10" customWidth="1"/>
    <col min="10505" max="10505" width="10.42578125" customWidth="1"/>
    <col min="10753" max="10753" width="26.42578125" bestFit="1" customWidth="1"/>
    <col min="10758" max="10758" width="14.7109375" customWidth="1"/>
    <col min="10759" max="10759" width="18.28515625" customWidth="1"/>
    <col min="10760" max="10760" width="10" customWidth="1"/>
    <col min="10761" max="10761" width="10.42578125" customWidth="1"/>
    <col min="11009" max="11009" width="26.42578125" bestFit="1" customWidth="1"/>
    <col min="11014" max="11014" width="14.7109375" customWidth="1"/>
    <col min="11015" max="11015" width="18.28515625" customWidth="1"/>
    <col min="11016" max="11016" width="10" customWidth="1"/>
    <col min="11017" max="11017" width="10.42578125" customWidth="1"/>
    <col min="11265" max="11265" width="26.42578125" bestFit="1" customWidth="1"/>
    <col min="11270" max="11270" width="14.7109375" customWidth="1"/>
    <col min="11271" max="11271" width="18.28515625" customWidth="1"/>
    <col min="11272" max="11272" width="10" customWidth="1"/>
    <col min="11273" max="11273" width="10.42578125" customWidth="1"/>
    <col min="11521" max="11521" width="26.42578125" bestFit="1" customWidth="1"/>
    <col min="11526" max="11526" width="14.7109375" customWidth="1"/>
    <col min="11527" max="11527" width="18.28515625" customWidth="1"/>
    <col min="11528" max="11528" width="10" customWidth="1"/>
    <col min="11529" max="11529" width="10.42578125" customWidth="1"/>
    <col min="11777" max="11777" width="26.42578125" bestFit="1" customWidth="1"/>
    <col min="11782" max="11782" width="14.7109375" customWidth="1"/>
    <col min="11783" max="11783" width="18.28515625" customWidth="1"/>
    <col min="11784" max="11784" width="10" customWidth="1"/>
    <col min="11785" max="11785" width="10.42578125" customWidth="1"/>
    <col min="12033" max="12033" width="26.42578125" bestFit="1" customWidth="1"/>
    <col min="12038" max="12038" width="14.7109375" customWidth="1"/>
    <col min="12039" max="12039" width="18.28515625" customWidth="1"/>
    <col min="12040" max="12040" width="10" customWidth="1"/>
    <col min="12041" max="12041" width="10.42578125" customWidth="1"/>
    <col min="12289" max="12289" width="26.42578125" bestFit="1" customWidth="1"/>
    <col min="12294" max="12294" width="14.7109375" customWidth="1"/>
    <col min="12295" max="12295" width="18.28515625" customWidth="1"/>
    <col min="12296" max="12296" width="10" customWidth="1"/>
    <col min="12297" max="12297" width="10.42578125" customWidth="1"/>
    <col min="12545" max="12545" width="26.42578125" bestFit="1" customWidth="1"/>
    <col min="12550" max="12550" width="14.7109375" customWidth="1"/>
    <col min="12551" max="12551" width="18.28515625" customWidth="1"/>
    <col min="12552" max="12552" width="10" customWidth="1"/>
    <col min="12553" max="12553" width="10.42578125" customWidth="1"/>
    <col min="12801" max="12801" width="26.42578125" bestFit="1" customWidth="1"/>
    <col min="12806" max="12806" width="14.7109375" customWidth="1"/>
    <col min="12807" max="12807" width="18.28515625" customWidth="1"/>
    <col min="12808" max="12808" width="10" customWidth="1"/>
    <col min="12809" max="12809" width="10.42578125" customWidth="1"/>
    <col min="13057" max="13057" width="26.42578125" bestFit="1" customWidth="1"/>
    <col min="13062" max="13062" width="14.7109375" customWidth="1"/>
    <col min="13063" max="13063" width="18.28515625" customWidth="1"/>
    <col min="13064" max="13064" width="10" customWidth="1"/>
    <col min="13065" max="13065" width="10.42578125" customWidth="1"/>
    <col min="13313" max="13313" width="26.42578125" bestFit="1" customWidth="1"/>
    <col min="13318" max="13318" width="14.7109375" customWidth="1"/>
    <col min="13319" max="13319" width="18.28515625" customWidth="1"/>
    <col min="13320" max="13320" width="10" customWidth="1"/>
    <col min="13321" max="13321" width="10.42578125" customWidth="1"/>
    <col min="13569" max="13569" width="26.42578125" bestFit="1" customWidth="1"/>
    <col min="13574" max="13574" width="14.7109375" customWidth="1"/>
    <col min="13575" max="13575" width="18.28515625" customWidth="1"/>
    <col min="13576" max="13576" width="10" customWidth="1"/>
    <col min="13577" max="13577" width="10.42578125" customWidth="1"/>
    <col min="13825" max="13825" width="26.42578125" bestFit="1" customWidth="1"/>
    <col min="13830" max="13830" width="14.7109375" customWidth="1"/>
    <col min="13831" max="13831" width="18.28515625" customWidth="1"/>
    <col min="13832" max="13832" width="10" customWidth="1"/>
    <col min="13833" max="13833" width="10.42578125" customWidth="1"/>
    <col min="14081" max="14081" width="26.42578125" bestFit="1" customWidth="1"/>
    <col min="14086" max="14086" width="14.7109375" customWidth="1"/>
    <col min="14087" max="14087" width="18.28515625" customWidth="1"/>
    <col min="14088" max="14088" width="10" customWidth="1"/>
    <col min="14089" max="14089" width="10.42578125" customWidth="1"/>
    <col min="14337" max="14337" width="26.42578125" bestFit="1" customWidth="1"/>
    <col min="14342" max="14342" width="14.7109375" customWidth="1"/>
    <col min="14343" max="14343" width="18.28515625" customWidth="1"/>
    <col min="14344" max="14344" width="10" customWidth="1"/>
    <col min="14345" max="14345" width="10.42578125" customWidth="1"/>
    <col min="14593" max="14593" width="26.42578125" bestFit="1" customWidth="1"/>
    <col min="14598" max="14598" width="14.7109375" customWidth="1"/>
    <col min="14599" max="14599" width="18.28515625" customWidth="1"/>
    <col min="14600" max="14600" width="10" customWidth="1"/>
    <col min="14601" max="14601" width="10.42578125" customWidth="1"/>
    <col min="14849" max="14849" width="26.42578125" bestFit="1" customWidth="1"/>
    <col min="14854" max="14854" width="14.7109375" customWidth="1"/>
    <col min="14855" max="14855" width="18.28515625" customWidth="1"/>
    <col min="14856" max="14856" width="10" customWidth="1"/>
    <col min="14857" max="14857" width="10.42578125" customWidth="1"/>
    <col min="15105" max="15105" width="26.42578125" bestFit="1" customWidth="1"/>
    <col min="15110" max="15110" width="14.7109375" customWidth="1"/>
    <col min="15111" max="15111" width="18.28515625" customWidth="1"/>
    <col min="15112" max="15112" width="10" customWidth="1"/>
    <col min="15113" max="15113" width="10.42578125" customWidth="1"/>
    <col min="15361" max="15361" width="26.42578125" bestFit="1" customWidth="1"/>
    <col min="15366" max="15366" width="14.7109375" customWidth="1"/>
    <col min="15367" max="15367" width="18.28515625" customWidth="1"/>
    <col min="15368" max="15368" width="10" customWidth="1"/>
    <col min="15369" max="15369" width="10.42578125" customWidth="1"/>
    <col min="15617" max="15617" width="26.42578125" bestFit="1" customWidth="1"/>
    <col min="15622" max="15622" width="14.7109375" customWidth="1"/>
    <col min="15623" max="15623" width="18.28515625" customWidth="1"/>
    <col min="15624" max="15624" width="10" customWidth="1"/>
    <col min="15625" max="15625" width="10.42578125" customWidth="1"/>
    <col min="15873" max="15873" width="26.42578125" bestFit="1" customWidth="1"/>
    <col min="15878" max="15878" width="14.7109375" customWidth="1"/>
    <col min="15879" max="15879" width="18.28515625" customWidth="1"/>
    <col min="15880" max="15880" width="10" customWidth="1"/>
    <col min="15881" max="15881" width="10.42578125" customWidth="1"/>
    <col min="16129" max="16129" width="26.42578125" bestFit="1" customWidth="1"/>
    <col min="16134" max="16134" width="14.7109375" customWidth="1"/>
    <col min="16135" max="16135" width="18.28515625" customWidth="1"/>
    <col min="16136" max="16136" width="10" customWidth="1"/>
    <col min="16137" max="16137" width="10.42578125" customWidth="1"/>
  </cols>
  <sheetData>
    <row r="1" spans="1:9" ht="93.6" customHeight="1"/>
    <row r="2" spans="1:9" ht="14.45" customHeight="1">
      <c r="A2" s="48"/>
      <c r="B2" s="48"/>
      <c r="C2" s="48"/>
      <c r="D2" s="48"/>
      <c r="E2" s="48"/>
      <c r="F2" s="48"/>
      <c r="G2" s="48"/>
      <c r="H2" s="49"/>
      <c r="I2" s="49"/>
    </row>
    <row r="5" spans="1:9" ht="18" customHeight="1">
      <c r="A5" s="48" t="s">
        <v>93</v>
      </c>
      <c r="B5" s="48"/>
      <c r="C5" s="48"/>
      <c r="D5" s="48"/>
      <c r="E5" s="48"/>
      <c r="F5" s="48"/>
      <c r="G5" s="48"/>
      <c r="H5" s="50"/>
    </row>
    <row r="6" spans="1:9">
      <c r="A6" s="51"/>
      <c r="B6" s="51"/>
      <c r="C6" s="51"/>
      <c r="D6" s="51"/>
      <c r="E6" s="51"/>
      <c r="F6" s="51"/>
      <c r="G6" s="51"/>
      <c r="H6" s="75" t="s">
        <v>74</v>
      </c>
      <c r="I6" s="75" t="s">
        <v>75</v>
      </c>
    </row>
    <row r="7" spans="1:9" ht="15" customHeight="1">
      <c r="A7" s="13" t="s">
        <v>85</v>
      </c>
      <c r="B7" s="52">
        <v>2002</v>
      </c>
      <c r="C7" s="52">
        <v>2009</v>
      </c>
      <c r="D7" s="52">
        <v>2010</v>
      </c>
      <c r="E7" s="52">
        <v>2011</v>
      </c>
      <c r="F7" s="52" t="s">
        <v>77</v>
      </c>
      <c r="G7" s="52" t="s">
        <v>78</v>
      </c>
      <c r="H7" s="75"/>
      <c r="I7" s="75"/>
    </row>
    <row r="8" spans="1:9">
      <c r="A8" s="37" t="s">
        <v>79</v>
      </c>
      <c r="B8" s="38">
        <v>19472.3</v>
      </c>
      <c r="C8" s="53">
        <v>3564.3496954513248</v>
      </c>
      <c r="D8" s="54">
        <v>2784.1230352898597</v>
      </c>
      <c r="E8" s="55">
        <v>3315.9073214785917</v>
      </c>
      <c r="F8" s="53">
        <f>E8-B8</f>
        <v>-16156.392678521408</v>
      </c>
      <c r="G8" s="53">
        <f>E8-D8</f>
        <v>531.78428618873204</v>
      </c>
      <c r="H8" s="56">
        <f>F8/1000</f>
        <v>-16.156392678521406</v>
      </c>
      <c r="I8" s="56">
        <f>G8/1000</f>
        <v>0.53178428618873208</v>
      </c>
    </row>
    <row r="9" spans="1:9">
      <c r="A9" s="37" t="s">
        <v>80</v>
      </c>
      <c r="B9" s="38">
        <v>34857.727272727272</v>
      </c>
      <c r="C9" s="53">
        <v>25532.142969202836</v>
      </c>
      <c r="D9" s="54">
        <v>22517.351222051999</v>
      </c>
      <c r="E9" s="55">
        <v>21255.821686748157</v>
      </c>
      <c r="F9" s="53">
        <f t="shared" ref="F9:F16" si="0">E9-B9</f>
        <v>-13601.905585979115</v>
      </c>
      <c r="G9" s="53">
        <f t="shared" ref="G9:G16" si="1">E9-D9</f>
        <v>-1261.5295353038418</v>
      </c>
      <c r="H9" s="56">
        <f t="shared" ref="H9:I16" si="2">F9/1000</f>
        <v>-13.601905585979114</v>
      </c>
      <c r="I9" s="56">
        <f t="shared" si="2"/>
        <v>-1.2615295353038418</v>
      </c>
    </row>
    <row r="10" spans="1:9">
      <c r="A10" s="37" t="s">
        <v>81</v>
      </c>
      <c r="B10" s="38">
        <v>6538.5666666666666</v>
      </c>
      <c r="C10" s="53">
        <v>3946.8128394913651</v>
      </c>
      <c r="D10" s="54">
        <v>3423.9146596343294</v>
      </c>
      <c r="E10" s="55">
        <v>2261.9621159298736</v>
      </c>
      <c r="F10" s="53">
        <f t="shared" si="0"/>
        <v>-4276.6045507367926</v>
      </c>
      <c r="G10" s="53">
        <f t="shared" si="1"/>
        <v>-1161.9525437044558</v>
      </c>
      <c r="H10" s="56">
        <f t="shared" si="2"/>
        <v>-4.2766045507367929</v>
      </c>
      <c r="I10" s="56">
        <f t="shared" si="2"/>
        <v>-1.1619525437044558</v>
      </c>
    </row>
    <row r="11" spans="1:9">
      <c r="A11" s="37" t="s">
        <v>31</v>
      </c>
      <c r="B11" s="38">
        <v>282.01424666666702</v>
      </c>
      <c r="C11" s="53">
        <v>1672.7044195106632</v>
      </c>
      <c r="D11" s="53">
        <v>1353.2628665812856</v>
      </c>
      <c r="E11" s="55">
        <v>5511.0708879016038</v>
      </c>
      <c r="F11" s="53">
        <f t="shared" si="0"/>
        <v>5229.0566412349372</v>
      </c>
      <c r="G11" s="53">
        <f t="shared" si="1"/>
        <v>4157.8080213203184</v>
      </c>
      <c r="H11" s="56">
        <f t="shared" si="2"/>
        <v>5.2290566412349371</v>
      </c>
      <c r="I11" s="56">
        <f t="shared" si="2"/>
        <v>4.1578080213203181</v>
      </c>
    </row>
    <row r="12" spans="1:9">
      <c r="A12" s="37" t="s">
        <v>82</v>
      </c>
      <c r="B12" s="54">
        <v>6810</v>
      </c>
      <c r="C12" s="53">
        <v>314.36224320818008</v>
      </c>
      <c r="D12" s="54">
        <v>1465.0409576516931</v>
      </c>
      <c r="E12" s="55">
        <v>1581.4741329689971</v>
      </c>
      <c r="F12" s="53">
        <f t="shared" si="0"/>
        <v>-5228.5258670310031</v>
      </c>
      <c r="G12" s="53">
        <f t="shared" si="1"/>
        <v>116.43317531730395</v>
      </c>
      <c r="H12" s="56">
        <f t="shared" si="2"/>
        <v>-5.2285258670310029</v>
      </c>
      <c r="I12" s="56">
        <f t="shared" si="2"/>
        <v>0.11643317531730395</v>
      </c>
    </row>
    <row r="13" spans="1:9">
      <c r="A13" s="37" t="s">
        <v>83</v>
      </c>
      <c r="B13" s="38">
        <v>1773.3333333333333</v>
      </c>
      <c r="C13" s="53">
        <v>2749.3250913030697</v>
      </c>
      <c r="D13" s="54">
        <v>2365.2696805131072</v>
      </c>
      <c r="E13" s="55">
        <v>1767.5496855796089</v>
      </c>
      <c r="F13" s="53">
        <f t="shared" si="0"/>
        <v>-5.7836477537243809</v>
      </c>
      <c r="G13" s="53">
        <f t="shared" si="1"/>
        <v>-597.71999493349836</v>
      </c>
      <c r="H13" s="56">
        <f t="shared" si="2"/>
        <v>-5.7836477537243809E-3</v>
      </c>
      <c r="I13" s="56">
        <f t="shared" si="2"/>
        <v>-0.59771999493349837</v>
      </c>
    </row>
    <row r="14" spans="1:9">
      <c r="A14" s="37" t="s">
        <v>30</v>
      </c>
      <c r="B14" s="38">
        <v>679</v>
      </c>
      <c r="C14" s="53">
        <v>587.24425934857152</v>
      </c>
      <c r="D14" s="53">
        <v>216.66195244429045</v>
      </c>
      <c r="E14" s="55">
        <v>406.81836375833336</v>
      </c>
      <c r="F14" s="53">
        <f t="shared" si="0"/>
        <v>-272.18163624166664</v>
      </c>
      <c r="G14" s="53">
        <f t="shared" si="1"/>
        <v>190.15641131404291</v>
      </c>
      <c r="H14" s="56">
        <f t="shared" si="2"/>
        <v>-0.27218163624166664</v>
      </c>
      <c r="I14" s="56">
        <f t="shared" si="2"/>
        <v>0.1901564113140429</v>
      </c>
    </row>
    <row r="15" spans="1:9" ht="15.75" thickBot="1">
      <c r="A15" s="37" t="s">
        <v>84</v>
      </c>
      <c r="B15" s="54">
        <v>805.30409480000003</v>
      </c>
      <c r="C15" s="53">
        <v>318.28251160364277</v>
      </c>
      <c r="D15" s="53">
        <v>522.89820164311789</v>
      </c>
      <c r="E15" s="55">
        <v>322.98307542373823</v>
      </c>
      <c r="F15" s="53">
        <f t="shared" si="0"/>
        <v>-482.3210193762618</v>
      </c>
      <c r="G15" s="53">
        <f t="shared" si="1"/>
        <v>-199.91512621937966</v>
      </c>
      <c r="H15" s="56">
        <f t="shared" si="2"/>
        <v>-0.48232101937626182</v>
      </c>
      <c r="I15" s="56">
        <f t="shared" si="2"/>
        <v>-0.19991512621937965</v>
      </c>
    </row>
    <row r="16" spans="1:9">
      <c r="A16" s="42" t="s">
        <v>1</v>
      </c>
      <c r="B16" s="43">
        <f>SUM(B8:B15)</f>
        <v>71218.245614193918</v>
      </c>
      <c r="C16" s="44">
        <f>SUM(C8:C15)</f>
        <v>38685.22402911965</v>
      </c>
      <c r="D16" s="57">
        <f>SUM(D8:D15)</f>
        <v>34648.522575809686</v>
      </c>
      <c r="E16" s="58">
        <f>SUM(E8:E15)</f>
        <v>36423.587269788914</v>
      </c>
      <c r="F16" s="59">
        <f t="shared" si="0"/>
        <v>-34794.658344405005</v>
      </c>
      <c r="G16" s="59">
        <f t="shared" si="1"/>
        <v>1775.0646939792277</v>
      </c>
      <c r="H16" s="60">
        <f t="shared" si="2"/>
        <v>-34.794658344405008</v>
      </c>
      <c r="I16" s="60">
        <f t="shared" si="2"/>
        <v>1.7750646939792278</v>
      </c>
    </row>
    <row r="40" spans="1:1">
      <c r="A40" t="s">
        <v>52</v>
      </c>
    </row>
  </sheetData>
  <mergeCells count="2"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zoomScale="85" zoomScaleNormal="85" workbookViewId="0">
      <selection activeCell="I22" sqref="I22"/>
    </sheetView>
  </sheetViews>
  <sheetFormatPr baseColWidth="10" defaultRowHeight="15"/>
  <cols>
    <col min="1" max="1" width="26.42578125" bestFit="1" customWidth="1"/>
    <col min="6" max="6" width="14.7109375" customWidth="1"/>
    <col min="7" max="7" width="18.28515625" customWidth="1"/>
    <col min="8" max="8" width="20.5703125" customWidth="1"/>
    <col min="9" max="9" width="21.140625" customWidth="1"/>
    <col min="257" max="257" width="26.42578125" bestFit="1" customWidth="1"/>
    <col min="262" max="262" width="14.7109375" customWidth="1"/>
    <col min="263" max="263" width="18.28515625" customWidth="1"/>
    <col min="264" max="264" width="20.5703125" customWidth="1"/>
    <col min="265" max="265" width="21.140625" customWidth="1"/>
    <col min="513" max="513" width="26.42578125" bestFit="1" customWidth="1"/>
    <col min="518" max="518" width="14.7109375" customWidth="1"/>
    <col min="519" max="519" width="18.28515625" customWidth="1"/>
    <col min="520" max="520" width="20.5703125" customWidth="1"/>
    <col min="521" max="521" width="21.140625" customWidth="1"/>
    <col min="769" max="769" width="26.42578125" bestFit="1" customWidth="1"/>
    <col min="774" max="774" width="14.7109375" customWidth="1"/>
    <col min="775" max="775" width="18.28515625" customWidth="1"/>
    <col min="776" max="776" width="20.5703125" customWidth="1"/>
    <col min="777" max="777" width="21.140625" customWidth="1"/>
    <col min="1025" max="1025" width="26.42578125" bestFit="1" customWidth="1"/>
    <col min="1030" max="1030" width="14.7109375" customWidth="1"/>
    <col min="1031" max="1031" width="18.28515625" customWidth="1"/>
    <col min="1032" max="1032" width="20.5703125" customWidth="1"/>
    <col min="1033" max="1033" width="21.140625" customWidth="1"/>
    <col min="1281" max="1281" width="26.42578125" bestFit="1" customWidth="1"/>
    <col min="1286" max="1286" width="14.7109375" customWidth="1"/>
    <col min="1287" max="1287" width="18.28515625" customWidth="1"/>
    <col min="1288" max="1288" width="20.5703125" customWidth="1"/>
    <col min="1289" max="1289" width="21.140625" customWidth="1"/>
    <col min="1537" max="1537" width="26.42578125" bestFit="1" customWidth="1"/>
    <col min="1542" max="1542" width="14.7109375" customWidth="1"/>
    <col min="1543" max="1543" width="18.28515625" customWidth="1"/>
    <col min="1544" max="1544" width="20.5703125" customWidth="1"/>
    <col min="1545" max="1545" width="21.140625" customWidth="1"/>
    <col min="1793" max="1793" width="26.42578125" bestFit="1" customWidth="1"/>
    <col min="1798" max="1798" width="14.7109375" customWidth="1"/>
    <col min="1799" max="1799" width="18.28515625" customWidth="1"/>
    <col min="1800" max="1800" width="20.5703125" customWidth="1"/>
    <col min="1801" max="1801" width="21.140625" customWidth="1"/>
    <col min="2049" max="2049" width="26.42578125" bestFit="1" customWidth="1"/>
    <col min="2054" max="2054" width="14.7109375" customWidth="1"/>
    <col min="2055" max="2055" width="18.28515625" customWidth="1"/>
    <col min="2056" max="2056" width="20.5703125" customWidth="1"/>
    <col min="2057" max="2057" width="21.140625" customWidth="1"/>
    <col min="2305" max="2305" width="26.42578125" bestFit="1" customWidth="1"/>
    <col min="2310" max="2310" width="14.7109375" customWidth="1"/>
    <col min="2311" max="2311" width="18.28515625" customWidth="1"/>
    <col min="2312" max="2312" width="20.5703125" customWidth="1"/>
    <col min="2313" max="2313" width="21.140625" customWidth="1"/>
    <col min="2561" max="2561" width="26.42578125" bestFit="1" customWidth="1"/>
    <col min="2566" max="2566" width="14.7109375" customWidth="1"/>
    <col min="2567" max="2567" width="18.28515625" customWidth="1"/>
    <col min="2568" max="2568" width="20.5703125" customWidth="1"/>
    <col min="2569" max="2569" width="21.140625" customWidth="1"/>
    <col min="2817" max="2817" width="26.42578125" bestFit="1" customWidth="1"/>
    <col min="2822" max="2822" width="14.7109375" customWidth="1"/>
    <col min="2823" max="2823" width="18.28515625" customWidth="1"/>
    <col min="2824" max="2824" width="20.5703125" customWidth="1"/>
    <col min="2825" max="2825" width="21.140625" customWidth="1"/>
    <col min="3073" max="3073" width="26.42578125" bestFit="1" customWidth="1"/>
    <col min="3078" max="3078" width="14.7109375" customWidth="1"/>
    <col min="3079" max="3079" width="18.28515625" customWidth="1"/>
    <col min="3080" max="3080" width="20.5703125" customWidth="1"/>
    <col min="3081" max="3081" width="21.140625" customWidth="1"/>
    <col min="3329" max="3329" width="26.42578125" bestFit="1" customWidth="1"/>
    <col min="3334" max="3334" width="14.7109375" customWidth="1"/>
    <col min="3335" max="3335" width="18.28515625" customWidth="1"/>
    <col min="3336" max="3336" width="20.5703125" customWidth="1"/>
    <col min="3337" max="3337" width="21.140625" customWidth="1"/>
    <col min="3585" max="3585" width="26.42578125" bestFit="1" customWidth="1"/>
    <col min="3590" max="3590" width="14.7109375" customWidth="1"/>
    <col min="3591" max="3591" width="18.28515625" customWidth="1"/>
    <col min="3592" max="3592" width="20.5703125" customWidth="1"/>
    <col min="3593" max="3593" width="21.140625" customWidth="1"/>
    <col min="3841" max="3841" width="26.42578125" bestFit="1" customWidth="1"/>
    <col min="3846" max="3846" width="14.7109375" customWidth="1"/>
    <col min="3847" max="3847" width="18.28515625" customWidth="1"/>
    <col min="3848" max="3848" width="20.5703125" customWidth="1"/>
    <col min="3849" max="3849" width="21.140625" customWidth="1"/>
    <col min="4097" max="4097" width="26.42578125" bestFit="1" customWidth="1"/>
    <col min="4102" max="4102" width="14.7109375" customWidth="1"/>
    <col min="4103" max="4103" width="18.28515625" customWidth="1"/>
    <col min="4104" max="4104" width="20.5703125" customWidth="1"/>
    <col min="4105" max="4105" width="21.140625" customWidth="1"/>
    <col min="4353" max="4353" width="26.42578125" bestFit="1" customWidth="1"/>
    <col min="4358" max="4358" width="14.7109375" customWidth="1"/>
    <col min="4359" max="4359" width="18.28515625" customWidth="1"/>
    <col min="4360" max="4360" width="20.5703125" customWidth="1"/>
    <col min="4361" max="4361" width="21.140625" customWidth="1"/>
    <col min="4609" max="4609" width="26.42578125" bestFit="1" customWidth="1"/>
    <col min="4614" max="4614" width="14.7109375" customWidth="1"/>
    <col min="4615" max="4615" width="18.28515625" customWidth="1"/>
    <col min="4616" max="4616" width="20.5703125" customWidth="1"/>
    <col min="4617" max="4617" width="21.140625" customWidth="1"/>
    <col min="4865" max="4865" width="26.42578125" bestFit="1" customWidth="1"/>
    <col min="4870" max="4870" width="14.7109375" customWidth="1"/>
    <col min="4871" max="4871" width="18.28515625" customWidth="1"/>
    <col min="4872" max="4872" width="20.5703125" customWidth="1"/>
    <col min="4873" max="4873" width="21.140625" customWidth="1"/>
    <col min="5121" max="5121" width="26.42578125" bestFit="1" customWidth="1"/>
    <col min="5126" max="5126" width="14.7109375" customWidth="1"/>
    <col min="5127" max="5127" width="18.28515625" customWidth="1"/>
    <col min="5128" max="5128" width="20.5703125" customWidth="1"/>
    <col min="5129" max="5129" width="21.140625" customWidth="1"/>
    <col min="5377" max="5377" width="26.42578125" bestFit="1" customWidth="1"/>
    <col min="5382" max="5382" width="14.7109375" customWidth="1"/>
    <col min="5383" max="5383" width="18.28515625" customWidth="1"/>
    <col min="5384" max="5384" width="20.5703125" customWidth="1"/>
    <col min="5385" max="5385" width="21.140625" customWidth="1"/>
    <col min="5633" max="5633" width="26.42578125" bestFit="1" customWidth="1"/>
    <col min="5638" max="5638" width="14.7109375" customWidth="1"/>
    <col min="5639" max="5639" width="18.28515625" customWidth="1"/>
    <col min="5640" max="5640" width="20.5703125" customWidth="1"/>
    <col min="5641" max="5641" width="21.140625" customWidth="1"/>
    <col min="5889" max="5889" width="26.42578125" bestFit="1" customWidth="1"/>
    <col min="5894" max="5894" width="14.7109375" customWidth="1"/>
    <col min="5895" max="5895" width="18.28515625" customWidth="1"/>
    <col min="5896" max="5896" width="20.5703125" customWidth="1"/>
    <col min="5897" max="5897" width="21.140625" customWidth="1"/>
    <col min="6145" max="6145" width="26.42578125" bestFit="1" customWidth="1"/>
    <col min="6150" max="6150" width="14.7109375" customWidth="1"/>
    <col min="6151" max="6151" width="18.28515625" customWidth="1"/>
    <col min="6152" max="6152" width="20.5703125" customWidth="1"/>
    <col min="6153" max="6153" width="21.140625" customWidth="1"/>
    <col min="6401" max="6401" width="26.42578125" bestFit="1" customWidth="1"/>
    <col min="6406" max="6406" width="14.7109375" customWidth="1"/>
    <col min="6407" max="6407" width="18.28515625" customWidth="1"/>
    <col min="6408" max="6408" width="20.5703125" customWidth="1"/>
    <col min="6409" max="6409" width="21.140625" customWidth="1"/>
    <col min="6657" max="6657" width="26.42578125" bestFit="1" customWidth="1"/>
    <col min="6662" max="6662" width="14.7109375" customWidth="1"/>
    <col min="6663" max="6663" width="18.28515625" customWidth="1"/>
    <col min="6664" max="6664" width="20.5703125" customWidth="1"/>
    <col min="6665" max="6665" width="21.140625" customWidth="1"/>
    <col min="6913" max="6913" width="26.42578125" bestFit="1" customWidth="1"/>
    <col min="6918" max="6918" width="14.7109375" customWidth="1"/>
    <col min="6919" max="6919" width="18.28515625" customWidth="1"/>
    <col min="6920" max="6920" width="20.5703125" customWidth="1"/>
    <col min="6921" max="6921" width="21.140625" customWidth="1"/>
    <col min="7169" max="7169" width="26.42578125" bestFit="1" customWidth="1"/>
    <col min="7174" max="7174" width="14.7109375" customWidth="1"/>
    <col min="7175" max="7175" width="18.28515625" customWidth="1"/>
    <col min="7176" max="7176" width="20.5703125" customWidth="1"/>
    <col min="7177" max="7177" width="21.140625" customWidth="1"/>
    <col min="7425" max="7425" width="26.42578125" bestFit="1" customWidth="1"/>
    <col min="7430" max="7430" width="14.7109375" customWidth="1"/>
    <col min="7431" max="7431" width="18.28515625" customWidth="1"/>
    <col min="7432" max="7432" width="20.5703125" customWidth="1"/>
    <col min="7433" max="7433" width="21.140625" customWidth="1"/>
    <col min="7681" max="7681" width="26.42578125" bestFit="1" customWidth="1"/>
    <col min="7686" max="7686" width="14.7109375" customWidth="1"/>
    <col min="7687" max="7687" width="18.28515625" customWidth="1"/>
    <col min="7688" max="7688" width="20.5703125" customWidth="1"/>
    <col min="7689" max="7689" width="21.140625" customWidth="1"/>
    <col min="7937" max="7937" width="26.42578125" bestFit="1" customWidth="1"/>
    <col min="7942" max="7942" width="14.7109375" customWidth="1"/>
    <col min="7943" max="7943" width="18.28515625" customWidth="1"/>
    <col min="7944" max="7944" width="20.5703125" customWidth="1"/>
    <col min="7945" max="7945" width="21.140625" customWidth="1"/>
    <col min="8193" max="8193" width="26.42578125" bestFit="1" customWidth="1"/>
    <col min="8198" max="8198" width="14.7109375" customWidth="1"/>
    <col min="8199" max="8199" width="18.28515625" customWidth="1"/>
    <col min="8200" max="8200" width="20.5703125" customWidth="1"/>
    <col min="8201" max="8201" width="21.140625" customWidth="1"/>
    <col min="8449" max="8449" width="26.42578125" bestFit="1" customWidth="1"/>
    <col min="8454" max="8454" width="14.7109375" customWidth="1"/>
    <col min="8455" max="8455" width="18.28515625" customWidth="1"/>
    <col min="8456" max="8456" width="20.5703125" customWidth="1"/>
    <col min="8457" max="8457" width="21.140625" customWidth="1"/>
    <col min="8705" max="8705" width="26.42578125" bestFit="1" customWidth="1"/>
    <col min="8710" max="8710" width="14.7109375" customWidth="1"/>
    <col min="8711" max="8711" width="18.28515625" customWidth="1"/>
    <col min="8712" max="8712" width="20.5703125" customWidth="1"/>
    <col min="8713" max="8713" width="21.140625" customWidth="1"/>
    <col min="8961" max="8961" width="26.42578125" bestFit="1" customWidth="1"/>
    <col min="8966" max="8966" width="14.7109375" customWidth="1"/>
    <col min="8967" max="8967" width="18.28515625" customWidth="1"/>
    <col min="8968" max="8968" width="20.5703125" customWidth="1"/>
    <col min="8969" max="8969" width="21.140625" customWidth="1"/>
    <col min="9217" max="9217" width="26.42578125" bestFit="1" customWidth="1"/>
    <col min="9222" max="9222" width="14.7109375" customWidth="1"/>
    <col min="9223" max="9223" width="18.28515625" customWidth="1"/>
    <col min="9224" max="9224" width="20.5703125" customWidth="1"/>
    <col min="9225" max="9225" width="21.140625" customWidth="1"/>
    <col min="9473" max="9473" width="26.42578125" bestFit="1" customWidth="1"/>
    <col min="9478" max="9478" width="14.7109375" customWidth="1"/>
    <col min="9479" max="9479" width="18.28515625" customWidth="1"/>
    <col min="9480" max="9480" width="20.5703125" customWidth="1"/>
    <col min="9481" max="9481" width="21.140625" customWidth="1"/>
    <col min="9729" max="9729" width="26.42578125" bestFit="1" customWidth="1"/>
    <col min="9734" max="9734" width="14.7109375" customWidth="1"/>
    <col min="9735" max="9735" width="18.28515625" customWidth="1"/>
    <col min="9736" max="9736" width="20.5703125" customWidth="1"/>
    <col min="9737" max="9737" width="21.140625" customWidth="1"/>
    <col min="9985" max="9985" width="26.42578125" bestFit="1" customWidth="1"/>
    <col min="9990" max="9990" width="14.7109375" customWidth="1"/>
    <col min="9991" max="9991" width="18.28515625" customWidth="1"/>
    <col min="9992" max="9992" width="20.5703125" customWidth="1"/>
    <col min="9993" max="9993" width="21.140625" customWidth="1"/>
    <col min="10241" max="10241" width="26.42578125" bestFit="1" customWidth="1"/>
    <col min="10246" max="10246" width="14.7109375" customWidth="1"/>
    <col min="10247" max="10247" width="18.28515625" customWidth="1"/>
    <col min="10248" max="10248" width="20.5703125" customWidth="1"/>
    <col min="10249" max="10249" width="21.140625" customWidth="1"/>
    <col min="10497" max="10497" width="26.42578125" bestFit="1" customWidth="1"/>
    <col min="10502" max="10502" width="14.7109375" customWidth="1"/>
    <col min="10503" max="10503" width="18.28515625" customWidth="1"/>
    <col min="10504" max="10504" width="20.5703125" customWidth="1"/>
    <col min="10505" max="10505" width="21.140625" customWidth="1"/>
    <col min="10753" max="10753" width="26.42578125" bestFit="1" customWidth="1"/>
    <col min="10758" max="10758" width="14.7109375" customWidth="1"/>
    <col min="10759" max="10759" width="18.28515625" customWidth="1"/>
    <col min="10760" max="10760" width="20.5703125" customWidth="1"/>
    <col min="10761" max="10761" width="21.140625" customWidth="1"/>
    <col min="11009" max="11009" width="26.42578125" bestFit="1" customWidth="1"/>
    <col min="11014" max="11014" width="14.7109375" customWidth="1"/>
    <col min="11015" max="11015" width="18.28515625" customWidth="1"/>
    <col min="11016" max="11016" width="20.5703125" customWidth="1"/>
    <col min="11017" max="11017" width="21.140625" customWidth="1"/>
    <col min="11265" max="11265" width="26.42578125" bestFit="1" customWidth="1"/>
    <col min="11270" max="11270" width="14.7109375" customWidth="1"/>
    <col min="11271" max="11271" width="18.28515625" customWidth="1"/>
    <col min="11272" max="11272" width="20.5703125" customWidth="1"/>
    <col min="11273" max="11273" width="21.140625" customWidth="1"/>
    <col min="11521" max="11521" width="26.42578125" bestFit="1" customWidth="1"/>
    <col min="11526" max="11526" width="14.7109375" customWidth="1"/>
    <col min="11527" max="11527" width="18.28515625" customWidth="1"/>
    <col min="11528" max="11528" width="20.5703125" customWidth="1"/>
    <col min="11529" max="11529" width="21.140625" customWidth="1"/>
    <col min="11777" max="11777" width="26.42578125" bestFit="1" customWidth="1"/>
    <col min="11782" max="11782" width="14.7109375" customWidth="1"/>
    <col min="11783" max="11783" width="18.28515625" customWidth="1"/>
    <col min="11784" max="11784" width="20.5703125" customWidth="1"/>
    <col min="11785" max="11785" width="21.140625" customWidth="1"/>
    <col min="12033" max="12033" width="26.42578125" bestFit="1" customWidth="1"/>
    <col min="12038" max="12038" width="14.7109375" customWidth="1"/>
    <col min="12039" max="12039" width="18.28515625" customWidth="1"/>
    <col min="12040" max="12040" width="20.5703125" customWidth="1"/>
    <col min="12041" max="12041" width="21.140625" customWidth="1"/>
    <col min="12289" max="12289" width="26.42578125" bestFit="1" customWidth="1"/>
    <col min="12294" max="12294" width="14.7109375" customWidth="1"/>
    <col min="12295" max="12295" width="18.28515625" customWidth="1"/>
    <col min="12296" max="12296" width="20.5703125" customWidth="1"/>
    <col min="12297" max="12297" width="21.140625" customWidth="1"/>
    <col min="12545" max="12545" width="26.42578125" bestFit="1" customWidth="1"/>
    <col min="12550" max="12550" width="14.7109375" customWidth="1"/>
    <col min="12551" max="12551" width="18.28515625" customWidth="1"/>
    <col min="12552" max="12552" width="20.5703125" customWidth="1"/>
    <col min="12553" max="12553" width="21.140625" customWidth="1"/>
    <col min="12801" max="12801" width="26.42578125" bestFit="1" customWidth="1"/>
    <col min="12806" max="12806" width="14.7109375" customWidth="1"/>
    <col min="12807" max="12807" width="18.28515625" customWidth="1"/>
    <col min="12808" max="12808" width="20.5703125" customWidth="1"/>
    <col min="12809" max="12809" width="21.140625" customWidth="1"/>
    <col min="13057" max="13057" width="26.42578125" bestFit="1" customWidth="1"/>
    <col min="13062" max="13062" width="14.7109375" customWidth="1"/>
    <col min="13063" max="13063" width="18.28515625" customWidth="1"/>
    <col min="13064" max="13064" width="20.5703125" customWidth="1"/>
    <col min="13065" max="13065" width="21.140625" customWidth="1"/>
    <col min="13313" max="13313" width="26.42578125" bestFit="1" customWidth="1"/>
    <col min="13318" max="13318" width="14.7109375" customWidth="1"/>
    <col min="13319" max="13319" width="18.28515625" customWidth="1"/>
    <col min="13320" max="13320" width="20.5703125" customWidth="1"/>
    <col min="13321" max="13321" width="21.140625" customWidth="1"/>
    <col min="13569" max="13569" width="26.42578125" bestFit="1" customWidth="1"/>
    <col min="13574" max="13574" width="14.7109375" customWidth="1"/>
    <col min="13575" max="13575" width="18.28515625" customWidth="1"/>
    <col min="13576" max="13576" width="20.5703125" customWidth="1"/>
    <col min="13577" max="13577" width="21.140625" customWidth="1"/>
    <col min="13825" max="13825" width="26.42578125" bestFit="1" customWidth="1"/>
    <col min="13830" max="13830" width="14.7109375" customWidth="1"/>
    <col min="13831" max="13831" width="18.28515625" customWidth="1"/>
    <col min="13832" max="13832" width="20.5703125" customWidth="1"/>
    <col min="13833" max="13833" width="21.140625" customWidth="1"/>
    <col min="14081" max="14081" width="26.42578125" bestFit="1" customWidth="1"/>
    <col min="14086" max="14086" width="14.7109375" customWidth="1"/>
    <col min="14087" max="14087" width="18.28515625" customWidth="1"/>
    <col min="14088" max="14088" width="20.5703125" customWidth="1"/>
    <col min="14089" max="14089" width="21.140625" customWidth="1"/>
    <col min="14337" max="14337" width="26.42578125" bestFit="1" customWidth="1"/>
    <col min="14342" max="14342" width="14.7109375" customWidth="1"/>
    <col min="14343" max="14343" width="18.28515625" customWidth="1"/>
    <col min="14344" max="14344" width="20.5703125" customWidth="1"/>
    <col min="14345" max="14345" width="21.140625" customWidth="1"/>
    <col min="14593" max="14593" width="26.42578125" bestFit="1" customWidth="1"/>
    <col min="14598" max="14598" width="14.7109375" customWidth="1"/>
    <col min="14599" max="14599" width="18.28515625" customWidth="1"/>
    <col min="14600" max="14600" width="20.5703125" customWidth="1"/>
    <col min="14601" max="14601" width="21.140625" customWidth="1"/>
    <col min="14849" max="14849" width="26.42578125" bestFit="1" customWidth="1"/>
    <col min="14854" max="14854" width="14.7109375" customWidth="1"/>
    <col min="14855" max="14855" width="18.28515625" customWidth="1"/>
    <col min="14856" max="14856" width="20.5703125" customWidth="1"/>
    <col min="14857" max="14857" width="21.140625" customWidth="1"/>
    <col min="15105" max="15105" width="26.42578125" bestFit="1" customWidth="1"/>
    <col min="15110" max="15110" width="14.7109375" customWidth="1"/>
    <col min="15111" max="15111" width="18.28515625" customWidth="1"/>
    <col min="15112" max="15112" width="20.5703125" customWidth="1"/>
    <col min="15113" max="15113" width="21.140625" customWidth="1"/>
    <col min="15361" max="15361" width="26.42578125" bestFit="1" customWidth="1"/>
    <col min="15366" max="15366" width="14.7109375" customWidth="1"/>
    <col min="15367" max="15367" width="18.28515625" customWidth="1"/>
    <col min="15368" max="15368" width="20.5703125" customWidth="1"/>
    <col min="15369" max="15369" width="21.140625" customWidth="1"/>
    <col min="15617" max="15617" width="26.42578125" bestFit="1" customWidth="1"/>
    <col min="15622" max="15622" width="14.7109375" customWidth="1"/>
    <col min="15623" max="15623" width="18.28515625" customWidth="1"/>
    <col min="15624" max="15624" width="20.5703125" customWidth="1"/>
    <col min="15625" max="15625" width="21.140625" customWidth="1"/>
    <col min="15873" max="15873" width="26.42578125" bestFit="1" customWidth="1"/>
    <col min="15878" max="15878" width="14.7109375" customWidth="1"/>
    <col min="15879" max="15879" width="18.28515625" customWidth="1"/>
    <col min="15880" max="15880" width="20.5703125" customWidth="1"/>
    <col min="15881" max="15881" width="21.140625" customWidth="1"/>
    <col min="16129" max="16129" width="26.42578125" bestFit="1" customWidth="1"/>
    <col min="16134" max="16134" width="14.7109375" customWidth="1"/>
    <col min="16135" max="16135" width="18.28515625" customWidth="1"/>
    <col min="16136" max="16136" width="20.5703125" customWidth="1"/>
    <col min="16137" max="16137" width="21.140625" customWidth="1"/>
  </cols>
  <sheetData>
    <row r="1" spans="1:11" ht="138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76" t="s">
        <v>92</v>
      </c>
      <c r="B2" s="76"/>
      <c r="C2" s="76"/>
      <c r="D2" s="76"/>
      <c r="E2" s="76"/>
      <c r="F2" s="76"/>
      <c r="G2" s="76"/>
      <c r="H2" s="76"/>
      <c r="I2" s="33"/>
      <c r="J2" s="33"/>
      <c r="K2" s="33"/>
    </row>
    <row r="3" spans="1:11" ht="14.45" customHeight="1">
      <c r="A3" s="34"/>
      <c r="B3" s="35"/>
      <c r="C3" s="35"/>
      <c r="D3" s="35"/>
      <c r="E3" s="35"/>
      <c r="F3" s="35"/>
      <c r="G3" s="35"/>
      <c r="H3" s="77" t="s">
        <v>74</v>
      </c>
      <c r="I3" s="77" t="s">
        <v>75</v>
      </c>
      <c r="J3" s="33"/>
      <c r="K3" s="33"/>
    </row>
    <row r="4" spans="1:11">
      <c r="A4" s="13" t="s">
        <v>76</v>
      </c>
      <c r="B4" s="36">
        <v>2002</v>
      </c>
      <c r="C4" s="36">
        <v>2009</v>
      </c>
      <c r="D4" s="36">
        <v>2010</v>
      </c>
      <c r="E4" s="36">
        <v>2011</v>
      </c>
      <c r="F4" s="36" t="s">
        <v>77</v>
      </c>
      <c r="G4" s="36" t="s">
        <v>78</v>
      </c>
      <c r="H4" s="77"/>
      <c r="I4" s="77"/>
      <c r="J4" s="33"/>
      <c r="K4" s="33"/>
    </row>
    <row r="5" spans="1:11">
      <c r="A5" s="37" t="s">
        <v>79</v>
      </c>
      <c r="B5" s="38">
        <v>23573.933333333331</v>
      </c>
      <c r="C5" s="39">
        <v>9840.6716124238737</v>
      </c>
      <c r="D5" s="38">
        <v>17909.437405914043</v>
      </c>
      <c r="E5" s="40">
        <v>15209.203539997477</v>
      </c>
      <c r="F5" s="39">
        <f>E5-B5</f>
        <v>-8364.7297933358532</v>
      </c>
      <c r="G5" s="39">
        <f>E5 - D5</f>
        <v>-2700.2338659165653</v>
      </c>
      <c r="H5" s="41">
        <f>F5/1000</f>
        <v>-8.3647297933358526</v>
      </c>
      <c r="I5" s="41">
        <f>G5/1000</f>
        <v>-2.7002338659165654</v>
      </c>
      <c r="J5" s="33"/>
      <c r="K5" s="33"/>
    </row>
    <row r="6" spans="1:11">
      <c r="A6" s="37" t="s">
        <v>80</v>
      </c>
      <c r="B6" s="38">
        <v>7901.0909090909099</v>
      </c>
      <c r="C6" s="39">
        <v>2931.3240327598942</v>
      </c>
      <c r="D6" s="38">
        <v>3764.4583235356413</v>
      </c>
      <c r="E6" s="40">
        <v>3695.9741850626515</v>
      </c>
      <c r="F6" s="39">
        <f t="shared" ref="F6:F13" si="0">E6-B6</f>
        <v>-4205.1167240282584</v>
      </c>
      <c r="G6" s="39">
        <f t="shared" ref="G6:G13" si="1">E6 - D6</f>
        <v>-68.484138472989798</v>
      </c>
      <c r="H6" s="41">
        <f t="shared" ref="H6:I13" si="2">F6/1000</f>
        <v>-4.2051167240282581</v>
      </c>
      <c r="I6" s="41">
        <f t="shared" si="2"/>
        <v>-6.84841384729898E-2</v>
      </c>
      <c r="J6" s="33"/>
      <c r="K6" s="33"/>
    </row>
    <row r="7" spans="1:11">
      <c r="A7" s="37" t="s">
        <v>81</v>
      </c>
      <c r="B7" s="38">
        <v>9652.3666666666668</v>
      </c>
      <c r="C7" s="39">
        <v>7597.8906601677836</v>
      </c>
      <c r="D7" s="38">
        <v>9744.0588264044254</v>
      </c>
      <c r="E7" s="40">
        <v>13116.283862192906</v>
      </c>
      <c r="F7" s="39">
        <f t="shared" si="0"/>
        <v>3463.9171955262391</v>
      </c>
      <c r="G7" s="39">
        <f t="shared" si="1"/>
        <v>3372.2250357884805</v>
      </c>
      <c r="H7" s="41">
        <f t="shared" si="2"/>
        <v>3.4639171955262391</v>
      </c>
      <c r="I7" s="41">
        <f t="shared" si="2"/>
        <v>3.3722250357884804</v>
      </c>
      <c r="J7" s="33"/>
      <c r="K7" s="33"/>
    </row>
    <row r="8" spans="1:11">
      <c r="A8" s="37" t="s">
        <v>31</v>
      </c>
      <c r="B8" s="38">
        <v>2569.7666666666664</v>
      </c>
      <c r="C8" s="39">
        <v>5033.5858377610139</v>
      </c>
      <c r="D8" s="38">
        <v>4855.2422539925892</v>
      </c>
      <c r="E8" s="40">
        <v>1066.5115099438181</v>
      </c>
      <c r="F8" s="39">
        <f t="shared" si="0"/>
        <v>-1503.2551567228484</v>
      </c>
      <c r="G8" s="39">
        <f t="shared" si="1"/>
        <v>-3788.7307440487712</v>
      </c>
      <c r="H8" s="41">
        <f t="shared" si="2"/>
        <v>-1.5032551567228483</v>
      </c>
      <c r="I8" s="41">
        <f t="shared" si="2"/>
        <v>-3.7887307440487712</v>
      </c>
      <c r="J8" s="33"/>
      <c r="K8" s="33"/>
    </row>
    <row r="9" spans="1:11">
      <c r="A9" s="37" t="s">
        <v>82</v>
      </c>
      <c r="B9" s="38">
        <v>900</v>
      </c>
      <c r="C9" s="39">
        <v>346.13717788209379</v>
      </c>
      <c r="D9" s="38">
        <v>494.65598668465856</v>
      </c>
      <c r="E9" s="40">
        <v>332.23221689488599</v>
      </c>
      <c r="F9" s="39">
        <f t="shared" si="0"/>
        <v>-567.76778310511395</v>
      </c>
      <c r="G9" s="39">
        <f t="shared" si="1"/>
        <v>-162.42376978977256</v>
      </c>
      <c r="H9" s="41">
        <f t="shared" si="2"/>
        <v>-0.567767783105114</v>
      </c>
      <c r="I9" s="41">
        <f t="shared" si="2"/>
        <v>-0.16242376978977258</v>
      </c>
      <c r="J9" s="33"/>
      <c r="K9" s="33"/>
    </row>
    <row r="10" spans="1:11">
      <c r="A10" s="37" t="s">
        <v>83</v>
      </c>
      <c r="B10" s="38">
        <v>4459.3333333333339</v>
      </c>
      <c r="C10" s="39">
        <v>1270.0040719092449</v>
      </c>
      <c r="D10" s="38">
        <v>2246.1147839940431</v>
      </c>
      <c r="E10" s="40">
        <v>2247.8107057054708</v>
      </c>
      <c r="F10" s="39">
        <f t="shared" si="0"/>
        <v>-2211.5226276278631</v>
      </c>
      <c r="G10" s="39">
        <f t="shared" si="1"/>
        <v>1.6959217114276726</v>
      </c>
      <c r="H10" s="41">
        <f t="shared" si="2"/>
        <v>-2.211522627627863</v>
      </c>
      <c r="I10" s="41">
        <f t="shared" si="2"/>
        <v>1.6959217114276726E-3</v>
      </c>
      <c r="J10" s="33"/>
      <c r="K10" s="33"/>
    </row>
    <row r="11" spans="1:11">
      <c r="A11" s="33" t="s">
        <v>30</v>
      </c>
      <c r="B11" s="38">
        <v>3595.3333333333335</v>
      </c>
      <c r="C11" s="39">
        <v>3469.6357203843518</v>
      </c>
      <c r="D11" s="39">
        <v>2690.3430553377148</v>
      </c>
      <c r="E11" s="40">
        <v>3695.0539942355153</v>
      </c>
      <c r="F11" s="39">
        <f t="shared" si="0"/>
        <v>99.720660902181862</v>
      </c>
      <c r="G11" s="39">
        <f t="shared" si="1"/>
        <v>1004.7109388978006</v>
      </c>
      <c r="H11" s="41">
        <f t="shared" si="2"/>
        <v>9.972066090218186E-2</v>
      </c>
      <c r="I11" s="41">
        <f t="shared" si="2"/>
        <v>1.0047109388978006</v>
      </c>
      <c r="J11" s="33"/>
      <c r="K11" s="33"/>
    </row>
    <row r="12" spans="1:11" ht="15.75" thickBot="1">
      <c r="A12" s="37" t="s">
        <v>84</v>
      </c>
      <c r="B12" s="38">
        <v>44.85</v>
      </c>
      <c r="C12" s="39">
        <v>2.3314607173935791</v>
      </c>
      <c r="D12" s="38">
        <v>22.823438792174244</v>
      </c>
      <c r="E12" s="40">
        <v>3.3019657199999997</v>
      </c>
      <c r="F12" s="39">
        <f t="shared" si="0"/>
        <v>-41.548034280000003</v>
      </c>
      <c r="G12" s="39">
        <f t="shared" si="1"/>
        <v>-19.521473072174246</v>
      </c>
      <c r="H12" s="41">
        <f t="shared" si="2"/>
        <v>-4.154803428E-2</v>
      </c>
      <c r="I12" s="41">
        <f t="shared" si="2"/>
        <v>-1.9521473072174247E-2</v>
      </c>
      <c r="J12" s="33"/>
      <c r="K12" s="33"/>
    </row>
    <row r="13" spans="1:11">
      <c r="A13" s="42" t="s">
        <v>1</v>
      </c>
      <c r="B13" s="43">
        <f>SUM(B5:B12)</f>
        <v>52696.674242424247</v>
      </c>
      <c r="C13" s="44">
        <f>SUM(C5:C12)</f>
        <v>30491.580574005649</v>
      </c>
      <c r="D13" s="44">
        <f>SUM(D5:D12)</f>
        <v>41727.134074655296</v>
      </c>
      <c r="E13" s="44">
        <f>SUM(E5:E12)</f>
        <v>39366.37197975273</v>
      </c>
      <c r="F13" s="45">
        <f t="shared" si="0"/>
        <v>-13330.302262671517</v>
      </c>
      <c r="G13" s="45">
        <f t="shared" si="1"/>
        <v>-2360.7620949025659</v>
      </c>
      <c r="H13" s="46">
        <f t="shared" si="2"/>
        <v>-13.330302262671518</v>
      </c>
      <c r="I13" s="46">
        <f t="shared" si="2"/>
        <v>-2.3607620949025661</v>
      </c>
      <c r="J13" s="33"/>
      <c r="K13" s="33"/>
    </row>
    <row r="14" spans="1:11">
      <c r="A14" s="33"/>
      <c r="B14" s="33"/>
      <c r="C14" s="47"/>
      <c r="D14" s="33"/>
      <c r="E14" s="33"/>
      <c r="F14" s="33"/>
      <c r="G14" s="33"/>
      <c r="H14" s="33"/>
      <c r="I14" s="33"/>
      <c r="J14" s="33"/>
      <c r="K14" s="33"/>
    </row>
    <row r="15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8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4.4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>
      <c r="A36" s="33" t="s">
        <v>52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</sheetData>
  <mergeCells count="3">
    <mergeCell ref="A2:H2"/>
    <mergeCell ref="H3:H4"/>
    <mergeCell ref="I3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Aporte 2002-11</vt:lpstr>
      <vt:lpstr>UC2011_parámetros_litoral</vt:lpstr>
      <vt:lpstr>UC2011_SectorActividad_litoral</vt:lpstr>
      <vt:lpstr>%Efluentes</vt:lpstr>
      <vt:lpstr>Sectores_act  (2002-11)med</vt:lpstr>
      <vt:lpstr>Sectores_act  (2002-11)atl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jfrieyro</dc:creator>
  <cp:lastModifiedBy>mmmartinez</cp:lastModifiedBy>
  <dcterms:created xsi:type="dcterms:W3CDTF">2012-04-03T11:00:23Z</dcterms:created>
  <dcterms:modified xsi:type="dcterms:W3CDTF">2015-01-28T14:23:18Z</dcterms:modified>
</cp:coreProperties>
</file>