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431"/>
  </bookViews>
  <sheets>
    <sheet name="Ratio Contenedores" sheetId="10" r:id="rId1"/>
    <sheet name="Nº contenedores" sheetId="9" r:id="rId2"/>
    <sheet name="Recogida select.-contenedores" sheetId="5" r:id="rId3"/>
    <sheet name="Evaluación recg-select." sheetId="8" r:id="rId4"/>
  </sheets>
  <calcPr calcId="125725"/>
</workbook>
</file>

<file path=xl/calcChain.xml><?xml version="1.0" encoding="utf-8"?>
<calcChain xmlns="http://schemas.openxmlformats.org/spreadsheetml/2006/main">
  <c r="J13" i="9"/>
  <c r="H13"/>
  <c r="G13"/>
  <c r="F13"/>
  <c r="K10" i="5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</calcChain>
</file>

<file path=xl/sharedStrings.xml><?xml version="1.0" encoding="utf-8"?>
<sst xmlns="http://schemas.openxmlformats.org/spreadsheetml/2006/main" count="83" uniqueCount="33">
  <si>
    <t>Toneladas recogidas</t>
  </si>
  <si>
    <t>Papel cartón</t>
  </si>
  <si>
    <t>Envases ligeros</t>
  </si>
  <si>
    <t xml:space="preserve">Vidrio </t>
  </si>
  <si>
    <t xml:space="preserve"> Vidrio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</si>
  <si>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</si>
  <si>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</si>
  <si>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</si>
  <si>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</si>
  <si>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</si>
  <si>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</si>
  <si>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</si>
  <si>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</si>
  <si>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</si>
  <si>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t/hab/año</t>
  </si>
  <si>
    <t>Provincia</t>
  </si>
  <si>
    <t>Unidad de medida: miles de toneladas.</t>
  </si>
  <si>
    <t>2007</t>
  </si>
  <si>
    <t>2008</t>
  </si>
  <si>
    <t>2009</t>
  </si>
  <si>
    <t>2010</t>
  </si>
  <si>
    <t>2011</t>
  </si>
  <si>
    <t>Observaciones de la tabla:</t>
  </si>
  <si>
    <t xml:space="preserve">En la provincia de Sevilla, la Mancomunidad Bajo Guadalquivir realiza la recogida selectiva de envases ligeros y de papel cartón en municipios de la provincia de Sevilla y los siguientes muncipios de Cádiz: Chipiona, Rota, Sanlúcar de Barrameda y Trebujena. Las cantidades recogidas selectivamente por esta mancomunidad se han asignado de acuerdo a su municipio de origen a las provincias de Cádiz y Sevilla.
</t>
  </si>
  <si>
    <t xml:space="preserve">Fuente: </t>
  </si>
  <si>
    <t>Ecoembes, 2013.</t>
  </si>
  <si>
    <r>
      <t>SECA</t>
    </r>
    <r>
      <rPr>
        <sz val="10"/>
        <rFont val="Arial"/>
        <family val="2"/>
      </rPr>
      <t xml:space="preserve"> (Sistema Estadístico y Cartografico de Andalucía)</t>
    </r>
  </si>
  <si>
    <t>Nº de contenedores por provincia</t>
  </si>
  <si>
    <t>Evolución de la recogida selectiva según la tipología de residuo en Andalucía, 2001-2011.</t>
  </si>
  <si>
    <t>Contenedores para la recogida selectiva de residuos municipales 2011</t>
  </si>
  <si>
    <t>Ratio de contenedores</t>
  </si>
  <si>
    <t>Vidrio</t>
  </si>
  <si>
    <t>Fuente: Red de información ambiental de Andalucía. Consejería de Medio Ambiente y Ordenación del Teritorio, 2013.</t>
  </si>
</sst>
</file>

<file path=xl/styles.xml><?xml version="1.0" encoding="utf-8"?>
<styleSheet xmlns="http://schemas.openxmlformats.org/spreadsheetml/2006/main">
  <numFmts count="1">
    <numFmt numFmtId="164" formatCode="_-* #,##0\ _P_t_a_-;\-* #,##0\ _P_t_a_-;_-* &quot;-&quot;\ _P_t_a_-;_-@_-"/>
  </numFmts>
  <fonts count="1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53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55"/>
      <name val="Tahoma"/>
      <family val="2"/>
    </font>
    <font>
      <sz val="10"/>
      <color indexed="55"/>
      <name val="Tahoma"/>
      <family val="2"/>
    </font>
    <font>
      <b/>
      <sz val="10"/>
      <color indexed="10"/>
      <name val="Tahoma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Fill="1"/>
    <xf numFmtId="3" fontId="4" fillId="0" borderId="0" xfId="6" applyNumberFormat="1" applyFont="1" applyFill="1" applyBorder="1" applyAlignment="1">
      <alignment horizontal="right"/>
    </xf>
    <xf numFmtId="0" fontId="3" fillId="0" borderId="0" xfId="0" applyFont="1"/>
    <xf numFmtId="0" fontId="6" fillId="0" borderId="0" xfId="0" applyFont="1"/>
    <xf numFmtId="3" fontId="6" fillId="0" borderId="0" xfId="0" applyNumberFormat="1" applyFont="1"/>
    <xf numFmtId="4" fontId="6" fillId="0" borderId="0" xfId="0" applyNumberFormat="1" applyFont="1" applyFill="1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3" fontId="0" fillId="0" borderId="0" xfId="5" applyNumberFormat="1" applyFont="1" applyFill="1" applyBorder="1"/>
    <xf numFmtId="3" fontId="9" fillId="0" borderId="0" xfId="0" applyNumberFormat="1" applyFont="1" applyFill="1"/>
    <xf numFmtId="0" fontId="6" fillId="0" borderId="0" xfId="0" applyFont="1" applyFill="1" applyBorder="1"/>
    <xf numFmtId="1" fontId="0" fillId="0" borderId="0" xfId="5" applyNumberFormat="1" applyFont="1" applyFill="1" applyBorder="1" applyAlignment="1">
      <alignment horizontal="right"/>
    </xf>
    <xf numFmtId="3" fontId="0" fillId="0" borderId="0" xfId="5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0" fontId="0" fillId="0" borderId="0" xfId="5" applyFont="1" applyFill="1" applyBorder="1"/>
    <xf numFmtId="3" fontId="0" fillId="0" borderId="0" xfId="0" applyNumberFormat="1" applyFont="1" applyFill="1"/>
    <xf numFmtId="1" fontId="0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1" fontId="0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5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" fontId="0" fillId="0" borderId="0" xfId="0" applyNumberFormat="1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11" fillId="0" borderId="0" xfId="0" applyNumberFormat="1" applyFont="1" applyFill="1" applyBorder="1"/>
    <xf numFmtId="49" fontId="0" fillId="0" borderId="0" xfId="0" applyNumberFormat="1" applyFont="1" applyAlignment="1">
      <alignment horizontal="left"/>
    </xf>
    <xf numFmtId="3" fontId="0" fillId="0" borderId="0" xfId="0" applyNumberFormat="1"/>
    <xf numFmtId="3" fontId="0" fillId="0" borderId="0" xfId="0" applyNumberFormat="1" applyFont="1"/>
    <xf numFmtId="3" fontId="0" fillId="0" borderId="0" xfId="5" applyNumberFormat="1" applyFont="1" applyBorder="1"/>
    <xf numFmtId="3" fontId="0" fillId="0" borderId="0" xfId="0" applyNumberFormat="1" applyFont="1" applyBorder="1"/>
    <xf numFmtId="0" fontId="0" fillId="0" borderId="0" xfId="0" applyAlignment="1">
      <alignment wrapText="1"/>
    </xf>
    <xf numFmtId="49" fontId="2" fillId="0" borderId="0" xfId="0" applyNumberFormat="1" applyFont="1" applyFill="1" applyAlignment="1">
      <alignment horizontal="left"/>
    </xf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/>
    </xf>
    <xf numFmtId="3" fontId="9" fillId="0" borderId="0" xfId="0" applyNumberFormat="1" applyFont="1"/>
    <xf numFmtId="1" fontId="0" fillId="0" borderId="0" xfId="8" applyNumberFormat="1" applyFont="1" applyFill="1" applyBorder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3" fontId="0" fillId="0" borderId="0" xfId="8" applyNumberFormat="1" applyFont="1" applyFill="1" applyBorder="1"/>
    <xf numFmtId="3" fontId="0" fillId="0" borderId="0" xfId="0" applyNumberFormat="1" applyFont="1" applyFill="1" applyBorder="1"/>
  </cellXfs>
  <cellStyles count="9">
    <cellStyle name="Millares [0] 2" xfId="1"/>
    <cellStyle name="Normal" xfId="0" builtinId="0"/>
    <cellStyle name="Normal 2" xfId="2"/>
    <cellStyle name="Normal 2 2" xfId="3"/>
    <cellStyle name="Normal 2 2 2" xfId="4"/>
    <cellStyle name="Normal_070419 Tablas resiudos urbanos actualizar 2005 EnvioIMA05-2" xfId="5"/>
    <cellStyle name="Normal_070419 Tablas resiudos urbanos actualizar 2005 EnvioIMA05-2 2" xfId="8"/>
    <cellStyle name="Normal_Tablas recogida selectiva_actualizar 2006" xfId="6"/>
    <cellStyle name="Porcentual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990099"/>
      <color rgb="FFD6009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00"/>
              <a:t>Contenedores para la recogida selectiva de residuos municipales 2011. Ratio de contenedores (1 contenedor por cada 500 habitantes)</a:t>
            </a:r>
          </a:p>
        </c:rich>
      </c:tx>
      <c:layout>
        <c:manualLayout>
          <c:xMode val="edge"/>
          <c:yMode val="edge"/>
          <c:x val="0.15832004036652139"/>
          <c:y val="3.25000000000000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2240189281670977"/>
          <c:y val="0.41055223097112853"/>
          <c:w val="0.56919813940866459"/>
          <c:h val="0.53168083989501314"/>
        </c:manualLayout>
      </c:layout>
      <c:barChart>
        <c:barDir val="col"/>
        <c:grouping val="clustered"/>
        <c:ser>
          <c:idx val="0"/>
          <c:order val="0"/>
          <c:tx>
            <c:strRef>
              <c:f>'Ratio Contenedores'!$G$6</c:f>
              <c:strCache>
                <c:ptCount val="1"/>
                <c:pt idx="0">
                  <c:v>Papel cartón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cat>
            <c:strRef>
              <c:f>'Ratio Contenedores'!$F$7:$F$15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'Ratio Contenedores'!$G$7:$G$15</c:f>
              <c:numCache>
                <c:formatCode>#,##0</c:formatCode>
                <c:ptCount val="9"/>
                <c:pt idx="0">
                  <c:v>338.1</c:v>
                </c:pt>
                <c:pt idx="1">
                  <c:v>366.7</c:v>
                </c:pt>
                <c:pt idx="2">
                  <c:v>251.3</c:v>
                </c:pt>
                <c:pt idx="3">
                  <c:v>374.8</c:v>
                </c:pt>
                <c:pt idx="4">
                  <c:v>209.1</c:v>
                </c:pt>
                <c:pt idx="5">
                  <c:v>3007.2</c:v>
                </c:pt>
                <c:pt idx="6">
                  <c:v>305.39999999999998</c:v>
                </c:pt>
                <c:pt idx="7">
                  <c:v>350</c:v>
                </c:pt>
                <c:pt idx="8">
                  <c:v>336.6</c:v>
                </c:pt>
              </c:numCache>
            </c:numRef>
          </c:val>
        </c:ser>
        <c:ser>
          <c:idx val="1"/>
          <c:order val="1"/>
          <c:tx>
            <c:strRef>
              <c:f>'Ratio Contenedores'!$H$6</c:f>
              <c:strCache>
                <c:ptCount val="1"/>
                <c:pt idx="0">
                  <c:v>Vidrio</c:v>
                </c:pt>
              </c:strCache>
            </c:strRef>
          </c:tx>
          <c:spPr>
            <a:solidFill>
              <a:srgbClr val="339966"/>
            </a:solidFill>
            <a:ln w="25400">
              <a:noFill/>
            </a:ln>
          </c:spPr>
          <c:cat>
            <c:strRef>
              <c:f>'Ratio Contenedores'!$F$7:$F$15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'Ratio Contenedores'!$H$7:$H$15</c:f>
              <c:numCache>
                <c:formatCode>0</c:formatCode>
                <c:ptCount val="9"/>
                <c:pt idx="0">
                  <c:v>322.98667279411762</c:v>
                </c:pt>
                <c:pt idx="1">
                  <c:v>364.02781030444964</c:v>
                </c:pt>
                <c:pt idx="2">
                  <c:v>430.70924639230356</c:v>
                </c:pt>
                <c:pt idx="3">
                  <c:v>342.29914846353205</c:v>
                </c:pt>
                <c:pt idx="4">
                  <c:v>420.26409017713365</c:v>
                </c:pt>
                <c:pt idx="5">
                  <c:v>244.20975965040057</c:v>
                </c:pt>
                <c:pt idx="6">
                  <c:v>299.91274672569637</c:v>
                </c:pt>
                <c:pt idx="7">
                  <c:v>353.61356553620533</c:v>
                </c:pt>
                <c:pt idx="8">
                  <c:v>336.58710244526128</c:v>
                </c:pt>
              </c:numCache>
            </c:numRef>
          </c:val>
        </c:ser>
        <c:ser>
          <c:idx val="2"/>
          <c:order val="2"/>
          <c:tx>
            <c:strRef>
              <c:f>'Ratio Contenedores'!$I$6</c:f>
              <c:strCache>
                <c:ptCount val="1"/>
                <c:pt idx="0">
                  <c:v>Envases ligeros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cat>
            <c:strRef>
              <c:f>'Ratio Contenedores'!$F$7:$F$15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'Ratio Contenedores'!$I$7:$I$15</c:f>
              <c:numCache>
                <c:formatCode>#,##0</c:formatCode>
                <c:ptCount val="9"/>
                <c:pt idx="0">
                  <c:v>278.7</c:v>
                </c:pt>
                <c:pt idx="1">
                  <c:v>166.3</c:v>
                </c:pt>
                <c:pt idx="2">
                  <c:v>133.69999999999999</c:v>
                </c:pt>
                <c:pt idx="3">
                  <c:v>305.3</c:v>
                </c:pt>
                <c:pt idx="4">
                  <c:v>126.2</c:v>
                </c:pt>
                <c:pt idx="5">
                  <c:v>3353</c:v>
                </c:pt>
                <c:pt idx="6">
                  <c:v>183.7</c:v>
                </c:pt>
                <c:pt idx="7">
                  <c:v>167.8</c:v>
                </c:pt>
                <c:pt idx="8">
                  <c:v>192.6</c:v>
                </c:pt>
              </c:numCache>
            </c:numRef>
          </c:val>
        </c:ser>
        <c:axId val="87862656"/>
        <c:axId val="87987328"/>
      </c:barChart>
      <c:catAx>
        <c:axId val="87862656"/>
        <c:scaling>
          <c:orientation val="minMax"/>
        </c:scaling>
        <c:axPos val="t"/>
        <c:numFmt formatCode="General" sourceLinked="1"/>
        <c:tickLblPos val="nextTo"/>
        <c:spPr>
          <a:ln w="38100">
            <a:solidFill>
              <a:srgbClr val="FF0000"/>
            </a:solidFill>
            <a:prstDash val="solid"/>
          </a:ln>
        </c:spPr>
        <c:txPr>
          <a:bodyPr rot="-54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987328"/>
        <c:crossesAt val="500"/>
        <c:auto val="1"/>
        <c:lblAlgn val="ctr"/>
        <c:lblOffset val="1000"/>
        <c:tickLblSkip val="1"/>
        <c:tickMarkSkip val="1"/>
      </c:catAx>
      <c:valAx>
        <c:axId val="87987328"/>
        <c:scaling>
          <c:orientation val="maxMin"/>
          <c:max val="3400"/>
          <c:min val="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Habitante/contenedor</a:t>
                </a:r>
              </a:p>
            </c:rich>
          </c:tx>
          <c:layout>
            <c:manualLayout>
              <c:xMode val="edge"/>
              <c:yMode val="edge"/>
              <c:x val="2.9079159935379646E-2"/>
              <c:y val="0.412500524934383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862656"/>
        <c:crosses val="autoZero"/>
        <c:crossBetween val="between"/>
        <c:majorUnit val="500"/>
        <c:min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847773269052199E-2"/>
          <c:y val="8.8333595800524925E-2"/>
          <c:w val="0.15347351371062459"/>
          <c:h val="0.14500026246719191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1711803814785369E-2"/>
          <c:y val="0.11511399049802318"/>
          <c:w val="0.90997775090847755"/>
          <c:h val="0.69395342037941465"/>
        </c:manualLayout>
      </c:layout>
      <c:barChart>
        <c:barDir val="col"/>
        <c:grouping val="clustered"/>
        <c:ser>
          <c:idx val="0"/>
          <c:order val="0"/>
          <c:tx>
            <c:strRef>
              <c:f>'Nº contenedores'!$A$5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'Nº contenedores'!$B$4:$J$4</c:f>
              <c:strCache>
                <c:ptCount val="9"/>
                <c:pt idx="0">
                  <c:v>1999</c:v>
                </c:pt>
                <c:pt idx="1">
                  <c:v>2002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strCache>
            </c:strRef>
          </c:cat>
          <c:val>
            <c:numRef>
              <c:f>'Nº contenedores'!$B$5:$J$5</c:f>
              <c:numCache>
                <c:formatCode>#,##0</c:formatCode>
                <c:ptCount val="9"/>
                <c:pt idx="0">
                  <c:v>697</c:v>
                </c:pt>
                <c:pt idx="1">
                  <c:v>648</c:v>
                </c:pt>
                <c:pt idx="2">
                  <c:v>847</c:v>
                </c:pt>
                <c:pt idx="3">
                  <c:v>1169</c:v>
                </c:pt>
                <c:pt idx="4">
                  <c:v>1489</c:v>
                </c:pt>
                <c:pt idx="5">
                  <c:v>1486</c:v>
                </c:pt>
                <c:pt idx="6">
                  <c:v>1650</c:v>
                </c:pt>
                <c:pt idx="7">
                  <c:v>1738</c:v>
                </c:pt>
                <c:pt idx="8">
                  <c:v>2079</c:v>
                </c:pt>
              </c:numCache>
            </c:numRef>
          </c:val>
        </c:ser>
        <c:ser>
          <c:idx val="1"/>
          <c:order val="1"/>
          <c:tx>
            <c:strRef>
              <c:f>'Nº contenedores'!$A$6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val>
            <c:numRef>
              <c:f>'Nº contenedores'!$B$6:$J$6</c:f>
              <c:numCache>
                <c:formatCode>#,##0</c:formatCode>
                <c:ptCount val="9"/>
                <c:pt idx="0">
                  <c:v>1013</c:v>
                </c:pt>
                <c:pt idx="1">
                  <c:v>1256</c:v>
                </c:pt>
                <c:pt idx="2">
                  <c:v>1954</c:v>
                </c:pt>
                <c:pt idx="3">
                  <c:v>2052</c:v>
                </c:pt>
                <c:pt idx="4">
                  <c:v>2761</c:v>
                </c:pt>
                <c:pt idx="5">
                  <c:v>3086</c:v>
                </c:pt>
                <c:pt idx="6">
                  <c:v>3229</c:v>
                </c:pt>
                <c:pt idx="7">
                  <c:v>3372</c:v>
                </c:pt>
                <c:pt idx="8">
                  <c:v>3391</c:v>
                </c:pt>
              </c:numCache>
            </c:numRef>
          </c:val>
        </c:ser>
        <c:ser>
          <c:idx val="2"/>
          <c:order val="2"/>
          <c:tx>
            <c:strRef>
              <c:f>'Nº contenedores'!$A$7</c:f>
              <c:strCache>
                <c:ptCount val="1"/>
                <c:pt idx="0">
                  <c:v>Córdoba</c:v>
                </c:pt>
              </c:strCache>
            </c:strRef>
          </c:tx>
          <c:val>
            <c:numRef>
              <c:f>'Nº contenedores'!$B$7:$J$7</c:f>
              <c:numCache>
                <c:formatCode>#,##0</c:formatCode>
                <c:ptCount val="9"/>
                <c:pt idx="0">
                  <c:v>1094</c:v>
                </c:pt>
                <c:pt idx="1">
                  <c:v>2476</c:v>
                </c:pt>
                <c:pt idx="2">
                  <c:v>3744</c:v>
                </c:pt>
                <c:pt idx="3">
                  <c:v>3018</c:v>
                </c:pt>
                <c:pt idx="4">
                  <c:v>3247</c:v>
                </c:pt>
                <c:pt idx="5">
                  <c:v>3271</c:v>
                </c:pt>
                <c:pt idx="6">
                  <c:v>3375</c:v>
                </c:pt>
                <c:pt idx="7">
                  <c:v>3290</c:v>
                </c:pt>
                <c:pt idx="8">
                  <c:v>3207</c:v>
                </c:pt>
              </c:numCache>
            </c:numRef>
          </c:val>
        </c:ser>
        <c:ser>
          <c:idx val="3"/>
          <c:order val="3"/>
          <c:tx>
            <c:strRef>
              <c:f>'Nº contenedores'!$A$8</c:f>
              <c:strCache>
                <c:ptCount val="1"/>
                <c:pt idx="0">
                  <c:v>Granada</c:v>
                </c:pt>
              </c:strCache>
            </c:strRef>
          </c:tx>
          <c:val>
            <c:numRef>
              <c:f>'Nº contenedores'!$B$8:$J$8</c:f>
              <c:numCache>
                <c:formatCode>#,##0</c:formatCode>
                <c:ptCount val="9"/>
                <c:pt idx="0">
                  <c:v>746</c:v>
                </c:pt>
                <c:pt idx="1">
                  <c:v>1127</c:v>
                </c:pt>
                <c:pt idx="2">
                  <c:v>1346</c:v>
                </c:pt>
                <c:pt idx="3">
                  <c:v>1592</c:v>
                </c:pt>
                <c:pt idx="4">
                  <c:v>2017</c:v>
                </c:pt>
                <c:pt idx="5">
                  <c:v>2305</c:v>
                </c:pt>
                <c:pt idx="6">
                  <c:v>2185</c:v>
                </c:pt>
                <c:pt idx="7">
                  <c:v>2364</c:v>
                </c:pt>
                <c:pt idx="8">
                  <c:v>2467</c:v>
                </c:pt>
              </c:numCache>
            </c:numRef>
          </c:val>
        </c:ser>
        <c:ser>
          <c:idx val="4"/>
          <c:order val="4"/>
          <c:tx>
            <c:strRef>
              <c:f>'Nº contenedores'!$A$9</c:f>
              <c:strCache>
                <c:ptCount val="1"/>
                <c:pt idx="0">
                  <c:v>Huelva</c:v>
                </c:pt>
              </c:strCache>
            </c:strRef>
          </c:tx>
          <c:val>
            <c:numRef>
              <c:f>'Nº contenedores'!$B$9:$J$9</c:f>
              <c:numCache>
                <c:formatCode>#,##0</c:formatCode>
                <c:ptCount val="9"/>
                <c:pt idx="0">
                  <c:v>219</c:v>
                </c:pt>
                <c:pt idx="1">
                  <c:v>1214</c:v>
                </c:pt>
                <c:pt idx="2">
                  <c:v>1203</c:v>
                </c:pt>
                <c:pt idx="3">
                  <c:v>1292</c:v>
                </c:pt>
                <c:pt idx="4">
                  <c:v>1304</c:v>
                </c:pt>
                <c:pt idx="5">
                  <c:v>1299</c:v>
                </c:pt>
                <c:pt idx="6">
                  <c:v>2298</c:v>
                </c:pt>
                <c:pt idx="7">
                  <c:v>2421</c:v>
                </c:pt>
                <c:pt idx="8">
                  <c:v>2496</c:v>
                </c:pt>
              </c:numCache>
            </c:numRef>
          </c:val>
        </c:ser>
        <c:ser>
          <c:idx val="5"/>
          <c:order val="5"/>
          <c:tx>
            <c:strRef>
              <c:f>'Nº contenedores'!$A$10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val>
            <c:numRef>
              <c:f>'Nº contenedores'!$B$10:$J$10</c:f>
              <c:numCache>
                <c:formatCode>#,##0</c:formatCode>
                <c:ptCount val="9"/>
                <c:pt idx="0">
                  <c:v>770</c:v>
                </c:pt>
                <c:pt idx="1">
                  <c:v>2090</c:v>
                </c:pt>
                <c:pt idx="2">
                  <c:v>2303</c:v>
                </c:pt>
                <c:pt idx="3">
                  <c:v>2303</c:v>
                </c:pt>
                <c:pt idx="4">
                  <c:v>2303</c:v>
                </c:pt>
                <c:pt idx="5">
                  <c:v>3287</c:v>
                </c:pt>
                <c:pt idx="6">
                  <c:v>3320</c:v>
                </c:pt>
                <c:pt idx="7">
                  <c:v>3320</c:v>
                </c:pt>
                <c:pt idx="8">
                  <c:v>223</c:v>
                </c:pt>
              </c:numCache>
            </c:numRef>
          </c:val>
        </c:ser>
        <c:ser>
          <c:idx val="6"/>
          <c:order val="6"/>
          <c:tx>
            <c:strRef>
              <c:f>'Nº contenedores'!$A$11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'Nº contenedores'!$B$11:$J$11</c:f>
              <c:numCache>
                <c:formatCode>#,##0</c:formatCode>
                <c:ptCount val="9"/>
                <c:pt idx="0">
                  <c:v>1212</c:v>
                </c:pt>
                <c:pt idx="1">
                  <c:v>1045</c:v>
                </c:pt>
                <c:pt idx="2">
                  <c:v>3165</c:v>
                </c:pt>
                <c:pt idx="3">
                  <c:v>3214</c:v>
                </c:pt>
                <c:pt idx="4">
                  <c:v>4319</c:v>
                </c:pt>
                <c:pt idx="5">
                  <c:v>5244</c:v>
                </c:pt>
                <c:pt idx="6">
                  <c:v>5329</c:v>
                </c:pt>
                <c:pt idx="7">
                  <c:v>5637</c:v>
                </c:pt>
                <c:pt idx="8">
                  <c:v>5323</c:v>
                </c:pt>
              </c:numCache>
            </c:numRef>
          </c:val>
        </c:ser>
        <c:ser>
          <c:idx val="7"/>
          <c:order val="7"/>
          <c:tx>
            <c:strRef>
              <c:f>'Nº contenedores'!$A$12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val>
            <c:numRef>
              <c:f>'Nº contenedores'!$B$12:$J$12</c:f>
              <c:numCache>
                <c:formatCode>#,##0</c:formatCode>
                <c:ptCount val="9"/>
                <c:pt idx="0">
                  <c:v>1318</c:v>
                </c:pt>
                <c:pt idx="1">
                  <c:v>3225</c:v>
                </c:pt>
                <c:pt idx="2">
                  <c:v>3824</c:v>
                </c:pt>
                <c:pt idx="3">
                  <c:v>3865</c:v>
                </c:pt>
                <c:pt idx="4">
                  <c:v>4611</c:v>
                </c:pt>
                <c:pt idx="5">
                  <c:v>5027</c:v>
                </c:pt>
                <c:pt idx="6">
                  <c:v>5275</c:v>
                </c:pt>
                <c:pt idx="7">
                  <c:v>5366</c:v>
                </c:pt>
                <c:pt idx="8">
                  <c:v>5511</c:v>
                </c:pt>
              </c:numCache>
            </c:numRef>
          </c:val>
        </c:ser>
        <c:axId val="82941440"/>
        <c:axId val="82942976"/>
      </c:barChart>
      <c:catAx>
        <c:axId val="82941440"/>
        <c:scaling>
          <c:orientation val="minMax"/>
        </c:scaling>
        <c:axPos val="b"/>
        <c:tickLblPos val="nextTo"/>
        <c:crossAx val="82942976"/>
        <c:crosses val="autoZero"/>
        <c:auto val="1"/>
        <c:lblAlgn val="ctr"/>
        <c:lblOffset val="100"/>
      </c:catAx>
      <c:valAx>
        <c:axId val="82942976"/>
        <c:scaling>
          <c:orientation val="minMax"/>
        </c:scaling>
        <c:axPos val="l"/>
        <c:majorGridlines/>
        <c:numFmt formatCode="#,##0" sourceLinked="1"/>
        <c:tickLblPos val="nextTo"/>
        <c:crossAx val="82941440"/>
        <c:crosses val="autoZero"/>
        <c:crossBetween val="between"/>
      </c:valAx>
    </c:plotArea>
    <c:legend>
      <c:legendPos val="b"/>
      <c:legendEntry>
        <c:idx val="7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s-ES"/>
          </a:p>
        </c:txPr>
      </c:legendEntry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8137292887684014"/>
          <c:y val="7.9452373658391848E-2"/>
          <c:w val="0.76225649838780163"/>
          <c:h val="0.66849583353957498"/>
        </c:manualLayout>
      </c:layout>
      <c:lineChart>
        <c:grouping val="standard"/>
        <c:ser>
          <c:idx val="0"/>
          <c:order val="0"/>
          <c:tx>
            <c:strRef>
              <c:f>'Recogida select.-contenedores'!$A$8</c:f>
              <c:strCache>
                <c:ptCount val="1"/>
                <c:pt idx="0">
                  <c:v>Papel cartón</c:v>
                </c:pt>
              </c:strCache>
            </c:strRef>
          </c:tx>
          <c:spPr>
            <a:ln w="3810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numRef>
              <c:f>'Recogida select.-contenedores'!$B$7:$K$7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'Recogida select.-contenedores'!$B$8:$K$8</c:f>
              <c:numCache>
                <c:formatCode>#,##0</c:formatCode>
                <c:ptCount val="10"/>
                <c:pt idx="0">
                  <c:v>36.401000000000003</c:v>
                </c:pt>
                <c:pt idx="1">
                  <c:v>48.151000000000003</c:v>
                </c:pt>
                <c:pt idx="2">
                  <c:v>53.313000000000002</c:v>
                </c:pt>
                <c:pt idx="3">
                  <c:v>64.546999999999997</c:v>
                </c:pt>
                <c:pt idx="4">
                  <c:v>106.93936479000001</c:v>
                </c:pt>
                <c:pt idx="5">
                  <c:v>119.34557710999999</c:v>
                </c:pt>
                <c:pt idx="6">
                  <c:v>139.75726203000002</c:v>
                </c:pt>
                <c:pt idx="7">
                  <c:v>155.10383661999998</c:v>
                </c:pt>
                <c:pt idx="8">
                  <c:v>144.92332199999998</c:v>
                </c:pt>
                <c:pt idx="9" formatCode="#,##0.00">
                  <c:v>112.784754406986</c:v>
                </c:pt>
              </c:numCache>
            </c:numRef>
          </c:val>
        </c:ser>
        <c:ser>
          <c:idx val="1"/>
          <c:order val="1"/>
          <c:tx>
            <c:strRef>
              <c:f>'Recogida select.-contenedores'!$A$9</c:f>
              <c:strCache>
                <c:ptCount val="1"/>
                <c:pt idx="0">
                  <c:v>Envases ligeros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'Recogida select.-contenedores'!$B$7:$K$7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'Recogida select.-contenedores'!$B$9:$K$9</c:f>
              <c:numCache>
                <c:formatCode>#,##0</c:formatCode>
                <c:ptCount val="10"/>
                <c:pt idx="0">
                  <c:v>27.472000000000001</c:v>
                </c:pt>
                <c:pt idx="1">
                  <c:v>33.154000000000003</c:v>
                </c:pt>
                <c:pt idx="2">
                  <c:v>48.445999999999998</c:v>
                </c:pt>
                <c:pt idx="3">
                  <c:v>54.543999999999997</c:v>
                </c:pt>
                <c:pt idx="4">
                  <c:v>79.065275</c:v>
                </c:pt>
                <c:pt idx="5">
                  <c:v>83.507929500000003</c:v>
                </c:pt>
                <c:pt idx="6">
                  <c:v>88.154235999999997</c:v>
                </c:pt>
                <c:pt idx="7">
                  <c:v>91.785560000000004</c:v>
                </c:pt>
                <c:pt idx="8">
                  <c:v>101.0107</c:v>
                </c:pt>
                <c:pt idx="9" formatCode="#,##0.00">
                  <c:v>89.620422000000005</c:v>
                </c:pt>
              </c:numCache>
            </c:numRef>
          </c:val>
        </c:ser>
        <c:ser>
          <c:idx val="2"/>
          <c:order val="2"/>
          <c:tx>
            <c:strRef>
              <c:f>'Recogida select.-contenedores'!$A$10</c:f>
              <c:strCache>
                <c:ptCount val="1"/>
                <c:pt idx="0">
                  <c:v> Vidrio </c:v>
                </c:pt>
              </c:strCache>
            </c:strRef>
          </c:tx>
          <c:spPr>
            <a:ln w="381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'Recogida select.-contenedores'!$B$7:$K$7</c:f>
              <c:numCache>
                <c:formatCode>General</c:formatCode>
                <c:ptCount val="1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</c:numCache>
            </c:numRef>
          </c:cat>
          <c:val>
            <c:numRef>
              <c:f>'Recogida select.-contenedores'!$B$10:$K$10</c:f>
              <c:numCache>
                <c:formatCode>#,##0</c:formatCode>
                <c:ptCount val="10"/>
                <c:pt idx="0">
                  <c:v>29.626806999999999</c:v>
                </c:pt>
                <c:pt idx="1">
                  <c:v>45.217185000000001</c:v>
                </c:pt>
                <c:pt idx="2">
                  <c:v>50.7</c:v>
                </c:pt>
                <c:pt idx="3">
                  <c:v>54.162959000000001</c:v>
                </c:pt>
                <c:pt idx="4">
                  <c:v>99.700744999999998</c:v>
                </c:pt>
                <c:pt idx="5">
                  <c:v>107.71489800000001</c:v>
                </c:pt>
                <c:pt idx="6">
                  <c:v>120.14255343080001</c:v>
                </c:pt>
                <c:pt idx="7">
                  <c:v>125.10473284759999</c:v>
                </c:pt>
                <c:pt idx="8">
                  <c:v>78.888840000000002</c:v>
                </c:pt>
                <c:pt idx="9" formatCode="#,##0.00">
                  <c:v>82.031163000000006</c:v>
                </c:pt>
              </c:numCache>
            </c:numRef>
          </c:val>
        </c:ser>
        <c:marker val="1"/>
        <c:axId val="75871360"/>
        <c:axId val="75872896"/>
      </c:lineChart>
      <c:catAx>
        <c:axId val="758713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72896"/>
        <c:crossesAt val="0"/>
        <c:auto val="1"/>
        <c:lblAlgn val="ctr"/>
        <c:lblOffset val="100"/>
        <c:tickLblSkip val="1"/>
        <c:tickMarkSkip val="1"/>
      </c:catAx>
      <c:valAx>
        <c:axId val="75872896"/>
        <c:scaling>
          <c:orientation val="minMax"/>
          <c:max val="1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Miles de toneladas recogidas</a:t>
                </a:r>
              </a:p>
            </c:rich>
          </c:tx>
          <c:layout>
            <c:manualLayout>
              <c:xMode val="edge"/>
              <c:yMode val="edge"/>
              <c:x val="8.2108004216008432E-2"/>
              <c:y val="0.22739831434114224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871360"/>
        <c:crossesAt val="1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811023622047291"/>
          <c:y val="0.86956652157610659"/>
          <c:w val="0.45196850393700844"/>
          <c:h val="7.660455486542461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16</xdr:row>
      <xdr:rowOff>142875</xdr:rowOff>
    </xdr:from>
    <xdr:to>
      <xdr:col>8</xdr:col>
      <xdr:colOff>276225</xdr:colOff>
      <xdr:row>41</xdr:row>
      <xdr:rowOff>95250</xdr:rowOff>
    </xdr:to>
    <xdr:grpSp>
      <xdr:nvGrpSpPr>
        <xdr:cNvPr id="3" name="Group 14"/>
        <xdr:cNvGrpSpPr>
          <a:grpSpLocks/>
        </xdr:cNvGrpSpPr>
      </xdr:nvGrpSpPr>
      <xdr:grpSpPr bwMode="auto">
        <a:xfrm>
          <a:off x="752475" y="4000500"/>
          <a:ext cx="6486525" cy="3810000"/>
          <a:chOff x="-633" y="725"/>
          <a:chExt cx="681" cy="400"/>
        </a:xfrm>
      </xdr:grpSpPr>
      <xdr:graphicFrame macro="">
        <xdr:nvGraphicFramePr>
          <xdr:cNvPr id="4" name="Chart 13"/>
          <xdr:cNvGraphicFramePr>
            <a:graphicFrameLocks/>
          </xdr:cNvGraphicFramePr>
        </xdr:nvGraphicFramePr>
        <xdr:xfrm>
          <a:off x="-633" y="725"/>
          <a:ext cx="619" cy="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5" name="Group 12"/>
          <xdr:cNvGrpSpPr>
            <a:grpSpLocks/>
          </xdr:cNvGrpSpPr>
        </xdr:nvGrpSpPr>
        <xdr:grpSpPr bwMode="auto">
          <a:xfrm>
            <a:off x="-134" y="799"/>
            <a:ext cx="182" cy="273"/>
            <a:chOff x="-134" y="799"/>
            <a:chExt cx="182" cy="273"/>
          </a:xfrm>
        </xdr:grpSpPr>
        <xdr:grpSp>
          <xdr:nvGrpSpPr>
            <xdr:cNvPr id="6" name="Group 3"/>
            <xdr:cNvGrpSpPr>
              <a:grpSpLocks/>
            </xdr:cNvGrpSpPr>
          </xdr:nvGrpSpPr>
          <xdr:grpSpPr bwMode="auto">
            <a:xfrm>
              <a:off x="-134" y="799"/>
              <a:ext cx="141" cy="87"/>
              <a:chOff x="623" y="765"/>
              <a:chExt cx="141" cy="87"/>
            </a:xfrm>
          </xdr:grpSpPr>
          <xdr:sp macro="" textlink="">
            <xdr:nvSpPr>
              <xdr:cNvPr id="10" name="AutoShape 4"/>
              <xdr:cNvSpPr>
                <a:spLocks noChangeArrowheads="1"/>
              </xdr:cNvSpPr>
            </xdr:nvSpPr>
            <xdr:spPr bwMode="auto">
              <a:xfrm>
                <a:off x="623" y="765"/>
                <a:ext cx="69" cy="60"/>
              </a:xfrm>
              <a:prstGeom prst="upArrow">
                <a:avLst>
                  <a:gd name="adj1" fmla="val 50000"/>
                  <a:gd name="adj2" fmla="val 25000"/>
                </a:avLst>
              </a:prstGeom>
              <a:solidFill>
                <a:srgbClr val="FFCC99"/>
              </a:solidFill>
              <a:ln w="9525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11" name="Text Box 5"/>
              <xdr:cNvSpPr txBox="1">
                <a:spLocks noChangeArrowheads="1"/>
              </xdr:cNvSpPr>
            </xdr:nvSpPr>
            <xdr:spPr bwMode="auto">
              <a:xfrm>
                <a:off x="678" y="780"/>
                <a:ext cx="86" cy="7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32004" rIns="27432" bIns="0" anchor="t" upright="1"/>
              <a:lstStyle/>
              <a:p>
                <a:pPr algn="just" rtl="0">
                  <a:defRPr sz="1000"/>
                </a:pPr>
                <a:r>
                  <a:rPr lang="es-ES" sz="800" b="1" i="0" u="none" strike="noStrike" baseline="0">
                    <a:solidFill>
                      <a:srgbClr val="FF0000"/>
                    </a:solidFill>
                    <a:latin typeface="Trebuchet MS"/>
                  </a:rPr>
                  <a:t>Nº contenedores es superior a la ratio</a:t>
                </a:r>
              </a:p>
            </xdr:txBody>
          </xdr:sp>
        </xdr:grpSp>
        <xdr:grpSp>
          <xdr:nvGrpSpPr>
            <xdr:cNvPr id="7" name="Group 7"/>
            <xdr:cNvGrpSpPr>
              <a:grpSpLocks/>
            </xdr:cNvGrpSpPr>
          </xdr:nvGrpSpPr>
          <xdr:grpSpPr bwMode="auto">
            <a:xfrm>
              <a:off x="-124" y="1010"/>
              <a:ext cx="172" cy="62"/>
              <a:chOff x="450" y="1002"/>
              <a:chExt cx="172" cy="62"/>
            </a:xfrm>
          </xdr:grpSpPr>
          <xdr:sp macro="" textlink="">
            <xdr:nvSpPr>
              <xdr:cNvPr id="8" name="AutoShape 8"/>
              <xdr:cNvSpPr>
                <a:spLocks noChangeArrowheads="1"/>
              </xdr:cNvSpPr>
            </xdr:nvSpPr>
            <xdr:spPr bwMode="auto">
              <a:xfrm>
                <a:off x="450" y="1002"/>
                <a:ext cx="71" cy="60"/>
              </a:xfrm>
              <a:prstGeom prst="downArrow">
                <a:avLst>
                  <a:gd name="adj1" fmla="val 50000"/>
                  <a:gd name="adj2" fmla="val 25000"/>
                </a:avLst>
              </a:prstGeom>
              <a:solidFill>
                <a:srgbClr val="FFCC99"/>
              </a:solidFill>
              <a:ln w="9525">
                <a:noFill/>
                <a:miter lim="800000"/>
                <a:headEnd/>
                <a:tailEnd/>
              </a:ln>
            </xdr:spPr>
          </xdr:sp>
          <xdr:sp macro="" textlink="">
            <xdr:nvSpPr>
              <xdr:cNvPr id="9" name="Text Box 9"/>
              <xdr:cNvSpPr txBox="1">
                <a:spLocks noChangeArrowheads="1"/>
              </xdr:cNvSpPr>
            </xdr:nvSpPr>
            <xdr:spPr bwMode="auto">
              <a:xfrm>
                <a:off x="520" y="1013"/>
                <a:ext cx="102" cy="5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32004" rIns="27432" bIns="0" anchor="t" upright="1"/>
              <a:lstStyle/>
              <a:p>
                <a:pPr algn="just" rtl="0">
                  <a:defRPr sz="1000"/>
                </a:pPr>
                <a:r>
                  <a:rPr lang="es-ES" sz="800" b="1" i="0" u="none" strike="noStrike" baseline="0">
                    <a:solidFill>
                      <a:srgbClr val="FF0000"/>
                    </a:solidFill>
                    <a:latin typeface="Trebuchet MS"/>
                  </a:rPr>
                  <a:t>Nª contenedores es inferior a la ratio</a:t>
                </a:r>
              </a:p>
            </xdr:txBody>
          </xdr:sp>
        </xdr:grpSp>
      </xdr:grpSp>
    </xdr:grpSp>
    <xdr:clientData/>
  </xdr:twoCellAnchor>
  <xdr:twoCellAnchor editAs="oneCell">
    <xdr:from>
      <xdr:col>0</xdr:col>
      <xdr:colOff>161925</xdr:colOff>
      <xdr:row>0</xdr:row>
      <xdr:rowOff>209550</xdr:rowOff>
    </xdr:from>
    <xdr:to>
      <xdr:col>3</xdr:col>
      <xdr:colOff>561975</xdr:colOff>
      <xdr:row>0</xdr:row>
      <xdr:rowOff>1276350</xdr:rowOff>
    </xdr:to>
    <xdr:pic>
      <xdr:nvPicPr>
        <xdr:cNvPr id="1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5" y="365760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0</xdr:row>
      <xdr:rowOff>1066800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228599</xdr:colOff>
      <xdr:row>14</xdr:row>
      <xdr:rowOff>57150</xdr:rowOff>
    </xdr:from>
    <xdr:to>
      <xdr:col>12</xdr:col>
      <xdr:colOff>142874</xdr:colOff>
      <xdr:row>37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0.34332</cdr:x>
      <cdr:y>0.04557</cdr:y>
    </cdr:from>
    <cdr:to>
      <cdr:x>0.46317</cdr:x>
      <cdr:y>0.28861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619376" y="171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0.31586</cdr:x>
      <cdr:y>0.01519</cdr:y>
    </cdr:from>
    <cdr:to>
      <cdr:x>0.598</cdr:x>
      <cdr:y>0.10633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409826" y="57150"/>
          <a:ext cx="21526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200" b="1" u="sng"/>
            <a:t>Nº</a:t>
          </a:r>
          <a:r>
            <a:rPr lang="es-ES" sz="1200" b="1" u="sng" baseline="0"/>
            <a:t> de contenedores por  provincia</a:t>
          </a:r>
          <a:endParaRPr lang="es-ES" sz="1200" b="1" u="sng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10</xdr:row>
      <xdr:rowOff>19050</xdr:rowOff>
    </xdr:from>
    <xdr:to>
      <xdr:col>5</xdr:col>
      <xdr:colOff>676275</xdr:colOff>
      <xdr:row>31</xdr:row>
      <xdr:rowOff>85725</xdr:rowOff>
    </xdr:to>
    <xdr:graphicFrame macro="">
      <xdr:nvGraphicFramePr>
        <xdr:cNvPr id="2171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323850</xdr:colOff>
      <xdr:row>2</xdr:row>
      <xdr:rowOff>19050</xdr:rowOff>
    </xdr:to>
    <xdr:pic>
      <xdr:nvPicPr>
        <xdr:cNvPr id="21710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123825</xdr:colOff>
      <xdr:row>0</xdr:row>
      <xdr:rowOff>1066800</xdr:rowOff>
    </xdr:to>
    <xdr:pic>
      <xdr:nvPicPr>
        <xdr:cNvPr id="242689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5052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F1" sqref="F1"/>
    </sheetView>
  </sheetViews>
  <sheetFormatPr baseColWidth="10" defaultColWidth="11.5703125" defaultRowHeight="11.25"/>
  <cols>
    <col min="1" max="1" width="23.42578125" style="6" bestFit="1" customWidth="1"/>
    <col min="2" max="16384" width="11.5703125" style="6"/>
  </cols>
  <sheetData>
    <row r="1" spans="1:12" ht="112.5" customHeight="1"/>
    <row r="2" spans="1:12" ht="12.75">
      <c r="A2" s="7"/>
      <c r="B2" s="7"/>
      <c r="C2" s="7"/>
      <c r="D2" s="7"/>
      <c r="E2" s="7"/>
      <c r="F2" s="7"/>
      <c r="H2" s="46"/>
      <c r="I2" s="47"/>
      <c r="J2" s="47"/>
      <c r="K2" s="47"/>
      <c r="L2" s="47"/>
    </row>
    <row r="3" spans="1:12" ht="12.75">
      <c r="A3" s="1" t="s">
        <v>29</v>
      </c>
      <c r="B3" s="52"/>
      <c r="C3" s="52"/>
      <c r="D3" s="52"/>
      <c r="E3" s="52"/>
      <c r="F3" s="52"/>
      <c r="G3" s="52"/>
      <c r="H3" s="53"/>
      <c r="I3" s="54"/>
      <c r="J3" s="54"/>
      <c r="K3" s="47"/>
      <c r="L3" s="47"/>
    </row>
    <row r="4" spans="1:12" ht="12.75">
      <c r="A4" s="1" t="s">
        <v>30</v>
      </c>
      <c r="B4" s="52"/>
      <c r="C4" s="52"/>
      <c r="D4" s="52"/>
      <c r="E4" s="52"/>
      <c r="F4" s="52"/>
      <c r="G4" s="1"/>
      <c r="H4" s="52"/>
      <c r="I4" s="55"/>
      <c r="J4" s="52"/>
      <c r="K4" s="48"/>
      <c r="L4" s="47"/>
    </row>
    <row r="5" spans="1:12" ht="12.75">
      <c r="A5" s="1"/>
      <c r="B5" s="1">
        <v>2010</v>
      </c>
      <c r="C5" s="1">
        <v>2010</v>
      </c>
      <c r="D5" s="1">
        <v>2010</v>
      </c>
      <c r="E5" s="52"/>
      <c r="F5" s="52"/>
      <c r="G5" s="1">
        <v>2011</v>
      </c>
      <c r="H5" s="1">
        <v>2011</v>
      </c>
      <c r="I5" s="1">
        <v>2011</v>
      </c>
      <c r="J5" s="52"/>
      <c r="K5" s="48"/>
      <c r="L5" s="47"/>
    </row>
    <row r="6" spans="1:12" ht="12.75">
      <c r="A6" s="52"/>
      <c r="B6" s="55" t="s">
        <v>1</v>
      </c>
      <c r="C6" s="55" t="s">
        <v>31</v>
      </c>
      <c r="D6" s="56" t="s">
        <v>2</v>
      </c>
      <c r="E6" s="52"/>
      <c r="F6" s="52"/>
      <c r="G6" s="55" t="s">
        <v>1</v>
      </c>
      <c r="H6" s="55" t="s">
        <v>31</v>
      </c>
      <c r="I6" s="56" t="s">
        <v>2</v>
      </c>
      <c r="J6" s="56"/>
      <c r="K6" s="49"/>
      <c r="L6" s="47"/>
    </row>
    <row r="7" spans="1:12" ht="12.75">
      <c r="A7" s="57" t="s">
        <v>5</v>
      </c>
      <c r="B7" s="42">
        <v>384.43440736478709</v>
      </c>
      <c r="C7" s="42">
        <v>327.01457451810063</v>
      </c>
      <c r="D7" s="42">
        <v>268.03853564547205</v>
      </c>
      <c r="E7" s="58"/>
      <c r="F7" s="57" t="s">
        <v>5</v>
      </c>
      <c r="G7" s="42">
        <v>338.1</v>
      </c>
      <c r="H7" s="50">
        <v>322.98667279411762</v>
      </c>
      <c r="I7" s="59">
        <v>278.7</v>
      </c>
      <c r="J7" s="60"/>
      <c r="K7" s="49"/>
      <c r="L7" s="47"/>
    </row>
    <row r="8" spans="1:12" ht="12.75">
      <c r="A8" s="57" t="s">
        <v>6</v>
      </c>
      <c r="B8" s="42">
        <v>362.82413997627521</v>
      </c>
      <c r="C8" s="42">
        <v>367.85812016656752</v>
      </c>
      <c r="D8" s="42">
        <v>159.66163180996642</v>
      </c>
      <c r="E8" s="58"/>
      <c r="F8" s="57" t="s">
        <v>6</v>
      </c>
      <c r="G8" s="42">
        <v>366.7</v>
      </c>
      <c r="H8" s="50">
        <v>364.02781030444964</v>
      </c>
      <c r="I8" s="59">
        <v>166.3</v>
      </c>
      <c r="J8" s="60"/>
      <c r="K8" s="49"/>
      <c r="L8" s="47"/>
    </row>
    <row r="9" spans="1:12" ht="12.75">
      <c r="A9" s="57" t="s">
        <v>7</v>
      </c>
      <c r="B9" s="42">
        <v>244.37631712259372</v>
      </c>
      <c r="C9" s="42">
        <v>444.32008830022073</v>
      </c>
      <c r="D9" s="42">
        <v>75.596995305164313</v>
      </c>
      <c r="E9" s="58"/>
      <c r="F9" s="57" t="s">
        <v>7</v>
      </c>
      <c r="G9" s="42">
        <v>251.3</v>
      </c>
      <c r="H9" s="50">
        <v>430.70924639230356</v>
      </c>
      <c r="I9" s="59">
        <v>133.69999999999999</v>
      </c>
      <c r="J9" s="60"/>
      <c r="K9" s="49"/>
      <c r="L9" s="47"/>
    </row>
    <row r="10" spans="1:12" ht="12.75">
      <c r="A10" s="57" t="s">
        <v>8</v>
      </c>
      <c r="B10" s="42">
        <v>358.15736040609136</v>
      </c>
      <c r="C10" s="42">
        <v>353.51251443973814</v>
      </c>
      <c r="D10" s="42">
        <v>302.89409435829759</v>
      </c>
      <c r="E10" s="58"/>
      <c r="F10" s="57" t="s">
        <v>8</v>
      </c>
      <c r="G10" s="42">
        <v>374.8</v>
      </c>
      <c r="H10" s="50">
        <v>342.29914846353205</v>
      </c>
      <c r="I10" s="59">
        <v>305.3</v>
      </c>
      <c r="J10" s="60"/>
      <c r="K10" s="49"/>
      <c r="L10" s="47"/>
    </row>
    <row r="11" spans="1:12" ht="12.75">
      <c r="A11" s="57" t="s">
        <v>9</v>
      </c>
      <c r="B11" s="42">
        <v>211.78273440726971</v>
      </c>
      <c r="C11" s="42">
        <v>306.37551744529861</v>
      </c>
      <c r="D11" s="42">
        <v>116.13561981618471</v>
      </c>
      <c r="E11" s="58"/>
      <c r="F11" s="57" t="s">
        <v>9</v>
      </c>
      <c r="G11" s="42">
        <v>209.1</v>
      </c>
      <c r="H11" s="50">
        <v>420.26409017713365</v>
      </c>
      <c r="I11" s="59">
        <v>126.2</v>
      </c>
      <c r="J11" s="60"/>
      <c r="K11" s="49"/>
      <c r="L11" s="47"/>
    </row>
    <row r="12" spans="1:12" ht="12.75">
      <c r="A12" s="57" t="s">
        <v>10</v>
      </c>
      <c r="B12" s="42">
        <v>201.74156626506024</v>
      </c>
      <c r="C12" s="42">
        <v>247.14848931466472</v>
      </c>
      <c r="D12" s="42">
        <v>195.21565774155997</v>
      </c>
      <c r="E12" s="58"/>
      <c r="F12" s="57" t="s">
        <v>10</v>
      </c>
      <c r="G12" s="42">
        <v>3007.2</v>
      </c>
      <c r="H12" s="50">
        <v>244.20975965040057</v>
      </c>
      <c r="I12" s="59">
        <v>3353</v>
      </c>
      <c r="J12" s="60"/>
      <c r="K12" s="49"/>
      <c r="L12" s="47"/>
    </row>
    <row r="13" spans="1:12" ht="12.75">
      <c r="A13" s="57" t="s">
        <v>11</v>
      </c>
      <c r="B13" s="42">
        <v>282.60918928508073</v>
      </c>
      <c r="C13" s="42">
        <v>311.92965116279072</v>
      </c>
      <c r="D13" s="42">
        <v>182.48945578231292</v>
      </c>
      <c r="E13" s="58"/>
      <c r="F13" s="57" t="s">
        <v>11</v>
      </c>
      <c r="G13" s="42">
        <v>305.39999999999998</v>
      </c>
      <c r="H13" s="50">
        <v>299.91274672569637</v>
      </c>
      <c r="I13" s="40">
        <v>183.7</v>
      </c>
      <c r="J13" s="60"/>
      <c r="K13" s="49"/>
      <c r="L13" s="47"/>
    </row>
    <row r="14" spans="1:12" ht="12.75">
      <c r="A14" s="57" t="s">
        <v>12</v>
      </c>
      <c r="B14" s="42">
        <v>347.25475214312337</v>
      </c>
      <c r="C14" s="42">
        <v>354.16534269351558</v>
      </c>
      <c r="D14" s="42">
        <v>167.14010462074978</v>
      </c>
      <c r="E14" s="58"/>
      <c r="F14" s="57" t="s">
        <v>12</v>
      </c>
      <c r="G14" s="42">
        <v>350</v>
      </c>
      <c r="H14" s="50">
        <v>353.61356553620533</v>
      </c>
      <c r="I14" s="40">
        <v>167.8</v>
      </c>
      <c r="J14" s="60"/>
      <c r="K14" s="49"/>
      <c r="L14" s="47"/>
    </row>
    <row r="15" spans="1:12" ht="12.75">
      <c r="A15" s="57" t="s">
        <v>13</v>
      </c>
      <c r="B15" s="42">
        <v>297.41228309340318</v>
      </c>
      <c r="C15" s="42">
        <v>336.50808007718285</v>
      </c>
      <c r="D15" s="42">
        <v>160.33586163305176</v>
      </c>
      <c r="E15" s="58"/>
      <c r="F15" s="57" t="s">
        <v>13</v>
      </c>
      <c r="G15" s="40">
        <v>336.6</v>
      </c>
      <c r="H15" s="50">
        <v>336.58710244526128</v>
      </c>
      <c r="I15" s="45">
        <v>192.6</v>
      </c>
      <c r="J15" s="60"/>
    </row>
    <row r="16" spans="1:12" ht="12.75">
      <c r="A16" s="52"/>
      <c r="B16" s="58"/>
      <c r="C16" s="58"/>
      <c r="D16" s="58"/>
      <c r="E16" s="58"/>
      <c r="F16" s="52"/>
      <c r="H16" s="52"/>
    </row>
    <row r="17" spans="1:8" ht="12.75">
      <c r="A17" s="52"/>
      <c r="B17" s="52"/>
      <c r="C17" s="52"/>
      <c r="D17" s="52"/>
      <c r="E17" s="52"/>
      <c r="F17" s="52"/>
      <c r="G17" s="52"/>
      <c r="H17" s="52"/>
    </row>
    <row r="18" spans="1:8" ht="12.75">
      <c r="A18" s="7"/>
      <c r="B18" s="7"/>
      <c r="C18" s="7"/>
      <c r="D18" s="7"/>
      <c r="E18" s="7"/>
      <c r="F18" s="7"/>
      <c r="G18" s="7"/>
      <c r="H18" s="7"/>
    </row>
    <row r="19" spans="1:8" ht="12.75">
      <c r="G19" s="7"/>
      <c r="H19" s="7"/>
    </row>
    <row r="20" spans="1:8" ht="12.75">
      <c r="G20" s="7"/>
      <c r="H20" s="7"/>
    </row>
    <row r="21" spans="1:8" ht="12.75">
      <c r="G21" s="7"/>
      <c r="H21" s="7"/>
    </row>
    <row r="22" spans="1:8" ht="12.75">
      <c r="G22" s="7"/>
      <c r="H22" s="7"/>
    </row>
    <row r="23" spans="1:8" ht="12.75">
      <c r="G23" s="7"/>
      <c r="H23" s="7"/>
    </row>
    <row r="24" spans="1:8" ht="12.75">
      <c r="G24" s="7"/>
      <c r="H24" s="7"/>
    </row>
    <row r="25" spans="1:8" ht="12.75">
      <c r="G25" s="7"/>
      <c r="H25" s="7"/>
    </row>
    <row r="26" spans="1:8" ht="12.75">
      <c r="G26" s="7"/>
      <c r="H26" s="7"/>
    </row>
    <row r="27" spans="1:8" ht="12.75">
      <c r="G27" s="7"/>
      <c r="H27" s="7"/>
    </row>
    <row r="28" spans="1:8" ht="12.75">
      <c r="G28" s="7"/>
      <c r="H28" s="7"/>
    </row>
    <row r="29" spans="1:8" ht="12.75">
      <c r="G29" s="7"/>
      <c r="H29" s="7"/>
    </row>
    <row r="30" spans="1:8" ht="12.75">
      <c r="G30" s="7"/>
      <c r="H30" s="7"/>
    </row>
    <row r="31" spans="1:8" ht="12.75">
      <c r="G31" s="7"/>
      <c r="H31" s="7"/>
    </row>
    <row r="44" spans="1:1">
      <c r="A44" s="6" t="s">
        <v>32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"/>
  <sheetViews>
    <sheetView topLeftCell="A7" workbookViewId="0">
      <selection activeCell="A40" sqref="A40"/>
    </sheetView>
  </sheetViews>
  <sheetFormatPr baseColWidth="10" defaultRowHeight="12.75"/>
  <cols>
    <col min="1" max="1" width="31" style="35" customWidth="1"/>
    <col min="2" max="2" width="16.42578125" customWidth="1"/>
    <col min="3" max="3" width="13.85546875" customWidth="1"/>
    <col min="4" max="5" width="13.28515625" customWidth="1"/>
    <col min="6" max="6" width="13.5703125" bestFit="1" customWidth="1"/>
    <col min="7" max="7" width="13.5703125" customWidth="1"/>
    <col min="8" max="8" width="13.5703125" bestFit="1" customWidth="1"/>
    <col min="9" max="9" width="14.140625" customWidth="1"/>
    <col min="257" max="257" width="31" customWidth="1"/>
    <col min="258" max="258" width="16.42578125" customWidth="1"/>
    <col min="259" max="259" width="13.85546875" customWidth="1"/>
    <col min="260" max="261" width="13.28515625" customWidth="1"/>
    <col min="262" max="262" width="13.5703125" bestFit="1" customWidth="1"/>
    <col min="263" max="263" width="13.5703125" customWidth="1"/>
    <col min="264" max="264" width="13.5703125" bestFit="1" customWidth="1"/>
    <col min="265" max="265" width="14.140625" customWidth="1"/>
    <col min="513" max="513" width="31" customWidth="1"/>
    <col min="514" max="514" width="16.42578125" customWidth="1"/>
    <col min="515" max="515" width="13.85546875" customWidth="1"/>
    <col min="516" max="517" width="13.28515625" customWidth="1"/>
    <col min="518" max="518" width="13.5703125" bestFit="1" customWidth="1"/>
    <col min="519" max="519" width="13.5703125" customWidth="1"/>
    <col min="520" max="520" width="13.5703125" bestFit="1" customWidth="1"/>
    <col min="521" max="521" width="14.140625" customWidth="1"/>
    <col min="769" max="769" width="31" customWidth="1"/>
    <col min="770" max="770" width="16.42578125" customWidth="1"/>
    <col min="771" max="771" width="13.85546875" customWidth="1"/>
    <col min="772" max="773" width="13.28515625" customWidth="1"/>
    <col min="774" max="774" width="13.5703125" bestFit="1" customWidth="1"/>
    <col min="775" max="775" width="13.5703125" customWidth="1"/>
    <col min="776" max="776" width="13.5703125" bestFit="1" customWidth="1"/>
    <col min="777" max="777" width="14.140625" customWidth="1"/>
    <col min="1025" max="1025" width="31" customWidth="1"/>
    <col min="1026" max="1026" width="16.42578125" customWidth="1"/>
    <col min="1027" max="1027" width="13.85546875" customWidth="1"/>
    <col min="1028" max="1029" width="13.28515625" customWidth="1"/>
    <col min="1030" max="1030" width="13.5703125" bestFit="1" customWidth="1"/>
    <col min="1031" max="1031" width="13.5703125" customWidth="1"/>
    <col min="1032" max="1032" width="13.5703125" bestFit="1" customWidth="1"/>
    <col min="1033" max="1033" width="14.140625" customWidth="1"/>
    <col min="1281" max="1281" width="31" customWidth="1"/>
    <col min="1282" max="1282" width="16.42578125" customWidth="1"/>
    <col min="1283" max="1283" width="13.85546875" customWidth="1"/>
    <col min="1284" max="1285" width="13.28515625" customWidth="1"/>
    <col min="1286" max="1286" width="13.5703125" bestFit="1" customWidth="1"/>
    <col min="1287" max="1287" width="13.5703125" customWidth="1"/>
    <col min="1288" max="1288" width="13.5703125" bestFit="1" customWidth="1"/>
    <col min="1289" max="1289" width="14.140625" customWidth="1"/>
    <col min="1537" max="1537" width="31" customWidth="1"/>
    <col min="1538" max="1538" width="16.42578125" customWidth="1"/>
    <col min="1539" max="1539" width="13.85546875" customWidth="1"/>
    <col min="1540" max="1541" width="13.28515625" customWidth="1"/>
    <col min="1542" max="1542" width="13.5703125" bestFit="1" customWidth="1"/>
    <col min="1543" max="1543" width="13.5703125" customWidth="1"/>
    <col min="1544" max="1544" width="13.5703125" bestFit="1" customWidth="1"/>
    <col min="1545" max="1545" width="14.140625" customWidth="1"/>
    <col min="1793" max="1793" width="31" customWidth="1"/>
    <col min="1794" max="1794" width="16.42578125" customWidth="1"/>
    <col min="1795" max="1795" width="13.85546875" customWidth="1"/>
    <col min="1796" max="1797" width="13.28515625" customWidth="1"/>
    <col min="1798" max="1798" width="13.5703125" bestFit="1" customWidth="1"/>
    <col min="1799" max="1799" width="13.5703125" customWidth="1"/>
    <col min="1800" max="1800" width="13.5703125" bestFit="1" customWidth="1"/>
    <col min="1801" max="1801" width="14.140625" customWidth="1"/>
    <col min="2049" max="2049" width="31" customWidth="1"/>
    <col min="2050" max="2050" width="16.42578125" customWidth="1"/>
    <col min="2051" max="2051" width="13.85546875" customWidth="1"/>
    <col min="2052" max="2053" width="13.28515625" customWidth="1"/>
    <col min="2054" max="2054" width="13.5703125" bestFit="1" customWidth="1"/>
    <col min="2055" max="2055" width="13.5703125" customWidth="1"/>
    <col min="2056" max="2056" width="13.5703125" bestFit="1" customWidth="1"/>
    <col min="2057" max="2057" width="14.140625" customWidth="1"/>
    <col min="2305" max="2305" width="31" customWidth="1"/>
    <col min="2306" max="2306" width="16.42578125" customWidth="1"/>
    <col min="2307" max="2307" width="13.85546875" customWidth="1"/>
    <col min="2308" max="2309" width="13.28515625" customWidth="1"/>
    <col min="2310" max="2310" width="13.5703125" bestFit="1" customWidth="1"/>
    <col min="2311" max="2311" width="13.5703125" customWidth="1"/>
    <col min="2312" max="2312" width="13.5703125" bestFit="1" customWidth="1"/>
    <col min="2313" max="2313" width="14.140625" customWidth="1"/>
    <col min="2561" max="2561" width="31" customWidth="1"/>
    <col min="2562" max="2562" width="16.42578125" customWidth="1"/>
    <col min="2563" max="2563" width="13.85546875" customWidth="1"/>
    <col min="2564" max="2565" width="13.28515625" customWidth="1"/>
    <col min="2566" max="2566" width="13.5703125" bestFit="1" customWidth="1"/>
    <col min="2567" max="2567" width="13.5703125" customWidth="1"/>
    <col min="2568" max="2568" width="13.5703125" bestFit="1" customWidth="1"/>
    <col min="2569" max="2569" width="14.140625" customWidth="1"/>
    <col min="2817" max="2817" width="31" customWidth="1"/>
    <col min="2818" max="2818" width="16.42578125" customWidth="1"/>
    <col min="2819" max="2819" width="13.85546875" customWidth="1"/>
    <col min="2820" max="2821" width="13.28515625" customWidth="1"/>
    <col min="2822" max="2822" width="13.5703125" bestFit="1" customWidth="1"/>
    <col min="2823" max="2823" width="13.5703125" customWidth="1"/>
    <col min="2824" max="2824" width="13.5703125" bestFit="1" customWidth="1"/>
    <col min="2825" max="2825" width="14.140625" customWidth="1"/>
    <col min="3073" max="3073" width="31" customWidth="1"/>
    <col min="3074" max="3074" width="16.42578125" customWidth="1"/>
    <col min="3075" max="3075" width="13.85546875" customWidth="1"/>
    <col min="3076" max="3077" width="13.28515625" customWidth="1"/>
    <col min="3078" max="3078" width="13.5703125" bestFit="1" customWidth="1"/>
    <col min="3079" max="3079" width="13.5703125" customWidth="1"/>
    <col min="3080" max="3080" width="13.5703125" bestFit="1" customWidth="1"/>
    <col min="3081" max="3081" width="14.140625" customWidth="1"/>
    <col min="3329" max="3329" width="31" customWidth="1"/>
    <col min="3330" max="3330" width="16.42578125" customWidth="1"/>
    <col min="3331" max="3331" width="13.85546875" customWidth="1"/>
    <col min="3332" max="3333" width="13.28515625" customWidth="1"/>
    <col min="3334" max="3334" width="13.5703125" bestFit="1" customWidth="1"/>
    <col min="3335" max="3335" width="13.5703125" customWidth="1"/>
    <col min="3336" max="3336" width="13.5703125" bestFit="1" customWidth="1"/>
    <col min="3337" max="3337" width="14.140625" customWidth="1"/>
    <col min="3585" max="3585" width="31" customWidth="1"/>
    <col min="3586" max="3586" width="16.42578125" customWidth="1"/>
    <col min="3587" max="3587" width="13.85546875" customWidth="1"/>
    <col min="3588" max="3589" width="13.28515625" customWidth="1"/>
    <col min="3590" max="3590" width="13.5703125" bestFit="1" customWidth="1"/>
    <col min="3591" max="3591" width="13.5703125" customWidth="1"/>
    <col min="3592" max="3592" width="13.5703125" bestFit="1" customWidth="1"/>
    <col min="3593" max="3593" width="14.140625" customWidth="1"/>
    <col min="3841" max="3841" width="31" customWidth="1"/>
    <col min="3842" max="3842" width="16.42578125" customWidth="1"/>
    <col min="3843" max="3843" width="13.85546875" customWidth="1"/>
    <col min="3844" max="3845" width="13.28515625" customWidth="1"/>
    <col min="3846" max="3846" width="13.5703125" bestFit="1" customWidth="1"/>
    <col min="3847" max="3847" width="13.5703125" customWidth="1"/>
    <col min="3848" max="3848" width="13.5703125" bestFit="1" customWidth="1"/>
    <col min="3849" max="3849" width="14.140625" customWidth="1"/>
    <col min="4097" max="4097" width="31" customWidth="1"/>
    <col min="4098" max="4098" width="16.42578125" customWidth="1"/>
    <col min="4099" max="4099" width="13.85546875" customWidth="1"/>
    <col min="4100" max="4101" width="13.28515625" customWidth="1"/>
    <col min="4102" max="4102" width="13.5703125" bestFit="1" customWidth="1"/>
    <col min="4103" max="4103" width="13.5703125" customWidth="1"/>
    <col min="4104" max="4104" width="13.5703125" bestFit="1" customWidth="1"/>
    <col min="4105" max="4105" width="14.140625" customWidth="1"/>
    <col min="4353" max="4353" width="31" customWidth="1"/>
    <col min="4354" max="4354" width="16.42578125" customWidth="1"/>
    <col min="4355" max="4355" width="13.85546875" customWidth="1"/>
    <col min="4356" max="4357" width="13.28515625" customWidth="1"/>
    <col min="4358" max="4358" width="13.5703125" bestFit="1" customWidth="1"/>
    <col min="4359" max="4359" width="13.5703125" customWidth="1"/>
    <col min="4360" max="4360" width="13.5703125" bestFit="1" customWidth="1"/>
    <col min="4361" max="4361" width="14.140625" customWidth="1"/>
    <col min="4609" max="4609" width="31" customWidth="1"/>
    <col min="4610" max="4610" width="16.42578125" customWidth="1"/>
    <col min="4611" max="4611" width="13.85546875" customWidth="1"/>
    <col min="4612" max="4613" width="13.28515625" customWidth="1"/>
    <col min="4614" max="4614" width="13.5703125" bestFit="1" customWidth="1"/>
    <col min="4615" max="4615" width="13.5703125" customWidth="1"/>
    <col min="4616" max="4616" width="13.5703125" bestFit="1" customWidth="1"/>
    <col min="4617" max="4617" width="14.140625" customWidth="1"/>
    <col min="4865" max="4865" width="31" customWidth="1"/>
    <col min="4866" max="4866" width="16.42578125" customWidth="1"/>
    <col min="4867" max="4867" width="13.85546875" customWidth="1"/>
    <col min="4868" max="4869" width="13.28515625" customWidth="1"/>
    <col min="4870" max="4870" width="13.5703125" bestFit="1" customWidth="1"/>
    <col min="4871" max="4871" width="13.5703125" customWidth="1"/>
    <col min="4872" max="4872" width="13.5703125" bestFit="1" customWidth="1"/>
    <col min="4873" max="4873" width="14.140625" customWidth="1"/>
    <col min="5121" max="5121" width="31" customWidth="1"/>
    <col min="5122" max="5122" width="16.42578125" customWidth="1"/>
    <col min="5123" max="5123" width="13.85546875" customWidth="1"/>
    <col min="5124" max="5125" width="13.28515625" customWidth="1"/>
    <col min="5126" max="5126" width="13.5703125" bestFit="1" customWidth="1"/>
    <col min="5127" max="5127" width="13.5703125" customWidth="1"/>
    <col min="5128" max="5128" width="13.5703125" bestFit="1" customWidth="1"/>
    <col min="5129" max="5129" width="14.140625" customWidth="1"/>
    <col min="5377" max="5377" width="31" customWidth="1"/>
    <col min="5378" max="5378" width="16.42578125" customWidth="1"/>
    <col min="5379" max="5379" width="13.85546875" customWidth="1"/>
    <col min="5380" max="5381" width="13.28515625" customWidth="1"/>
    <col min="5382" max="5382" width="13.5703125" bestFit="1" customWidth="1"/>
    <col min="5383" max="5383" width="13.5703125" customWidth="1"/>
    <col min="5384" max="5384" width="13.5703125" bestFit="1" customWidth="1"/>
    <col min="5385" max="5385" width="14.140625" customWidth="1"/>
    <col min="5633" max="5633" width="31" customWidth="1"/>
    <col min="5634" max="5634" width="16.42578125" customWidth="1"/>
    <col min="5635" max="5635" width="13.85546875" customWidth="1"/>
    <col min="5636" max="5637" width="13.28515625" customWidth="1"/>
    <col min="5638" max="5638" width="13.5703125" bestFit="1" customWidth="1"/>
    <col min="5639" max="5639" width="13.5703125" customWidth="1"/>
    <col min="5640" max="5640" width="13.5703125" bestFit="1" customWidth="1"/>
    <col min="5641" max="5641" width="14.140625" customWidth="1"/>
    <col min="5889" max="5889" width="31" customWidth="1"/>
    <col min="5890" max="5890" width="16.42578125" customWidth="1"/>
    <col min="5891" max="5891" width="13.85546875" customWidth="1"/>
    <col min="5892" max="5893" width="13.28515625" customWidth="1"/>
    <col min="5894" max="5894" width="13.5703125" bestFit="1" customWidth="1"/>
    <col min="5895" max="5895" width="13.5703125" customWidth="1"/>
    <col min="5896" max="5896" width="13.5703125" bestFit="1" customWidth="1"/>
    <col min="5897" max="5897" width="14.140625" customWidth="1"/>
    <col min="6145" max="6145" width="31" customWidth="1"/>
    <col min="6146" max="6146" width="16.42578125" customWidth="1"/>
    <col min="6147" max="6147" width="13.85546875" customWidth="1"/>
    <col min="6148" max="6149" width="13.28515625" customWidth="1"/>
    <col min="6150" max="6150" width="13.5703125" bestFit="1" customWidth="1"/>
    <col min="6151" max="6151" width="13.5703125" customWidth="1"/>
    <col min="6152" max="6152" width="13.5703125" bestFit="1" customWidth="1"/>
    <col min="6153" max="6153" width="14.140625" customWidth="1"/>
    <col min="6401" max="6401" width="31" customWidth="1"/>
    <col min="6402" max="6402" width="16.42578125" customWidth="1"/>
    <col min="6403" max="6403" width="13.85546875" customWidth="1"/>
    <col min="6404" max="6405" width="13.28515625" customWidth="1"/>
    <col min="6406" max="6406" width="13.5703125" bestFit="1" customWidth="1"/>
    <col min="6407" max="6407" width="13.5703125" customWidth="1"/>
    <col min="6408" max="6408" width="13.5703125" bestFit="1" customWidth="1"/>
    <col min="6409" max="6409" width="14.140625" customWidth="1"/>
    <col min="6657" max="6657" width="31" customWidth="1"/>
    <col min="6658" max="6658" width="16.42578125" customWidth="1"/>
    <col min="6659" max="6659" width="13.85546875" customWidth="1"/>
    <col min="6660" max="6661" width="13.28515625" customWidth="1"/>
    <col min="6662" max="6662" width="13.5703125" bestFit="1" customWidth="1"/>
    <col min="6663" max="6663" width="13.5703125" customWidth="1"/>
    <col min="6664" max="6664" width="13.5703125" bestFit="1" customWidth="1"/>
    <col min="6665" max="6665" width="14.140625" customWidth="1"/>
    <col min="6913" max="6913" width="31" customWidth="1"/>
    <col min="6914" max="6914" width="16.42578125" customWidth="1"/>
    <col min="6915" max="6915" width="13.85546875" customWidth="1"/>
    <col min="6916" max="6917" width="13.28515625" customWidth="1"/>
    <col min="6918" max="6918" width="13.5703125" bestFit="1" customWidth="1"/>
    <col min="6919" max="6919" width="13.5703125" customWidth="1"/>
    <col min="6920" max="6920" width="13.5703125" bestFit="1" customWidth="1"/>
    <col min="6921" max="6921" width="14.140625" customWidth="1"/>
    <col min="7169" max="7169" width="31" customWidth="1"/>
    <col min="7170" max="7170" width="16.42578125" customWidth="1"/>
    <col min="7171" max="7171" width="13.85546875" customWidth="1"/>
    <col min="7172" max="7173" width="13.28515625" customWidth="1"/>
    <col min="7174" max="7174" width="13.5703125" bestFit="1" customWidth="1"/>
    <col min="7175" max="7175" width="13.5703125" customWidth="1"/>
    <col min="7176" max="7176" width="13.5703125" bestFit="1" customWidth="1"/>
    <col min="7177" max="7177" width="14.140625" customWidth="1"/>
    <col min="7425" max="7425" width="31" customWidth="1"/>
    <col min="7426" max="7426" width="16.42578125" customWidth="1"/>
    <col min="7427" max="7427" width="13.85546875" customWidth="1"/>
    <col min="7428" max="7429" width="13.28515625" customWidth="1"/>
    <col min="7430" max="7430" width="13.5703125" bestFit="1" customWidth="1"/>
    <col min="7431" max="7431" width="13.5703125" customWidth="1"/>
    <col min="7432" max="7432" width="13.5703125" bestFit="1" customWidth="1"/>
    <col min="7433" max="7433" width="14.140625" customWidth="1"/>
    <col min="7681" max="7681" width="31" customWidth="1"/>
    <col min="7682" max="7682" width="16.42578125" customWidth="1"/>
    <col min="7683" max="7683" width="13.85546875" customWidth="1"/>
    <col min="7684" max="7685" width="13.28515625" customWidth="1"/>
    <col min="7686" max="7686" width="13.5703125" bestFit="1" customWidth="1"/>
    <col min="7687" max="7687" width="13.5703125" customWidth="1"/>
    <col min="7688" max="7688" width="13.5703125" bestFit="1" customWidth="1"/>
    <col min="7689" max="7689" width="14.140625" customWidth="1"/>
    <col min="7937" max="7937" width="31" customWidth="1"/>
    <col min="7938" max="7938" width="16.42578125" customWidth="1"/>
    <col min="7939" max="7939" width="13.85546875" customWidth="1"/>
    <col min="7940" max="7941" width="13.28515625" customWidth="1"/>
    <col min="7942" max="7942" width="13.5703125" bestFit="1" customWidth="1"/>
    <col min="7943" max="7943" width="13.5703125" customWidth="1"/>
    <col min="7944" max="7944" width="13.5703125" bestFit="1" customWidth="1"/>
    <col min="7945" max="7945" width="14.140625" customWidth="1"/>
    <col min="8193" max="8193" width="31" customWidth="1"/>
    <col min="8194" max="8194" width="16.42578125" customWidth="1"/>
    <col min="8195" max="8195" width="13.85546875" customWidth="1"/>
    <col min="8196" max="8197" width="13.28515625" customWidth="1"/>
    <col min="8198" max="8198" width="13.5703125" bestFit="1" customWidth="1"/>
    <col min="8199" max="8199" width="13.5703125" customWidth="1"/>
    <col min="8200" max="8200" width="13.5703125" bestFit="1" customWidth="1"/>
    <col min="8201" max="8201" width="14.140625" customWidth="1"/>
    <col min="8449" max="8449" width="31" customWidth="1"/>
    <col min="8450" max="8450" width="16.42578125" customWidth="1"/>
    <col min="8451" max="8451" width="13.85546875" customWidth="1"/>
    <col min="8452" max="8453" width="13.28515625" customWidth="1"/>
    <col min="8454" max="8454" width="13.5703125" bestFit="1" customWidth="1"/>
    <col min="8455" max="8455" width="13.5703125" customWidth="1"/>
    <col min="8456" max="8456" width="13.5703125" bestFit="1" customWidth="1"/>
    <col min="8457" max="8457" width="14.140625" customWidth="1"/>
    <col min="8705" max="8705" width="31" customWidth="1"/>
    <col min="8706" max="8706" width="16.42578125" customWidth="1"/>
    <col min="8707" max="8707" width="13.85546875" customWidth="1"/>
    <col min="8708" max="8709" width="13.28515625" customWidth="1"/>
    <col min="8710" max="8710" width="13.5703125" bestFit="1" customWidth="1"/>
    <col min="8711" max="8711" width="13.5703125" customWidth="1"/>
    <col min="8712" max="8712" width="13.5703125" bestFit="1" customWidth="1"/>
    <col min="8713" max="8713" width="14.140625" customWidth="1"/>
    <col min="8961" max="8961" width="31" customWidth="1"/>
    <col min="8962" max="8962" width="16.42578125" customWidth="1"/>
    <col min="8963" max="8963" width="13.85546875" customWidth="1"/>
    <col min="8964" max="8965" width="13.28515625" customWidth="1"/>
    <col min="8966" max="8966" width="13.5703125" bestFit="1" customWidth="1"/>
    <col min="8967" max="8967" width="13.5703125" customWidth="1"/>
    <col min="8968" max="8968" width="13.5703125" bestFit="1" customWidth="1"/>
    <col min="8969" max="8969" width="14.140625" customWidth="1"/>
    <col min="9217" max="9217" width="31" customWidth="1"/>
    <col min="9218" max="9218" width="16.42578125" customWidth="1"/>
    <col min="9219" max="9219" width="13.85546875" customWidth="1"/>
    <col min="9220" max="9221" width="13.28515625" customWidth="1"/>
    <col min="9222" max="9222" width="13.5703125" bestFit="1" customWidth="1"/>
    <col min="9223" max="9223" width="13.5703125" customWidth="1"/>
    <col min="9224" max="9224" width="13.5703125" bestFit="1" customWidth="1"/>
    <col min="9225" max="9225" width="14.140625" customWidth="1"/>
    <col min="9473" max="9473" width="31" customWidth="1"/>
    <col min="9474" max="9474" width="16.42578125" customWidth="1"/>
    <col min="9475" max="9475" width="13.85546875" customWidth="1"/>
    <col min="9476" max="9477" width="13.28515625" customWidth="1"/>
    <col min="9478" max="9478" width="13.5703125" bestFit="1" customWidth="1"/>
    <col min="9479" max="9479" width="13.5703125" customWidth="1"/>
    <col min="9480" max="9480" width="13.5703125" bestFit="1" customWidth="1"/>
    <col min="9481" max="9481" width="14.140625" customWidth="1"/>
    <col min="9729" max="9729" width="31" customWidth="1"/>
    <col min="9730" max="9730" width="16.42578125" customWidth="1"/>
    <col min="9731" max="9731" width="13.85546875" customWidth="1"/>
    <col min="9732" max="9733" width="13.28515625" customWidth="1"/>
    <col min="9734" max="9734" width="13.5703125" bestFit="1" customWidth="1"/>
    <col min="9735" max="9735" width="13.5703125" customWidth="1"/>
    <col min="9736" max="9736" width="13.5703125" bestFit="1" customWidth="1"/>
    <col min="9737" max="9737" width="14.140625" customWidth="1"/>
    <col min="9985" max="9985" width="31" customWidth="1"/>
    <col min="9986" max="9986" width="16.42578125" customWidth="1"/>
    <col min="9987" max="9987" width="13.85546875" customWidth="1"/>
    <col min="9988" max="9989" width="13.28515625" customWidth="1"/>
    <col min="9990" max="9990" width="13.5703125" bestFit="1" customWidth="1"/>
    <col min="9991" max="9991" width="13.5703125" customWidth="1"/>
    <col min="9992" max="9992" width="13.5703125" bestFit="1" customWidth="1"/>
    <col min="9993" max="9993" width="14.140625" customWidth="1"/>
    <col min="10241" max="10241" width="31" customWidth="1"/>
    <col min="10242" max="10242" width="16.42578125" customWidth="1"/>
    <col min="10243" max="10243" width="13.85546875" customWidth="1"/>
    <col min="10244" max="10245" width="13.28515625" customWidth="1"/>
    <col min="10246" max="10246" width="13.5703125" bestFit="1" customWidth="1"/>
    <col min="10247" max="10247" width="13.5703125" customWidth="1"/>
    <col min="10248" max="10248" width="13.5703125" bestFit="1" customWidth="1"/>
    <col min="10249" max="10249" width="14.140625" customWidth="1"/>
    <col min="10497" max="10497" width="31" customWidth="1"/>
    <col min="10498" max="10498" width="16.42578125" customWidth="1"/>
    <col min="10499" max="10499" width="13.85546875" customWidth="1"/>
    <col min="10500" max="10501" width="13.28515625" customWidth="1"/>
    <col min="10502" max="10502" width="13.5703125" bestFit="1" customWidth="1"/>
    <col min="10503" max="10503" width="13.5703125" customWidth="1"/>
    <col min="10504" max="10504" width="13.5703125" bestFit="1" customWidth="1"/>
    <col min="10505" max="10505" width="14.140625" customWidth="1"/>
    <col min="10753" max="10753" width="31" customWidth="1"/>
    <col min="10754" max="10754" width="16.42578125" customWidth="1"/>
    <col min="10755" max="10755" width="13.85546875" customWidth="1"/>
    <col min="10756" max="10757" width="13.28515625" customWidth="1"/>
    <col min="10758" max="10758" width="13.5703125" bestFit="1" customWidth="1"/>
    <col min="10759" max="10759" width="13.5703125" customWidth="1"/>
    <col min="10760" max="10760" width="13.5703125" bestFit="1" customWidth="1"/>
    <col min="10761" max="10761" width="14.140625" customWidth="1"/>
    <col min="11009" max="11009" width="31" customWidth="1"/>
    <col min="11010" max="11010" width="16.42578125" customWidth="1"/>
    <col min="11011" max="11011" width="13.85546875" customWidth="1"/>
    <col min="11012" max="11013" width="13.28515625" customWidth="1"/>
    <col min="11014" max="11014" width="13.5703125" bestFit="1" customWidth="1"/>
    <col min="11015" max="11015" width="13.5703125" customWidth="1"/>
    <col min="11016" max="11016" width="13.5703125" bestFit="1" customWidth="1"/>
    <col min="11017" max="11017" width="14.140625" customWidth="1"/>
    <col min="11265" max="11265" width="31" customWidth="1"/>
    <col min="11266" max="11266" width="16.42578125" customWidth="1"/>
    <col min="11267" max="11267" width="13.85546875" customWidth="1"/>
    <col min="11268" max="11269" width="13.28515625" customWidth="1"/>
    <col min="11270" max="11270" width="13.5703125" bestFit="1" customWidth="1"/>
    <col min="11271" max="11271" width="13.5703125" customWidth="1"/>
    <col min="11272" max="11272" width="13.5703125" bestFit="1" customWidth="1"/>
    <col min="11273" max="11273" width="14.140625" customWidth="1"/>
    <col min="11521" max="11521" width="31" customWidth="1"/>
    <col min="11522" max="11522" width="16.42578125" customWidth="1"/>
    <col min="11523" max="11523" width="13.85546875" customWidth="1"/>
    <col min="11524" max="11525" width="13.28515625" customWidth="1"/>
    <col min="11526" max="11526" width="13.5703125" bestFit="1" customWidth="1"/>
    <col min="11527" max="11527" width="13.5703125" customWidth="1"/>
    <col min="11528" max="11528" width="13.5703125" bestFit="1" customWidth="1"/>
    <col min="11529" max="11529" width="14.140625" customWidth="1"/>
    <col min="11777" max="11777" width="31" customWidth="1"/>
    <col min="11778" max="11778" width="16.42578125" customWidth="1"/>
    <col min="11779" max="11779" width="13.85546875" customWidth="1"/>
    <col min="11780" max="11781" width="13.28515625" customWidth="1"/>
    <col min="11782" max="11782" width="13.5703125" bestFit="1" customWidth="1"/>
    <col min="11783" max="11783" width="13.5703125" customWidth="1"/>
    <col min="11784" max="11784" width="13.5703125" bestFit="1" customWidth="1"/>
    <col min="11785" max="11785" width="14.140625" customWidth="1"/>
    <col min="12033" max="12033" width="31" customWidth="1"/>
    <col min="12034" max="12034" width="16.42578125" customWidth="1"/>
    <col min="12035" max="12035" width="13.85546875" customWidth="1"/>
    <col min="12036" max="12037" width="13.28515625" customWidth="1"/>
    <col min="12038" max="12038" width="13.5703125" bestFit="1" customWidth="1"/>
    <col min="12039" max="12039" width="13.5703125" customWidth="1"/>
    <col min="12040" max="12040" width="13.5703125" bestFit="1" customWidth="1"/>
    <col min="12041" max="12041" width="14.140625" customWidth="1"/>
    <col min="12289" max="12289" width="31" customWidth="1"/>
    <col min="12290" max="12290" width="16.42578125" customWidth="1"/>
    <col min="12291" max="12291" width="13.85546875" customWidth="1"/>
    <col min="12292" max="12293" width="13.28515625" customWidth="1"/>
    <col min="12294" max="12294" width="13.5703125" bestFit="1" customWidth="1"/>
    <col min="12295" max="12295" width="13.5703125" customWidth="1"/>
    <col min="12296" max="12296" width="13.5703125" bestFit="1" customWidth="1"/>
    <col min="12297" max="12297" width="14.140625" customWidth="1"/>
    <col min="12545" max="12545" width="31" customWidth="1"/>
    <col min="12546" max="12546" width="16.42578125" customWidth="1"/>
    <col min="12547" max="12547" width="13.85546875" customWidth="1"/>
    <col min="12548" max="12549" width="13.28515625" customWidth="1"/>
    <col min="12550" max="12550" width="13.5703125" bestFit="1" customWidth="1"/>
    <col min="12551" max="12551" width="13.5703125" customWidth="1"/>
    <col min="12552" max="12552" width="13.5703125" bestFit="1" customWidth="1"/>
    <col min="12553" max="12553" width="14.140625" customWidth="1"/>
    <col min="12801" max="12801" width="31" customWidth="1"/>
    <col min="12802" max="12802" width="16.42578125" customWidth="1"/>
    <col min="12803" max="12803" width="13.85546875" customWidth="1"/>
    <col min="12804" max="12805" width="13.28515625" customWidth="1"/>
    <col min="12806" max="12806" width="13.5703125" bestFit="1" customWidth="1"/>
    <col min="12807" max="12807" width="13.5703125" customWidth="1"/>
    <col min="12808" max="12808" width="13.5703125" bestFit="1" customWidth="1"/>
    <col min="12809" max="12809" width="14.140625" customWidth="1"/>
    <col min="13057" max="13057" width="31" customWidth="1"/>
    <col min="13058" max="13058" width="16.42578125" customWidth="1"/>
    <col min="13059" max="13059" width="13.85546875" customWidth="1"/>
    <col min="13060" max="13061" width="13.28515625" customWidth="1"/>
    <col min="13062" max="13062" width="13.5703125" bestFit="1" customWidth="1"/>
    <col min="13063" max="13063" width="13.5703125" customWidth="1"/>
    <col min="13064" max="13064" width="13.5703125" bestFit="1" customWidth="1"/>
    <col min="13065" max="13065" width="14.140625" customWidth="1"/>
    <col min="13313" max="13313" width="31" customWidth="1"/>
    <col min="13314" max="13314" width="16.42578125" customWidth="1"/>
    <col min="13315" max="13315" width="13.85546875" customWidth="1"/>
    <col min="13316" max="13317" width="13.28515625" customWidth="1"/>
    <col min="13318" max="13318" width="13.5703125" bestFit="1" customWidth="1"/>
    <col min="13319" max="13319" width="13.5703125" customWidth="1"/>
    <col min="13320" max="13320" width="13.5703125" bestFit="1" customWidth="1"/>
    <col min="13321" max="13321" width="14.140625" customWidth="1"/>
    <col min="13569" max="13569" width="31" customWidth="1"/>
    <col min="13570" max="13570" width="16.42578125" customWidth="1"/>
    <col min="13571" max="13571" width="13.85546875" customWidth="1"/>
    <col min="13572" max="13573" width="13.28515625" customWidth="1"/>
    <col min="13574" max="13574" width="13.5703125" bestFit="1" customWidth="1"/>
    <col min="13575" max="13575" width="13.5703125" customWidth="1"/>
    <col min="13576" max="13576" width="13.5703125" bestFit="1" customWidth="1"/>
    <col min="13577" max="13577" width="14.140625" customWidth="1"/>
    <col min="13825" max="13825" width="31" customWidth="1"/>
    <col min="13826" max="13826" width="16.42578125" customWidth="1"/>
    <col min="13827" max="13827" width="13.85546875" customWidth="1"/>
    <col min="13828" max="13829" width="13.28515625" customWidth="1"/>
    <col min="13830" max="13830" width="13.5703125" bestFit="1" customWidth="1"/>
    <col min="13831" max="13831" width="13.5703125" customWidth="1"/>
    <col min="13832" max="13832" width="13.5703125" bestFit="1" customWidth="1"/>
    <col min="13833" max="13833" width="14.140625" customWidth="1"/>
    <col min="14081" max="14081" width="31" customWidth="1"/>
    <col min="14082" max="14082" width="16.42578125" customWidth="1"/>
    <col min="14083" max="14083" width="13.85546875" customWidth="1"/>
    <col min="14084" max="14085" width="13.28515625" customWidth="1"/>
    <col min="14086" max="14086" width="13.5703125" bestFit="1" customWidth="1"/>
    <col min="14087" max="14087" width="13.5703125" customWidth="1"/>
    <col min="14088" max="14088" width="13.5703125" bestFit="1" customWidth="1"/>
    <col min="14089" max="14089" width="14.140625" customWidth="1"/>
    <col min="14337" max="14337" width="31" customWidth="1"/>
    <col min="14338" max="14338" width="16.42578125" customWidth="1"/>
    <col min="14339" max="14339" width="13.85546875" customWidth="1"/>
    <col min="14340" max="14341" width="13.28515625" customWidth="1"/>
    <col min="14342" max="14342" width="13.5703125" bestFit="1" customWidth="1"/>
    <col min="14343" max="14343" width="13.5703125" customWidth="1"/>
    <col min="14344" max="14344" width="13.5703125" bestFit="1" customWidth="1"/>
    <col min="14345" max="14345" width="14.140625" customWidth="1"/>
    <col min="14593" max="14593" width="31" customWidth="1"/>
    <col min="14594" max="14594" width="16.42578125" customWidth="1"/>
    <col min="14595" max="14595" width="13.85546875" customWidth="1"/>
    <col min="14596" max="14597" width="13.28515625" customWidth="1"/>
    <col min="14598" max="14598" width="13.5703125" bestFit="1" customWidth="1"/>
    <col min="14599" max="14599" width="13.5703125" customWidth="1"/>
    <col min="14600" max="14600" width="13.5703125" bestFit="1" customWidth="1"/>
    <col min="14601" max="14601" width="14.140625" customWidth="1"/>
    <col min="14849" max="14849" width="31" customWidth="1"/>
    <col min="14850" max="14850" width="16.42578125" customWidth="1"/>
    <col min="14851" max="14851" width="13.85546875" customWidth="1"/>
    <col min="14852" max="14853" width="13.28515625" customWidth="1"/>
    <col min="14854" max="14854" width="13.5703125" bestFit="1" customWidth="1"/>
    <col min="14855" max="14855" width="13.5703125" customWidth="1"/>
    <col min="14856" max="14856" width="13.5703125" bestFit="1" customWidth="1"/>
    <col min="14857" max="14857" width="14.140625" customWidth="1"/>
    <col min="15105" max="15105" width="31" customWidth="1"/>
    <col min="15106" max="15106" width="16.42578125" customWidth="1"/>
    <col min="15107" max="15107" width="13.85546875" customWidth="1"/>
    <col min="15108" max="15109" width="13.28515625" customWidth="1"/>
    <col min="15110" max="15110" width="13.5703125" bestFit="1" customWidth="1"/>
    <col min="15111" max="15111" width="13.5703125" customWidth="1"/>
    <col min="15112" max="15112" width="13.5703125" bestFit="1" customWidth="1"/>
    <col min="15113" max="15113" width="14.140625" customWidth="1"/>
    <col min="15361" max="15361" width="31" customWidth="1"/>
    <col min="15362" max="15362" width="16.42578125" customWidth="1"/>
    <col min="15363" max="15363" width="13.85546875" customWidth="1"/>
    <col min="15364" max="15365" width="13.28515625" customWidth="1"/>
    <col min="15366" max="15366" width="13.5703125" bestFit="1" customWidth="1"/>
    <col min="15367" max="15367" width="13.5703125" customWidth="1"/>
    <col min="15368" max="15368" width="13.5703125" bestFit="1" customWidth="1"/>
    <col min="15369" max="15369" width="14.140625" customWidth="1"/>
    <col min="15617" max="15617" width="31" customWidth="1"/>
    <col min="15618" max="15618" width="16.42578125" customWidth="1"/>
    <col min="15619" max="15619" width="13.85546875" customWidth="1"/>
    <col min="15620" max="15621" width="13.28515625" customWidth="1"/>
    <col min="15622" max="15622" width="13.5703125" bestFit="1" customWidth="1"/>
    <col min="15623" max="15623" width="13.5703125" customWidth="1"/>
    <col min="15624" max="15624" width="13.5703125" bestFit="1" customWidth="1"/>
    <col min="15625" max="15625" width="14.140625" customWidth="1"/>
    <col min="15873" max="15873" width="31" customWidth="1"/>
    <col min="15874" max="15874" width="16.42578125" customWidth="1"/>
    <col min="15875" max="15875" width="13.85546875" customWidth="1"/>
    <col min="15876" max="15877" width="13.28515625" customWidth="1"/>
    <col min="15878" max="15878" width="13.5703125" bestFit="1" customWidth="1"/>
    <col min="15879" max="15879" width="13.5703125" customWidth="1"/>
    <col min="15880" max="15880" width="13.5703125" bestFit="1" customWidth="1"/>
    <col min="15881" max="15881" width="14.140625" customWidth="1"/>
    <col min="16129" max="16129" width="31" customWidth="1"/>
    <col min="16130" max="16130" width="16.42578125" customWidth="1"/>
    <col min="16131" max="16131" width="13.85546875" customWidth="1"/>
    <col min="16132" max="16133" width="13.28515625" customWidth="1"/>
    <col min="16134" max="16134" width="13.5703125" bestFit="1" customWidth="1"/>
    <col min="16135" max="16135" width="13.5703125" customWidth="1"/>
    <col min="16136" max="16136" width="13.5703125" bestFit="1" customWidth="1"/>
    <col min="16137" max="16137" width="14.140625" customWidth="1"/>
  </cols>
  <sheetData>
    <row r="1" spans="1:13" ht="100.5" customHeight="1"/>
    <row r="2" spans="1:13" ht="17.25" customHeight="1">
      <c r="A2" s="36" t="s">
        <v>27</v>
      </c>
    </row>
    <row r="3" spans="1:13" s="36" customFormat="1" ht="16.5" customHeight="1">
      <c r="A3" s="37"/>
      <c r="B3" s="44"/>
      <c r="C3" s="44"/>
      <c r="D3" s="44"/>
      <c r="E3" s="44"/>
      <c r="F3" s="44"/>
      <c r="G3" s="44"/>
      <c r="H3" s="44"/>
      <c r="I3" s="44"/>
      <c r="J3" s="44"/>
    </row>
    <row r="4" spans="1:13" s="36" customFormat="1">
      <c r="A4" s="36" t="s">
        <v>15</v>
      </c>
      <c r="B4" s="36">
        <v>1999</v>
      </c>
      <c r="C4" s="36">
        <v>2002</v>
      </c>
      <c r="D4" s="36">
        <v>2005</v>
      </c>
      <c r="E4" s="36">
        <v>2006</v>
      </c>
      <c r="F4" s="36" t="s">
        <v>17</v>
      </c>
      <c r="G4" s="36" t="s">
        <v>18</v>
      </c>
      <c r="H4" s="36" t="s">
        <v>19</v>
      </c>
      <c r="I4" s="36" t="s">
        <v>20</v>
      </c>
      <c r="J4" s="36" t="s">
        <v>21</v>
      </c>
      <c r="K4" s="38"/>
      <c r="L4" s="38"/>
      <c r="M4" s="38"/>
    </row>
    <row r="5" spans="1:13">
      <c r="A5" s="35" t="s">
        <v>5</v>
      </c>
      <c r="B5" s="39">
        <v>697</v>
      </c>
      <c r="C5" s="39">
        <v>648</v>
      </c>
      <c r="D5" s="39">
        <v>847</v>
      </c>
      <c r="E5" s="39">
        <v>1169</v>
      </c>
      <c r="F5" s="40">
        <v>1489</v>
      </c>
      <c r="G5" s="39">
        <v>1486</v>
      </c>
      <c r="H5" s="39">
        <v>1650</v>
      </c>
      <c r="I5" s="40">
        <v>1738</v>
      </c>
      <c r="J5" s="40">
        <v>2079</v>
      </c>
      <c r="K5" s="41"/>
      <c r="L5" s="42"/>
    </row>
    <row r="6" spans="1:13">
      <c r="A6" s="35" t="s">
        <v>6</v>
      </c>
      <c r="B6" s="39">
        <v>1013</v>
      </c>
      <c r="C6" s="39">
        <v>1256</v>
      </c>
      <c r="D6" s="39">
        <v>1954</v>
      </c>
      <c r="E6" s="39">
        <v>2052</v>
      </c>
      <c r="F6" s="40">
        <v>2761</v>
      </c>
      <c r="G6" s="39">
        <v>3086</v>
      </c>
      <c r="H6" s="39">
        <v>3229</v>
      </c>
      <c r="I6" s="40">
        <v>3372</v>
      </c>
      <c r="J6" s="40">
        <v>3391</v>
      </c>
      <c r="K6" s="41"/>
      <c r="L6" s="42"/>
    </row>
    <row r="7" spans="1:13">
      <c r="A7" s="35" t="s">
        <v>7</v>
      </c>
      <c r="B7" s="39">
        <v>1094</v>
      </c>
      <c r="C7" s="39">
        <v>2476</v>
      </c>
      <c r="D7" s="39">
        <v>3744</v>
      </c>
      <c r="E7" s="39">
        <v>3018</v>
      </c>
      <c r="F7" s="40">
        <v>3247</v>
      </c>
      <c r="G7" s="39">
        <v>3271</v>
      </c>
      <c r="H7" s="39">
        <v>3375</v>
      </c>
      <c r="I7" s="40">
        <v>3290</v>
      </c>
      <c r="J7" s="40">
        <v>3207</v>
      </c>
      <c r="K7" s="41"/>
      <c r="L7" s="42"/>
    </row>
    <row r="8" spans="1:13">
      <c r="A8" s="35" t="s">
        <v>8</v>
      </c>
      <c r="B8" s="39">
        <v>746</v>
      </c>
      <c r="C8" s="39">
        <v>1127</v>
      </c>
      <c r="D8" s="39">
        <v>1346</v>
      </c>
      <c r="E8" s="39">
        <v>1592</v>
      </c>
      <c r="F8" s="40">
        <v>2017</v>
      </c>
      <c r="G8" s="39">
        <v>2305</v>
      </c>
      <c r="H8" s="39">
        <v>2185</v>
      </c>
      <c r="I8" s="40">
        <v>2364</v>
      </c>
      <c r="J8" s="40">
        <v>2467</v>
      </c>
      <c r="K8" s="41"/>
      <c r="L8" s="42"/>
    </row>
    <row r="9" spans="1:13">
      <c r="A9" s="35" t="s">
        <v>9</v>
      </c>
      <c r="B9" s="39">
        <v>219</v>
      </c>
      <c r="C9" s="39">
        <v>1214</v>
      </c>
      <c r="D9" s="39">
        <v>1203</v>
      </c>
      <c r="E9" s="39">
        <v>1292</v>
      </c>
      <c r="F9" s="40">
        <v>1304</v>
      </c>
      <c r="G9" s="39">
        <v>1299</v>
      </c>
      <c r="H9" s="39">
        <v>2298</v>
      </c>
      <c r="I9" s="40">
        <v>2421</v>
      </c>
      <c r="J9" s="40">
        <v>2496</v>
      </c>
      <c r="K9" s="41"/>
      <c r="L9" s="42"/>
    </row>
    <row r="10" spans="1:13">
      <c r="A10" s="35" t="s">
        <v>10</v>
      </c>
      <c r="B10" s="39">
        <v>770</v>
      </c>
      <c r="C10" s="39">
        <v>2090</v>
      </c>
      <c r="D10" s="39">
        <v>2303</v>
      </c>
      <c r="E10" s="39">
        <v>2303</v>
      </c>
      <c r="F10" s="40">
        <v>2303</v>
      </c>
      <c r="G10" s="39">
        <v>3287</v>
      </c>
      <c r="H10" s="39">
        <v>3320</v>
      </c>
      <c r="I10" s="40">
        <v>3320</v>
      </c>
      <c r="J10" s="40">
        <v>223</v>
      </c>
      <c r="K10" s="41"/>
      <c r="L10" s="42"/>
    </row>
    <row r="11" spans="1:13">
      <c r="A11" s="35" t="s">
        <v>11</v>
      </c>
      <c r="B11" s="39">
        <v>1212</v>
      </c>
      <c r="C11" s="39">
        <v>1045</v>
      </c>
      <c r="D11" s="39">
        <v>3165</v>
      </c>
      <c r="E11" s="39">
        <v>3214</v>
      </c>
      <c r="F11" s="40">
        <v>4319</v>
      </c>
      <c r="G11" s="39">
        <v>5244</v>
      </c>
      <c r="H11" s="39">
        <v>5329</v>
      </c>
      <c r="I11" s="40">
        <v>5637</v>
      </c>
      <c r="J11" s="40">
        <v>5323</v>
      </c>
      <c r="K11" s="41"/>
      <c r="L11" s="42"/>
    </row>
    <row r="12" spans="1:13">
      <c r="A12" s="35" t="s">
        <v>12</v>
      </c>
      <c r="B12" s="39">
        <v>1318</v>
      </c>
      <c r="C12" s="39">
        <v>3225</v>
      </c>
      <c r="D12" s="39">
        <v>3824</v>
      </c>
      <c r="E12" s="39">
        <v>3865</v>
      </c>
      <c r="F12" s="40">
        <v>4611</v>
      </c>
      <c r="G12" s="39">
        <v>5027</v>
      </c>
      <c r="H12" s="39">
        <v>5275</v>
      </c>
      <c r="I12" s="40">
        <v>5366</v>
      </c>
      <c r="J12" s="40">
        <v>5511</v>
      </c>
      <c r="K12" s="41"/>
      <c r="L12" s="42"/>
    </row>
    <row r="13" spans="1:13">
      <c r="A13" s="35" t="s">
        <v>13</v>
      </c>
      <c r="B13" s="39">
        <v>7069</v>
      </c>
      <c r="C13" s="39">
        <v>13081</v>
      </c>
      <c r="D13" s="39">
        <v>18386</v>
      </c>
      <c r="E13" s="39">
        <v>18504</v>
      </c>
      <c r="F13" s="40">
        <f>SUM(F5:F12)</f>
        <v>22051</v>
      </c>
      <c r="G13" s="39">
        <f>SUM(G5:G12)</f>
        <v>25005</v>
      </c>
      <c r="H13" s="39">
        <f>SUM(H5:H12)</f>
        <v>26661</v>
      </c>
      <c r="I13" s="40">
        <v>27508</v>
      </c>
      <c r="J13" s="40">
        <f>SUM(J5:J12)</f>
        <v>24697</v>
      </c>
      <c r="K13" s="40"/>
      <c r="L13" s="40"/>
    </row>
    <row r="14" spans="1:13">
      <c r="B14" s="39"/>
      <c r="C14" s="39"/>
      <c r="D14" s="39"/>
      <c r="E14" s="39"/>
      <c r="F14" s="39"/>
      <c r="G14" s="39"/>
    </row>
    <row r="15" spans="1:13" ht="16.5" customHeight="1">
      <c r="A15" s="36" t="s">
        <v>22</v>
      </c>
      <c r="B15" s="43" t="s">
        <v>23</v>
      </c>
    </row>
    <row r="17" spans="1:2">
      <c r="A17" s="36" t="s">
        <v>24</v>
      </c>
      <c r="B17" t="s">
        <v>25</v>
      </c>
    </row>
    <row r="19" spans="1:2">
      <c r="A19" s="36" t="s">
        <v>26</v>
      </c>
    </row>
    <row r="40" spans="1:1">
      <c r="A40" s="6" t="s">
        <v>32</v>
      </c>
    </row>
  </sheetData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2"/>
  <sheetViews>
    <sheetView workbookViewId="0">
      <selection activeCell="A36" sqref="A36"/>
    </sheetView>
  </sheetViews>
  <sheetFormatPr baseColWidth="10" defaultColWidth="11.5703125" defaultRowHeight="11.25"/>
  <cols>
    <col min="1" max="1" width="49" style="6" customWidth="1"/>
    <col min="2" max="16384" width="11.5703125" style="6"/>
  </cols>
  <sheetData>
    <row r="1" spans="1:12" ht="71.25" customHeight="1"/>
    <row r="3" spans="1:12" ht="25.5" customHeight="1"/>
    <row r="4" spans="1:12" ht="15.75" customHeight="1">
      <c r="A4" s="51" t="s">
        <v>28</v>
      </c>
      <c r="B4" s="51"/>
      <c r="C4" s="51"/>
      <c r="D4" s="51"/>
      <c r="E4" s="51"/>
      <c r="F4" s="51"/>
      <c r="G4" s="31"/>
      <c r="H4" s="31"/>
      <c r="I4" s="31"/>
      <c r="J4" s="31"/>
    </row>
    <row r="6" spans="1:12" ht="12.75">
      <c r="B6" s="2"/>
      <c r="C6" s="2"/>
      <c r="D6" s="2"/>
      <c r="E6" s="2"/>
      <c r="F6" s="2"/>
      <c r="G6" s="2"/>
      <c r="H6" s="2"/>
      <c r="I6" s="2"/>
      <c r="J6" s="2"/>
      <c r="K6" s="7"/>
    </row>
    <row r="7" spans="1:12" ht="12.75">
      <c r="A7" s="1" t="s">
        <v>0</v>
      </c>
      <c r="B7" s="32">
        <v>2001</v>
      </c>
      <c r="C7" s="32">
        <v>2002</v>
      </c>
      <c r="D7" s="32">
        <v>2003</v>
      </c>
      <c r="E7" s="32">
        <v>2004</v>
      </c>
      <c r="F7" s="32">
        <v>2005</v>
      </c>
      <c r="G7" s="32">
        <v>2006</v>
      </c>
      <c r="H7" s="32">
        <v>2007</v>
      </c>
      <c r="I7" s="32">
        <v>2008</v>
      </c>
      <c r="J7" s="32">
        <v>2009</v>
      </c>
      <c r="K7" s="32">
        <v>2010</v>
      </c>
      <c r="L7" s="32">
        <v>2011</v>
      </c>
    </row>
    <row r="8" spans="1:12" ht="12.75">
      <c r="A8" s="2" t="s">
        <v>1</v>
      </c>
      <c r="B8" s="3">
        <f>36401/1000</f>
        <v>36.401000000000003</v>
      </c>
      <c r="C8" s="3">
        <f>48151/1000</f>
        <v>48.151000000000003</v>
      </c>
      <c r="D8" s="3">
        <f>53313/1000</f>
        <v>53.313000000000002</v>
      </c>
      <c r="E8" s="3">
        <f>64547/1000</f>
        <v>64.546999999999997</v>
      </c>
      <c r="F8" s="3">
        <f>106939.36479/1000</f>
        <v>106.93936479000001</v>
      </c>
      <c r="G8" s="3">
        <f>119345.57711/1000</f>
        <v>119.34557710999999</v>
      </c>
      <c r="H8" s="8">
        <f>139757.26203/1000</f>
        <v>139.75726203000002</v>
      </c>
      <c r="I8" s="3">
        <f>155103.83662/1000</f>
        <v>155.10383661999998</v>
      </c>
      <c r="J8" s="5">
        <f>144923.322/1000</f>
        <v>144.92332199999998</v>
      </c>
      <c r="K8" s="9">
        <f>112784.754406986/1000</f>
        <v>112.784754406986</v>
      </c>
      <c r="L8" s="9">
        <v>56.051000000000002</v>
      </c>
    </row>
    <row r="9" spans="1:12" ht="12.75">
      <c r="A9" s="2" t="s">
        <v>2</v>
      </c>
      <c r="B9" s="3">
        <f>27472/1000</f>
        <v>27.472000000000001</v>
      </c>
      <c r="C9" s="3">
        <f>33154/1000</f>
        <v>33.154000000000003</v>
      </c>
      <c r="D9" s="3">
        <f>48446/1000</f>
        <v>48.445999999999998</v>
      </c>
      <c r="E9" s="3">
        <f>54544/1000</f>
        <v>54.543999999999997</v>
      </c>
      <c r="F9" s="4">
        <f>79065.275/1000</f>
        <v>79.065275</v>
      </c>
      <c r="G9" s="8">
        <f>83507.9295/1000</f>
        <v>83.507929500000003</v>
      </c>
      <c r="H9" s="3">
        <f>88154.236/1000</f>
        <v>88.154235999999997</v>
      </c>
      <c r="I9" s="3">
        <f>91785.56/1000</f>
        <v>91.785560000000004</v>
      </c>
      <c r="J9" s="5">
        <f>101010.7/1000</f>
        <v>101.0107</v>
      </c>
      <c r="K9" s="9">
        <f>89620.422/1000</f>
        <v>89.620422000000005</v>
      </c>
      <c r="L9" s="9">
        <v>83.015000000000001</v>
      </c>
    </row>
    <row r="10" spans="1:12" ht="12.75">
      <c r="A10" s="2" t="s">
        <v>4</v>
      </c>
      <c r="B10" s="3">
        <f>29626.807/1000</f>
        <v>29.626806999999999</v>
      </c>
      <c r="C10" s="3">
        <f>45217.185/1000</f>
        <v>45.217185000000001</v>
      </c>
      <c r="D10" s="3">
        <f>50700/1000</f>
        <v>50.7</v>
      </c>
      <c r="E10" s="3">
        <f>54162.959/1000</f>
        <v>54.162959000000001</v>
      </c>
      <c r="F10" s="3">
        <f>99700.745/1000</f>
        <v>99.700744999999998</v>
      </c>
      <c r="G10" s="8">
        <f>107714.898/1000</f>
        <v>107.71489800000001</v>
      </c>
      <c r="H10" s="3">
        <f>120142.5534308/1000</f>
        <v>120.14255343080001</v>
      </c>
      <c r="I10" s="3">
        <f>125104.7328476/1000</f>
        <v>125.10473284759999</v>
      </c>
      <c r="J10" s="5">
        <f>78888.84/1000</f>
        <v>78.888840000000002</v>
      </c>
      <c r="K10" s="9">
        <f>82031.163/1000</f>
        <v>82.031163000000006</v>
      </c>
      <c r="L10" s="9">
        <v>74.820257999999995</v>
      </c>
    </row>
    <row r="33" spans="1:12" s="10" customFormat="1"/>
    <row r="34" spans="1:12" s="10" customFormat="1"/>
    <row r="35" spans="1:12" s="10" customFormat="1">
      <c r="A35" s="10" t="s">
        <v>16</v>
      </c>
    </row>
    <row r="36" spans="1:12" s="10" customFormat="1" ht="12.75">
      <c r="A36" s="6" t="s">
        <v>32</v>
      </c>
      <c r="B36" s="11"/>
      <c r="C36" s="11"/>
      <c r="D36" s="11"/>
      <c r="E36" s="11"/>
      <c r="F36" s="11"/>
      <c r="H36" s="12"/>
      <c r="I36" s="13"/>
      <c r="J36" s="13"/>
      <c r="K36" s="13"/>
      <c r="L36" s="13"/>
    </row>
    <row r="37" spans="1:12" s="10" customFormat="1" ht="12.75">
      <c r="A37" s="14"/>
      <c r="B37" s="11"/>
      <c r="C37" s="11"/>
      <c r="D37" s="11"/>
      <c r="E37" s="11"/>
      <c r="F37" s="11"/>
      <c r="G37" s="11"/>
      <c r="H37" s="12"/>
      <c r="I37" s="13"/>
      <c r="J37" s="13"/>
      <c r="K37" s="13"/>
      <c r="L37" s="13"/>
    </row>
    <row r="38" spans="1:12" s="10" customFormat="1" ht="12.75">
      <c r="A38" s="15"/>
      <c r="B38" s="11"/>
      <c r="C38" s="11"/>
      <c r="D38" s="11"/>
      <c r="E38" s="11"/>
      <c r="F38" s="11"/>
      <c r="G38" s="15"/>
      <c r="H38" s="11"/>
      <c r="I38" s="16"/>
      <c r="J38" s="11"/>
      <c r="K38" s="17"/>
      <c r="L38" s="13"/>
    </row>
    <row r="39" spans="1:12" s="10" customFormat="1" ht="12.75">
      <c r="A39" s="11"/>
      <c r="B39" s="16"/>
      <c r="C39" s="16"/>
      <c r="D39" s="18"/>
      <c r="E39" s="11"/>
      <c r="F39" s="11"/>
      <c r="G39" s="11"/>
      <c r="H39" s="16"/>
      <c r="I39" s="19"/>
      <c r="J39" s="18"/>
      <c r="K39" s="20"/>
      <c r="L39" s="13"/>
    </row>
    <row r="40" spans="1:12" s="10" customFormat="1" ht="12.75">
      <c r="A40" s="21"/>
      <c r="B40" s="22"/>
      <c r="C40" s="22"/>
      <c r="D40" s="23"/>
      <c r="E40" s="21"/>
      <c r="F40" s="11"/>
      <c r="G40" s="21"/>
      <c r="H40" s="24"/>
      <c r="I40" s="19"/>
      <c r="J40" s="24"/>
      <c r="K40" s="20"/>
      <c r="L40" s="13"/>
    </row>
    <row r="41" spans="1:12" s="10" customFormat="1" ht="12.75">
      <c r="A41" s="21"/>
      <c r="B41" s="22"/>
      <c r="C41" s="22"/>
      <c r="D41" s="23"/>
      <c r="E41" s="21"/>
      <c r="F41" s="11"/>
      <c r="G41" s="21"/>
      <c r="H41" s="24"/>
      <c r="I41" s="19"/>
      <c r="J41" s="24"/>
      <c r="K41" s="20"/>
      <c r="L41" s="13"/>
    </row>
    <row r="42" spans="1:12" s="10" customFormat="1" ht="12.75">
      <c r="A42" s="21"/>
      <c r="B42" s="22"/>
      <c r="C42" s="22"/>
      <c r="D42" s="23"/>
      <c r="E42" s="21"/>
      <c r="F42" s="11"/>
      <c r="G42" s="21"/>
      <c r="H42" s="24"/>
      <c r="I42" s="19"/>
      <c r="J42" s="24"/>
      <c r="K42" s="20"/>
      <c r="L42" s="13"/>
    </row>
    <row r="43" spans="1:12" s="10" customFormat="1" ht="12.75">
      <c r="A43" s="21"/>
      <c r="B43" s="22"/>
      <c r="C43" s="22"/>
      <c r="D43" s="23"/>
      <c r="E43" s="21"/>
      <c r="F43" s="11"/>
      <c r="G43" s="21"/>
      <c r="H43" s="24"/>
      <c r="I43" s="25"/>
      <c r="J43" s="24"/>
      <c r="K43" s="20"/>
      <c r="L43" s="13"/>
    </row>
    <row r="44" spans="1:12" s="10" customFormat="1" ht="12.75">
      <c r="A44" s="21"/>
      <c r="B44" s="22"/>
      <c r="C44" s="22"/>
      <c r="D44" s="23"/>
      <c r="E44" s="21"/>
      <c r="F44" s="11"/>
      <c r="G44" s="21"/>
      <c r="H44" s="24"/>
      <c r="I44" s="19"/>
      <c r="J44" s="24"/>
      <c r="K44" s="20"/>
      <c r="L44" s="13"/>
    </row>
    <row r="45" spans="1:12" s="10" customFormat="1" ht="12.75">
      <c r="A45" s="21"/>
      <c r="B45" s="22"/>
      <c r="C45" s="22"/>
      <c r="D45" s="23"/>
      <c r="E45" s="21"/>
      <c r="F45" s="11"/>
      <c r="G45" s="21"/>
      <c r="H45" s="24"/>
      <c r="I45" s="19"/>
      <c r="J45" s="24"/>
      <c r="K45" s="20"/>
      <c r="L45" s="13"/>
    </row>
    <row r="46" spans="1:12" s="10" customFormat="1" ht="12.75">
      <c r="A46" s="21"/>
      <c r="B46" s="22"/>
      <c r="C46" s="22"/>
      <c r="D46" s="23"/>
      <c r="E46" s="21"/>
      <c r="F46" s="11"/>
      <c r="G46" s="21"/>
      <c r="H46" s="24"/>
      <c r="I46" s="26"/>
      <c r="J46" s="24"/>
      <c r="K46" s="20"/>
      <c r="L46" s="13"/>
    </row>
    <row r="47" spans="1:12" s="10" customFormat="1" ht="12.75">
      <c r="A47" s="21"/>
      <c r="B47" s="22"/>
      <c r="C47" s="27"/>
      <c r="D47" s="23"/>
      <c r="E47" s="21"/>
      <c r="F47" s="11"/>
      <c r="G47" s="21"/>
      <c r="H47" s="24"/>
      <c r="I47" s="28"/>
      <c r="J47" s="24"/>
      <c r="K47" s="20"/>
      <c r="L47" s="13"/>
    </row>
    <row r="48" spans="1:12" s="10" customFormat="1" ht="12.75">
      <c r="A48" s="21"/>
      <c r="B48" s="22"/>
      <c r="C48" s="29"/>
      <c r="D48" s="23"/>
      <c r="E48" s="21"/>
      <c r="F48" s="11"/>
      <c r="G48" s="21"/>
      <c r="H48" s="24"/>
      <c r="I48" s="24"/>
      <c r="J48" s="24"/>
    </row>
    <row r="49" spans="4:4" s="10" customFormat="1">
      <c r="D49" s="30"/>
    </row>
    <row r="50" spans="4:4" s="10" customFormat="1"/>
    <row r="51" spans="4:4" s="10" customFormat="1"/>
    <row r="52" spans="4:4" s="10" customFormat="1"/>
    <row r="53" spans="4:4" s="10" customFormat="1"/>
    <row r="54" spans="4:4" s="10" customFormat="1"/>
    <row r="55" spans="4:4" s="10" customFormat="1"/>
    <row r="56" spans="4:4" s="10" customFormat="1"/>
    <row r="57" spans="4:4" s="10" customFormat="1"/>
    <row r="58" spans="4:4" s="10" customFormat="1"/>
    <row r="59" spans="4:4" s="10" customFormat="1"/>
    <row r="60" spans="4:4" s="10" customFormat="1"/>
    <row r="61" spans="4:4" s="10" customFormat="1"/>
    <row r="62" spans="4:4" s="10" customFormat="1"/>
    <row r="63" spans="4:4" s="10" customFormat="1"/>
    <row r="64" spans="4:4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</sheetData>
  <sheetProtection selectLockedCells="1" selectUnlockedCells="1"/>
  <mergeCells count="1">
    <mergeCell ref="A4: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2"/>
  <sheetViews>
    <sheetView workbookViewId="0">
      <selection activeCell="A12" sqref="A12"/>
    </sheetView>
  </sheetViews>
  <sheetFormatPr baseColWidth="10" defaultRowHeight="12.75"/>
  <cols>
    <col min="1" max="1" width="27.42578125" customWidth="1"/>
    <col min="2" max="2" width="11.7109375" bestFit="1" customWidth="1"/>
    <col min="3" max="3" width="11.5703125" bestFit="1" customWidth="1"/>
    <col min="4" max="4" width="11.7109375" bestFit="1" customWidth="1"/>
    <col min="5" max="5" width="11.5703125" bestFit="1" customWidth="1"/>
    <col min="6" max="6" width="11.7109375" bestFit="1" customWidth="1"/>
    <col min="7" max="7" width="11.5703125" bestFit="1" customWidth="1"/>
    <col min="8" max="8" width="11.7109375" bestFit="1" customWidth="1"/>
    <col min="9" max="9" width="11.5703125" bestFit="1" customWidth="1"/>
    <col min="10" max="10" width="11.7109375" bestFit="1" customWidth="1"/>
    <col min="11" max="11" width="11.5703125" bestFit="1" customWidth="1"/>
    <col min="12" max="12" width="11.7109375" bestFit="1" customWidth="1"/>
    <col min="13" max="13" width="11.5703125" bestFit="1" customWidth="1"/>
    <col min="14" max="14" width="11.7109375" bestFit="1" customWidth="1"/>
    <col min="16" max="16" width="11.7109375" bestFit="1" customWidth="1"/>
    <col min="18" max="18" width="11.7109375" bestFit="1" customWidth="1"/>
    <col min="20" max="20" width="11.7109375" bestFit="1" customWidth="1"/>
    <col min="22" max="22" width="11.7109375" bestFit="1" customWidth="1"/>
    <col min="24" max="25" width="11.7109375" bestFit="1" customWidth="1"/>
  </cols>
  <sheetData>
    <row r="1" spans="1:23" ht="88.5" customHeight="1"/>
    <row r="4" spans="1:23">
      <c r="A4" s="1" t="s">
        <v>0</v>
      </c>
      <c r="B4" s="1">
        <v>2001</v>
      </c>
      <c r="C4" s="1">
        <v>2001</v>
      </c>
      <c r="D4" s="1">
        <v>2002</v>
      </c>
      <c r="E4" s="1">
        <v>2002</v>
      </c>
      <c r="F4" s="1">
        <v>2003</v>
      </c>
      <c r="G4" s="1">
        <v>2003</v>
      </c>
      <c r="H4" s="1">
        <v>2004</v>
      </c>
      <c r="I4" s="1">
        <v>2004</v>
      </c>
      <c r="J4" s="1">
        <v>2005</v>
      </c>
      <c r="K4" s="1">
        <v>2005</v>
      </c>
      <c r="L4" s="1">
        <v>2006</v>
      </c>
      <c r="M4" s="1">
        <v>2006</v>
      </c>
      <c r="N4" s="1">
        <v>2007</v>
      </c>
      <c r="O4" s="1">
        <v>2007</v>
      </c>
      <c r="P4" s="1">
        <v>2008</v>
      </c>
      <c r="Q4" s="1">
        <v>2008</v>
      </c>
      <c r="R4" s="1">
        <v>2009</v>
      </c>
      <c r="S4" s="1">
        <v>2009</v>
      </c>
      <c r="T4" s="1">
        <v>2010</v>
      </c>
      <c r="U4" s="1">
        <v>2010</v>
      </c>
      <c r="V4" s="1">
        <v>2011</v>
      </c>
      <c r="W4" s="1">
        <v>2011</v>
      </c>
    </row>
    <row r="5" spans="1:23" ht="42.75" customHeight="1">
      <c r="A5" s="1"/>
      <c r="B5" s="33" t="s">
        <v>0</v>
      </c>
      <c r="C5" s="33" t="s">
        <v>14</v>
      </c>
      <c r="D5" s="33" t="s">
        <v>0</v>
      </c>
      <c r="E5" s="33" t="s">
        <v>14</v>
      </c>
      <c r="F5" s="33" t="s">
        <v>0</v>
      </c>
      <c r="G5" s="33" t="s">
        <v>14</v>
      </c>
      <c r="H5" s="33" t="s">
        <v>0</v>
      </c>
      <c r="I5" s="33" t="s">
        <v>14</v>
      </c>
      <c r="J5" s="33" t="s">
        <v>0</v>
      </c>
      <c r="K5" s="33" t="s">
        <v>14</v>
      </c>
      <c r="L5" s="33" t="s">
        <v>0</v>
      </c>
      <c r="M5" s="33" t="s">
        <v>14</v>
      </c>
      <c r="N5" s="33" t="s">
        <v>0</v>
      </c>
      <c r="O5" s="33" t="s">
        <v>14</v>
      </c>
      <c r="P5" s="33" t="s">
        <v>0</v>
      </c>
      <c r="Q5" s="33" t="s">
        <v>14</v>
      </c>
      <c r="R5" s="33" t="s">
        <v>0</v>
      </c>
      <c r="S5" s="33" t="s">
        <v>14</v>
      </c>
      <c r="T5" s="33" t="s">
        <v>0</v>
      </c>
      <c r="U5" s="33" t="s">
        <v>14</v>
      </c>
      <c r="V5" s="33" t="s">
        <v>0</v>
      </c>
      <c r="W5" s="33" t="s">
        <v>14</v>
      </c>
    </row>
    <row r="6" spans="1:23">
      <c r="A6" s="1" t="s">
        <v>1</v>
      </c>
      <c r="B6" s="34">
        <v>36401</v>
      </c>
      <c r="C6" s="34">
        <v>6.0725040400227082</v>
      </c>
      <c r="D6" s="34">
        <v>48151</v>
      </c>
      <c r="E6" s="34">
        <v>7.7078202896991721</v>
      </c>
      <c r="F6" s="34">
        <v>53313</v>
      </c>
      <c r="G6" s="34">
        <v>8.4943832040234124</v>
      </c>
      <c r="H6" s="34">
        <v>64547</v>
      </c>
      <c r="I6" s="34">
        <v>10.284301252416844</v>
      </c>
      <c r="J6" s="34">
        <v>106939.36479000001</v>
      </c>
      <c r="K6" s="34">
        <v>13.91077910841965</v>
      </c>
      <c r="L6" s="34">
        <v>119345.57711</v>
      </c>
      <c r="M6" s="34">
        <v>14.963701755789355</v>
      </c>
      <c r="N6" s="34">
        <v>139757.26203000001</v>
      </c>
      <c r="O6" s="34">
        <v>17.340770310818552</v>
      </c>
      <c r="P6" s="34">
        <v>155103.83662000002</v>
      </c>
      <c r="Q6" s="34">
        <v>18.909982494983065</v>
      </c>
      <c r="R6" s="34">
        <v>144923.32199999999</v>
      </c>
      <c r="S6" s="34">
        <v>17.45449427870161</v>
      </c>
      <c r="T6" s="34">
        <v>112784.75440698609</v>
      </c>
      <c r="U6" s="34">
        <v>13.473311580429531</v>
      </c>
      <c r="V6" s="34">
        <v>56051</v>
      </c>
      <c r="W6" s="34">
        <v>7</v>
      </c>
    </row>
    <row r="7" spans="1:23">
      <c r="A7" s="1" t="s">
        <v>2</v>
      </c>
      <c r="B7" s="34">
        <v>27472</v>
      </c>
      <c r="C7" s="34">
        <v>3.7104428328161334</v>
      </c>
      <c r="D7" s="34">
        <v>33154</v>
      </c>
      <c r="E7" s="34">
        <v>4.4332822709359396</v>
      </c>
      <c r="F7" s="34">
        <v>48446</v>
      </c>
      <c r="G7" s="34">
        <v>6.368735118672018</v>
      </c>
      <c r="H7" s="34">
        <v>54544</v>
      </c>
      <c r="I7" s="34">
        <v>7.1703812144004981</v>
      </c>
      <c r="J7" s="34">
        <v>79065.274999999994</v>
      </c>
      <c r="K7" s="34">
        <v>10.284889739445163</v>
      </c>
      <c r="L7" s="34">
        <v>83507.929499999998</v>
      </c>
      <c r="M7" s="34">
        <v>10.470331465486545</v>
      </c>
      <c r="N7" s="34">
        <v>88154.236000000004</v>
      </c>
      <c r="O7" s="34">
        <v>10.93798158462458</v>
      </c>
      <c r="P7" s="34">
        <v>91785.56</v>
      </c>
      <c r="Q7" s="34">
        <v>11.19033139808491</v>
      </c>
      <c r="R7" s="34">
        <v>101010.7</v>
      </c>
      <c r="S7" s="34">
        <v>12.165679484200925</v>
      </c>
      <c r="T7" s="34">
        <v>89620.422000000006</v>
      </c>
      <c r="U7" s="34">
        <v>10.706091225932463</v>
      </c>
      <c r="V7" s="34">
        <v>83015</v>
      </c>
      <c r="W7" s="34">
        <v>6.7</v>
      </c>
    </row>
    <row r="8" spans="1:23">
      <c r="A8" s="1" t="s">
        <v>3</v>
      </c>
      <c r="B8" s="34">
        <v>29626.807000000001</v>
      </c>
      <c r="C8" s="34">
        <v>4.0014769107592034</v>
      </c>
      <c r="D8" s="34">
        <v>45217.184999999998</v>
      </c>
      <c r="E8" s="34">
        <v>6.0463456778105353</v>
      </c>
      <c r="F8" s="34">
        <v>50700</v>
      </c>
      <c r="G8" s="34">
        <v>6.665047073373886</v>
      </c>
      <c r="H8" s="34">
        <v>54162.959000000003</v>
      </c>
      <c r="I8" s="34">
        <v>7.1202893760990094</v>
      </c>
      <c r="J8" s="34">
        <v>99700.744999999995</v>
      </c>
      <c r="K8" s="34">
        <v>12.969172234783711</v>
      </c>
      <c r="L8" s="34">
        <v>107714.898</v>
      </c>
      <c r="M8" s="34">
        <v>13.505432269531646</v>
      </c>
      <c r="N8" s="34">
        <v>120142.55343080001</v>
      </c>
      <c r="O8" s="34">
        <v>14.907020882761268</v>
      </c>
      <c r="P8" s="34">
        <v>125104.73284759998</v>
      </c>
      <c r="Q8" s="34">
        <v>15.252545389857866</v>
      </c>
      <c r="R8" s="34">
        <v>78888.84</v>
      </c>
      <c r="S8" s="34">
        <v>9.5013334460647165</v>
      </c>
      <c r="T8" s="34">
        <v>82031.163</v>
      </c>
      <c r="U8" s="34">
        <v>9.7994753299346851</v>
      </c>
      <c r="V8" s="34">
        <v>74820.258000000002</v>
      </c>
      <c r="W8" s="34">
        <v>8.9</v>
      </c>
    </row>
    <row r="12" spans="1:23">
      <c r="A12" s="6" t="s">
        <v>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Ratio Contenedores</vt:lpstr>
      <vt:lpstr>Nº contenedores</vt:lpstr>
      <vt:lpstr>Recogida select.-contenedores</vt:lpstr>
      <vt:lpstr>Evaluación recg-select.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2012-10-19T07:30:28Z</dcterms:created>
  <dcterms:modified xsi:type="dcterms:W3CDTF">2015-01-20T15:41:49Z</dcterms:modified>
</cp:coreProperties>
</file>