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% Población costera" sheetId="1" r:id="rId1"/>
    <sheet name="Comparativa densidad" sheetId="2" r:id="rId2"/>
  </sheets>
  <definedNames>
    <definedName name="OLE_LINK1" localSheetId="0">'% Población costera'!$A$3</definedName>
  </definedNames>
  <calcPr calcId="125725"/>
</workbook>
</file>

<file path=xl/calcChain.xml><?xml version="1.0" encoding="utf-8"?>
<calcChain xmlns="http://schemas.openxmlformats.org/spreadsheetml/2006/main">
  <c r="H18" i="2"/>
  <c r="G18"/>
  <c r="E18"/>
  <c r="D18"/>
  <c r="H16"/>
  <c r="G16"/>
  <c r="E16"/>
  <c r="D16"/>
  <c r="H14"/>
  <c r="G14"/>
  <c r="E14"/>
  <c r="D14"/>
  <c r="H12"/>
  <c r="G12"/>
  <c r="E12"/>
  <c r="D12"/>
  <c r="H10"/>
  <c r="G10"/>
  <c r="E10"/>
  <c r="D10"/>
  <c r="H8"/>
  <c r="G8"/>
  <c r="E8"/>
  <c r="D8"/>
  <c r="B171" i="1"/>
  <c r="B172"/>
  <c r="B168"/>
  <c r="B169"/>
  <c r="K145"/>
  <c r="D156"/>
  <c r="P106"/>
  <c r="P90"/>
  <c r="P71"/>
  <c r="P14"/>
  <c r="P121"/>
  <c r="P12"/>
  <c r="P84"/>
  <c r="P19"/>
  <c r="P80"/>
  <c r="P111"/>
  <c r="P88"/>
  <c r="P72"/>
  <c r="P26"/>
  <c r="P134"/>
  <c r="P41"/>
  <c r="P33"/>
  <c r="P86"/>
  <c r="P7"/>
  <c r="P9"/>
  <c r="P140"/>
  <c r="P142"/>
  <c r="P113"/>
  <c r="P89"/>
  <c r="P83"/>
  <c r="P10"/>
  <c r="P65"/>
  <c r="P143"/>
  <c r="P110"/>
  <c r="P132"/>
  <c r="P94"/>
  <c r="P117"/>
  <c r="P57"/>
  <c r="P61"/>
  <c r="P17"/>
  <c r="P91"/>
  <c r="P137"/>
  <c r="P97"/>
  <c r="P78"/>
  <c r="P104"/>
  <c r="P8"/>
  <c r="P20"/>
  <c r="P100"/>
  <c r="P85"/>
  <c r="P135"/>
  <c r="P123"/>
  <c r="P60"/>
  <c r="P16"/>
  <c r="P51"/>
  <c r="P109"/>
  <c r="P124"/>
  <c r="P69"/>
  <c r="P62"/>
  <c r="P67"/>
  <c r="P130"/>
  <c r="P55"/>
  <c r="P47"/>
  <c r="P53"/>
  <c r="P48"/>
  <c r="P29"/>
  <c r="P21"/>
  <c r="P23"/>
  <c r="P54"/>
  <c r="P141"/>
  <c r="P115"/>
  <c r="P50"/>
  <c r="P18"/>
  <c r="P81"/>
  <c r="P66"/>
  <c r="P56"/>
  <c r="P36"/>
  <c r="P22"/>
  <c r="P108"/>
  <c r="P95"/>
  <c r="P129"/>
  <c r="P133"/>
  <c r="P105"/>
  <c r="P79"/>
  <c r="P75"/>
  <c r="P107"/>
  <c r="P139"/>
  <c r="P119"/>
  <c r="P116"/>
  <c r="P114"/>
  <c r="P98"/>
  <c r="P32"/>
  <c r="P76"/>
  <c r="P127"/>
  <c r="P93"/>
  <c r="P128"/>
  <c r="P103"/>
  <c r="P68"/>
  <c r="P30"/>
  <c r="P28"/>
  <c r="P49"/>
  <c r="P46"/>
  <c r="P25"/>
  <c r="P27"/>
  <c r="P131"/>
  <c r="P70"/>
  <c r="P39"/>
  <c r="P102"/>
  <c r="P59"/>
  <c r="P13"/>
  <c r="P35"/>
  <c r="P99"/>
  <c r="P144"/>
  <c r="P43"/>
  <c r="P138"/>
  <c r="P11"/>
  <c r="P136"/>
  <c r="P58"/>
  <c r="P145"/>
  <c r="P45"/>
  <c r="P42"/>
  <c r="P37"/>
  <c r="P63"/>
  <c r="P6"/>
  <c r="P118"/>
  <c r="P40"/>
  <c r="P87"/>
  <c r="P15"/>
  <c r="P31"/>
  <c r="P38"/>
  <c r="P24"/>
  <c r="P52"/>
  <c r="P120"/>
  <c r="P77"/>
  <c r="P96"/>
  <c r="P126"/>
  <c r="P101"/>
  <c r="P44"/>
  <c r="P73"/>
  <c r="P74"/>
  <c r="P64"/>
  <c r="P92"/>
  <c r="P122"/>
  <c r="P34"/>
  <c r="P112"/>
  <c r="O34"/>
  <c r="O122"/>
  <c r="O92"/>
  <c r="O64"/>
  <c r="O74"/>
  <c r="O73"/>
  <c r="O44"/>
  <c r="O101"/>
  <c r="O126"/>
  <c r="O96"/>
  <c r="O77"/>
  <c r="O120"/>
  <c r="O52"/>
  <c r="O24"/>
  <c r="O38"/>
  <c r="O31"/>
  <c r="O15"/>
  <c r="O87"/>
  <c r="O40"/>
  <c r="O118"/>
  <c r="O6"/>
  <c r="O63"/>
  <c r="O37"/>
  <c r="O42"/>
  <c r="O45"/>
  <c r="O145"/>
  <c r="O58"/>
  <c r="O136"/>
  <c r="O11"/>
  <c r="O138"/>
  <c r="O43"/>
  <c r="O144"/>
  <c r="O99"/>
  <c r="O35"/>
  <c r="O13"/>
  <c r="O59"/>
  <c r="O102"/>
  <c r="O39"/>
  <c r="O70"/>
  <c r="O131"/>
  <c r="O27"/>
  <c r="O25"/>
  <c r="O46"/>
  <c r="O49"/>
  <c r="O28"/>
  <c r="O30"/>
  <c r="O68"/>
  <c r="O103"/>
  <c r="O128"/>
  <c r="O93"/>
  <c r="O127"/>
  <c r="O76"/>
  <c r="O32"/>
  <c r="O98"/>
  <c r="O114"/>
  <c r="O116"/>
  <c r="O119"/>
  <c r="O139"/>
  <c r="O107"/>
  <c r="O75"/>
  <c r="O79"/>
  <c r="O105"/>
  <c r="O133"/>
  <c r="O129"/>
  <c r="O95"/>
  <c r="O108"/>
  <c r="O22"/>
  <c r="O36"/>
  <c r="O56"/>
  <c r="O66"/>
  <c r="O81"/>
  <c r="O18"/>
  <c r="O50"/>
  <c r="O115"/>
  <c r="O141"/>
  <c r="O54"/>
  <c r="O23"/>
  <c r="O21"/>
  <c r="O29"/>
  <c r="O48"/>
  <c r="O53"/>
  <c r="O47"/>
  <c r="O55"/>
  <c r="O130"/>
  <c r="O67"/>
  <c r="O62"/>
  <c r="O69"/>
  <c r="O124"/>
  <c r="O109"/>
  <c r="O51"/>
  <c r="O16"/>
  <c r="O60"/>
  <c r="O123"/>
  <c r="O135"/>
  <c r="O85"/>
  <c r="O100"/>
  <c r="O20"/>
  <c r="O8"/>
  <c r="O104"/>
  <c r="O78"/>
  <c r="O97"/>
  <c r="O137"/>
  <c r="O91"/>
  <c r="O17"/>
  <c r="O61"/>
  <c r="O57"/>
  <c r="O117"/>
  <c r="O94"/>
  <c r="O132"/>
  <c r="O110"/>
  <c r="O143"/>
  <c r="O65"/>
  <c r="O10"/>
  <c r="O83"/>
  <c r="O89"/>
  <c r="O113"/>
  <c r="O142"/>
  <c r="O140"/>
  <c r="O9"/>
  <c r="O7"/>
  <c r="O86"/>
  <c r="O33"/>
  <c r="O41"/>
  <c r="O134"/>
  <c r="O26"/>
  <c r="O72"/>
  <c r="O88"/>
  <c r="O111"/>
  <c r="O80"/>
  <c r="O19"/>
  <c r="O84"/>
  <c r="O12"/>
  <c r="O121"/>
  <c r="O14"/>
  <c r="O71"/>
  <c r="O90"/>
  <c r="O106"/>
  <c r="O112"/>
  <c r="N34"/>
  <c r="N122"/>
  <c r="N92"/>
  <c r="N64"/>
  <c r="N74"/>
  <c r="N73"/>
  <c r="N44"/>
  <c r="N101"/>
  <c r="N126"/>
  <c r="N96"/>
  <c r="N77"/>
  <c r="N120"/>
  <c r="N52"/>
  <c r="N24"/>
  <c r="N38"/>
  <c r="N31"/>
  <c r="N15"/>
  <c r="N87"/>
  <c r="N40"/>
  <c r="N118"/>
  <c r="N6"/>
  <c r="N63"/>
  <c r="N37"/>
  <c r="N42"/>
  <c r="N45"/>
  <c r="N145"/>
  <c r="N58"/>
  <c r="N136"/>
  <c r="N11"/>
  <c r="N138"/>
  <c r="N43"/>
  <c r="N144"/>
  <c r="N99"/>
  <c r="N35"/>
  <c r="N13"/>
  <c r="N59"/>
  <c r="N102"/>
  <c r="N39"/>
  <c r="N70"/>
  <c r="N131"/>
  <c r="N27"/>
  <c r="N25"/>
  <c r="N46"/>
  <c r="N49"/>
  <c r="N28"/>
  <c r="N30"/>
  <c r="N68"/>
  <c r="N103"/>
  <c r="N128"/>
  <c r="N93"/>
  <c r="N127"/>
  <c r="N76"/>
  <c r="N32"/>
  <c r="N98"/>
  <c r="N114"/>
  <c r="N116"/>
  <c r="N119"/>
  <c r="N139"/>
  <c r="N107"/>
  <c r="N75"/>
  <c r="N79"/>
  <c r="N105"/>
  <c r="N133"/>
  <c r="N129"/>
  <c r="N95"/>
  <c r="N108"/>
  <c r="N22"/>
  <c r="N36"/>
  <c r="N56"/>
  <c r="N66"/>
  <c r="N81"/>
  <c r="N18"/>
  <c r="N50"/>
  <c r="N115"/>
  <c r="N141"/>
  <c r="N54"/>
  <c r="N23"/>
  <c r="N21"/>
  <c r="N29"/>
  <c r="N48"/>
  <c r="N53"/>
  <c r="N47"/>
  <c r="N55"/>
  <c r="N130"/>
  <c r="N67"/>
  <c r="N62"/>
  <c r="N69"/>
  <c r="N124"/>
  <c r="N109"/>
  <c r="N51"/>
  <c r="N16"/>
  <c r="N60"/>
  <c r="N123"/>
  <c r="N135"/>
  <c r="N85"/>
  <c r="N100"/>
  <c r="N20"/>
  <c r="N8"/>
  <c r="N104"/>
  <c r="N78"/>
  <c r="N97"/>
  <c r="N137"/>
  <c r="N91"/>
  <c r="N17"/>
  <c r="N61"/>
  <c r="N57"/>
  <c r="N117"/>
  <c r="N94"/>
  <c r="N132"/>
  <c r="N110"/>
  <c r="N143"/>
  <c r="N65"/>
  <c r="N10"/>
  <c r="N83"/>
  <c r="N89"/>
  <c r="N113"/>
  <c r="N142"/>
  <c r="N140"/>
  <c r="N9"/>
  <c r="N7"/>
  <c r="N86"/>
  <c r="N33"/>
  <c r="N41"/>
  <c r="N134"/>
  <c r="N26"/>
  <c r="N72"/>
  <c r="N88"/>
  <c r="N111"/>
  <c r="N80"/>
  <c r="N19"/>
  <c r="N84"/>
  <c r="N12"/>
  <c r="N121"/>
  <c r="N14"/>
  <c r="N71"/>
  <c r="N90"/>
  <c r="N106"/>
  <c r="N112"/>
  <c r="K34"/>
  <c r="M34"/>
  <c r="K122"/>
  <c r="M122"/>
  <c r="K92"/>
  <c r="M92"/>
  <c r="K64"/>
  <c r="M64"/>
  <c r="K74"/>
  <c r="M74"/>
  <c r="K73"/>
  <c r="M73"/>
  <c r="K44"/>
  <c r="M44"/>
  <c r="K101"/>
  <c r="M101"/>
  <c r="K126"/>
  <c r="M126"/>
  <c r="K96"/>
  <c r="M96"/>
  <c r="K77"/>
  <c r="M77"/>
  <c r="K120"/>
  <c r="M120"/>
  <c r="K52"/>
  <c r="M52"/>
  <c r="K24"/>
  <c r="M24"/>
  <c r="K38"/>
  <c r="M38"/>
  <c r="K31"/>
  <c r="M31"/>
  <c r="K15"/>
  <c r="M15"/>
  <c r="K87"/>
  <c r="M87"/>
  <c r="K40"/>
  <c r="M40"/>
  <c r="K118"/>
  <c r="M118"/>
  <c r="K6"/>
  <c r="M6"/>
  <c r="K63"/>
  <c r="M63"/>
  <c r="K37"/>
  <c r="M37"/>
  <c r="K42"/>
  <c r="M42"/>
  <c r="K45"/>
  <c r="M45"/>
  <c r="M145"/>
  <c r="K58"/>
  <c r="M58"/>
  <c r="K136"/>
  <c r="M136"/>
  <c r="K11"/>
  <c r="M11"/>
  <c r="K138"/>
  <c r="M138"/>
  <c r="K43"/>
  <c r="M43"/>
  <c r="K144"/>
  <c r="M144"/>
  <c r="K99"/>
  <c r="M99"/>
  <c r="K35"/>
  <c r="M35"/>
  <c r="K13"/>
  <c r="M13"/>
  <c r="K59"/>
  <c r="M59"/>
  <c r="K102"/>
  <c r="M102"/>
  <c r="K39"/>
  <c r="M39"/>
  <c r="K70"/>
  <c r="M70"/>
  <c r="K131"/>
  <c r="M131"/>
  <c r="K27"/>
  <c r="M27"/>
  <c r="K25"/>
  <c r="M25"/>
  <c r="K46"/>
  <c r="M46"/>
  <c r="K49"/>
  <c r="M49"/>
  <c r="K28"/>
  <c r="M28"/>
  <c r="K30"/>
  <c r="M30"/>
  <c r="K68"/>
  <c r="M68"/>
  <c r="K103"/>
  <c r="M103"/>
  <c r="K128"/>
  <c r="M128"/>
  <c r="K82"/>
  <c r="M82"/>
  <c r="K93"/>
  <c r="M93"/>
  <c r="K127"/>
  <c r="M127"/>
  <c r="K76"/>
  <c r="M76"/>
  <c r="K32"/>
  <c r="M32"/>
  <c r="K98"/>
  <c r="M98"/>
  <c r="K114"/>
  <c r="M114"/>
  <c r="K116"/>
  <c r="M116"/>
  <c r="K119"/>
  <c r="M119"/>
  <c r="K139"/>
  <c r="M139"/>
  <c r="K107"/>
  <c r="M107"/>
  <c r="K75"/>
  <c r="M75"/>
  <c r="K79"/>
  <c r="M79"/>
  <c r="K105"/>
  <c r="M105"/>
  <c r="K133"/>
  <c r="M133"/>
  <c r="K129"/>
  <c r="M129"/>
  <c r="K95"/>
  <c r="M95"/>
  <c r="K108"/>
  <c r="M108"/>
  <c r="K22"/>
  <c r="M22"/>
  <c r="K36"/>
  <c r="M36"/>
  <c r="K56"/>
  <c r="M56"/>
  <c r="K66"/>
  <c r="M66"/>
  <c r="K81"/>
  <c r="M81"/>
  <c r="K18"/>
  <c r="M18"/>
  <c r="K50"/>
  <c r="M50"/>
  <c r="K115"/>
  <c r="M115"/>
  <c r="K141"/>
  <c r="M141"/>
  <c r="K54"/>
  <c r="M54"/>
  <c r="K23"/>
  <c r="M23"/>
  <c r="K21"/>
  <c r="M21"/>
  <c r="K29"/>
  <c r="M29"/>
  <c r="K48"/>
  <c r="M48"/>
  <c r="K53"/>
  <c r="M53"/>
  <c r="K47"/>
  <c r="M47"/>
  <c r="K55"/>
  <c r="M55"/>
  <c r="K130"/>
  <c r="M130"/>
  <c r="K67"/>
  <c r="M67"/>
  <c r="K62"/>
  <c r="M62"/>
  <c r="K69"/>
  <c r="M69"/>
  <c r="K124"/>
  <c r="M124"/>
  <c r="K109"/>
  <c r="M109"/>
  <c r="K51"/>
  <c r="M51"/>
  <c r="K16"/>
  <c r="M16"/>
  <c r="K60"/>
  <c r="M60"/>
  <c r="K123"/>
  <c r="M123"/>
  <c r="K135"/>
  <c r="M135"/>
  <c r="K85"/>
  <c r="M85"/>
  <c r="K100"/>
  <c r="M100"/>
  <c r="K20"/>
  <c r="M20"/>
  <c r="K8"/>
  <c r="M8"/>
  <c r="K104"/>
  <c r="M104"/>
  <c r="K78"/>
  <c r="M78"/>
  <c r="K97"/>
  <c r="M97"/>
  <c r="K137"/>
  <c r="M137"/>
  <c r="K91"/>
  <c r="M91"/>
  <c r="K17"/>
  <c r="M17"/>
  <c r="K61"/>
  <c r="M61"/>
  <c r="K57"/>
  <c r="M57"/>
  <c r="K117"/>
  <c r="M117"/>
  <c r="K94"/>
  <c r="M94"/>
  <c r="K132"/>
  <c r="M132"/>
  <c r="K110"/>
  <c r="M110"/>
  <c r="K143"/>
  <c r="M143"/>
  <c r="K65"/>
  <c r="M65"/>
  <c r="K10"/>
  <c r="M10"/>
  <c r="K83"/>
  <c r="M83"/>
  <c r="K89"/>
  <c r="M89"/>
  <c r="K113"/>
  <c r="M113"/>
  <c r="K142"/>
  <c r="M142"/>
  <c r="K140"/>
  <c r="M140"/>
  <c r="K9"/>
  <c r="M9"/>
  <c r="K7"/>
  <c r="M7"/>
  <c r="K86"/>
  <c r="M86"/>
  <c r="K33"/>
  <c r="M33"/>
  <c r="K41"/>
  <c r="M41"/>
  <c r="K134"/>
  <c r="M134"/>
  <c r="K26"/>
  <c r="M26"/>
  <c r="K72"/>
  <c r="M72"/>
  <c r="K88"/>
  <c r="M88"/>
  <c r="K111"/>
  <c r="M111"/>
  <c r="K80"/>
  <c r="M80"/>
  <c r="K19"/>
  <c r="M19"/>
  <c r="K84"/>
  <c r="M84"/>
  <c r="K12"/>
  <c r="M12"/>
  <c r="K121"/>
  <c r="M121"/>
  <c r="K14"/>
  <c r="M14"/>
  <c r="K71"/>
  <c r="M71"/>
  <c r="K90"/>
  <c r="M90"/>
  <c r="K106"/>
  <c r="M106"/>
  <c r="K125"/>
  <c r="M125"/>
  <c r="K112"/>
  <c r="M112"/>
  <c r="J34"/>
  <c r="L34"/>
  <c r="J122"/>
  <c r="L122"/>
  <c r="J92"/>
  <c r="L92"/>
  <c r="J64"/>
  <c r="L64"/>
  <c r="J74"/>
  <c r="L74"/>
  <c r="J73"/>
  <c r="L73"/>
  <c r="J44"/>
  <c r="L44"/>
  <c r="J101"/>
  <c r="L101"/>
  <c r="J126"/>
  <c r="L126"/>
  <c r="J96"/>
  <c r="L96"/>
  <c r="J77"/>
  <c r="L77"/>
  <c r="J120"/>
  <c r="L120"/>
  <c r="J52"/>
  <c r="L52"/>
  <c r="J24"/>
  <c r="L24"/>
  <c r="J38"/>
  <c r="L38"/>
  <c r="J31"/>
  <c r="L31"/>
  <c r="J15"/>
  <c r="L15"/>
  <c r="J87"/>
  <c r="L87"/>
  <c r="J40"/>
  <c r="L40"/>
  <c r="J118"/>
  <c r="L118"/>
  <c r="J6"/>
  <c r="L6"/>
  <c r="J63"/>
  <c r="L63"/>
  <c r="J37"/>
  <c r="L37"/>
  <c r="J42"/>
  <c r="L42"/>
  <c r="J45"/>
  <c r="L45"/>
  <c r="J145"/>
  <c r="L145"/>
  <c r="J58"/>
  <c r="L58"/>
  <c r="J136"/>
  <c r="L136"/>
  <c r="J11"/>
  <c r="L11"/>
  <c r="J138"/>
  <c r="L138"/>
  <c r="J43"/>
  <c r="L43"/>
  <c r="J144"/>
  <c r="L144"/>
  <c r="J99"/>
  <c r="L99"/>
  <c r="J35"/>
  <c r="L35"/>
  <c r="J13"/>
  <c r="L13"/>
  <c r="J59"/>
  <c r="L59"/>
  <c r="J102"/>
  <c r="L102"/>
  <c r="J39"/>
  <c r="L39"/>
  <c r="J70"/>
  <c r="L70"/>
  <c r="J131"/>
  <c r="L131"/>
  <c r="J27"/>
  <c r="L27"/>
  <c r="J25"/>
  <c r="L25"/>
  <c r="J46"/>
  <c r="L46"/>
  <c r="J49"/>
  <c r="L49"/>
  <c r="J28"/>
  <c r="L28"/>
  <c r="J30"/>
  <c r="L30"/>
  <c r="J68"/>
  <c r="L68"/>
  <c r="J103"/>
  <c r="L103"/>
  <c r="J128"/>
  <c r="L128"/>
  <c r="J82"/>
  <c r="L82"/>
  <c r="J93"/>
  <c r="L93"/>
  <c r="J127"/>
  <c r="L127"/>
  <c r="J76"/>
  <c r="L76"/>
  <c r="J32"/>
  <c r="L32"/>
  <c r="J98"/>
  <c r="L98"/>
  <c r="J114"/>
  <c r="L114"/>
  <c r="J116"/>
  <c r="L116"/>
  <c r="J119"/>
  <c r="L119"/>
  <c r="J139"/>
  <c r="L139"/>
  <c r="J107"/>
  <c r="L107"/>
  <c r="J75"/>
  <c r="L75"/>
  <c r="J79"/>
  <c r="L79"/>
  <c r="J105"/>
  <c r="L105"/>
  <c r="J133"/>
  <c r="L133"/>
  <c r="J129"/>
  <c r="L129"/>
  <c r="J95"/>
  <c r="L95"/>
  <c r="J108"/>
  <c r="L108"/>
  <c r="J22"/>
  <c r="L22"/>
  <c r="J36"/>
  <c r="L36"/>
  <c r="J56"/>
  <c r="L56"/>
  <c r="J66"/>
  <c r="L66"/>
  <c r="J81"/>
  <c r="L81"/>
  <c r="J18"/>
  <c r="L18"/>
  <c r="J50"/>
  <c r="L50"/>
  <c r="J115"/>
  <c r="L115"/>
  <c r="J141"/>
  <c r="L141"/>
  <c r="J54"/>
  <c r="L54"/>
  <c r="J23"/>
  <c r="L23"/>
  <c r="J21"/>
  <c r="L21"/>
  <c r="J29"/>
  <c r="L29"/>
  <c r="J48"/>
  <c r="L48"/>
  <c r="J53"/>
  <c r="L53"/>
  <c r="J47"/>
  <c r="L47"/>
  <c r="J55"/>
  <c r="L55"/>
  <c r="J130"/>
  <c r="L130"/>
  <c r="J67"/>
  <c r="L67"/>
  <c r="J62"/>
  <c r="L62"/>
  <c r="J69"/>
  <c r="L69"/>
  <c r="J124"/>
  <c r="L124"/>
  <c r="J109"/>
  <c r="L109"/>
  <c r="J51"/>
  <c r="L51"/>
  <c r="J16"/>
  <c r="L16"/>
  <c r="J60"/>
  <c r="L60"/>
  <c r="J123"/>
  <c r="L123"/>
  <c r="J135"/>
  <c r="L135"/>
  <c r="J85"/>
  <c r="L85"/>
  <c r="J100"/>
  <c r="L100"/>
  <c r="J20"/>
  <c r="L20"/>
  <c r="J8"/>
  <c r="L8"/>
  <c r="J104"/>
  <c r="L104"/>
  <c r="J78"/>
  <c r="L78"/>
  <c r="J97"/>
  <c r="L97"/>
  <c r="J137"/>
  <c r="L137"/>
  <c r="J91"/>
  <c r="L91"/>
  <c r="J17"/>
  <c r="L17"/>
  <c r="J61"/>
  <c r="L61"/>
  <c r="J57"/>
  <c r="L57"/>
  <c r="J117"/>
  <c r="L117"/>
  <c r="J94"/>
  <c r="L94"/>
  <c r="J132"/>
  <c r="L132"/>
  <c r="J110"/>
  <c r="L110"/>
  <c r="J143"/>
  <c r="L143"/>
  <c r="J65"/>
  <c r="L65"/>
  <c r="J10"/>
  <c r="L10"/>
  <c r="J83"/>
  <c r="L83"/>
  <c r="J89"/>
  <c r="L89"/>
  <c r="J113"/>
  <c r="L113"/>
  <c r="J142"/>
  <c r="L142"/>
  <c r="J140"/>
  <c r="L140"/>
  <c r="J9"/>
  <c r="L9"/>
  <c r="J7"/>
  <c r="L7"/>
  <c r="J86"/>
  <c r="L86"/>
  <c r="J33"/>
  <c r="L33"/>
  <c r="J41"/>
  <c r="L41"/>
  <c r="J134"/>
  <c r="L134"/>
  <c r="J26"/>
  <c r="L26"/>
  <c r="J72"/>
  <c r="L72"/>
  <c r="J88"/>
  <c r="L88"/>
  <c r="J111"/>
  <c r="L111"/>
  <c r="J80"/>
  <c r="L80"/>
  <c r="J19"/>
  <c r="L19"/>
  <c r="J84"/>
  <c r="L84"/>
  <c r="J12"/>
  <c r="L12"/>
  <c r="J121"/>
  <c r="L121"/>
  <c r="J14"/>
  <c r="L14"/>
  <c r="J71"/>
  <c r="L71"/>
  <c r="J90"/>
  <c r="L90"/>
  <c r="J106"/>
  <c r="L106"/>
  <c r="J125"/>
  <c r="L125"/>
  <c r="J112"/>
  <c r="L112"/>
  <c r="C157"/>
  <c r="D157"/>
  <c r="C155"/>
  <c r="D155"/>
  <c r="C154"/>
  <c r="D154"/>
  <c r="C153"/>
  <c r="D153"/>
  <c r="C152"/>
  <c r="D152"/>
  <c r="C151"/>
  <c r="D151"/>
  <c r="I147"/>
</calcChain>
</file>

<file path=xl/sharedStrings.xml><?xml version="1.0" encoding="utf-8"?>
<sst xmlns="http://schemas.openxmlformats.org/spreadsheetml/2006/main" count="194" uniqueCount="183">
  <si>
    <t>COD_ INE</t>
  </si>
  <si>
    <t xml:space="preserve">MUNICIPIOS DEL LITORAL </t>
  </si>
  <si>
    <t>Adra</t>
  </si>
  <si>
    <t>Almería</t>
  </si>
  <si>
    <t>Antas</t>
  </si>
  <si>
    <t>Bédar</t>
  </si>
  <si>
    <t>Benahadux</t>
  </si>
  <si>
    <t>Berja</t>
  </si>
  <si>
    <t>Carboneras</t>
  </si>
  <si>
    <t>Cuevas del Almanzora</t>
  </si>
  <si>
    <t>Dalías</t>
  </si>
  <si>
    <t>Enix</t>
  </si>
  <si>
    <t>Felix</t>
  </si>
  <si>
    <t>Gádor</t>
  </si>
  <si>
    <t>Gallardos (Los)</t>
  </si>
  <si>
    <t>Garrucha</t>
  </si>
  <si>
    <t>Huércal de Almería</t>
  </si>
  <si>
    <t>Huércal-Overa</t>
  </si>
  <si>
    <t>Mojácar</t>
  </si>
  <si>
    <t>Níjar</t>
  </si>
  <si>
    <t>Pechina</t>
  </si>
  <si>
    <t>Pulpí</t>
  </si>
  <si>
    <t>Rioja</t>
  </si>
  <si>
    <t>Roquetas de Mar</t>
  </si>
  <si>
    <t>Turre</t>
  </si>
  <si>
    <t>Vera</t>
  </si>
  <si>
    <t>Viator</t>
  </si>
  <si>
    <t>Vícar</t>
  </si>
  <si>
    <t>Ejido (El)</t>
  </si>
  <si>
    <t>Mojonera (La)</t>
  </si>
  <si>
    <t>Alcalá de los Gazules</t>
  </si>
  <si>
    <t>Algeciras</t>
  </si>
  <si>
    <t>Barrios (Los)</t>
  </si>
  <si>
    <t>Cádiz</t>
  </si>
  <si>
    <t>Castellar de la Frontera</t>
  </si>
  <si>
    <t>Conil de la Frontera</t>
  </si>
  <si>
    <t>Chiclana de la Frontera</t>
  </si>
  <si>
    <t>Chipiona</t>
  </si>
  <si>
    <t>Jimena de la Frontera</t>
  </si>
  <si>
    <t>Línea de la Concepción (La)</t>
  </si>
  <si>
    <t>Medina-Sidonia</t>
  </si>
  <si>
    <t>Paterna de Rivera</t>
  </si>
  <si>
    <t>Puerto de Santa María (El)</t>
  </si>
  <si>
    <t>Puerto Real</t>
  </si>
  <si>
    <t>Rota</t>
  </si>
  <si>
    <t>San Fernando</t>
  </si>
  <si>
    <t>Sanlúcar de Barrameda</t>
  </si>
  <si>
    <t>San Roque</t>
  </si>
  <si>
    <t>Tarifa</t>
  </si>
  <si>
    <t>Trebujena</t>
  </si>
  <si>
    <t>Vejer de la Frontera</t>
  </si>
  <si>
    <t>Albondón</t>
  </si>
  <si>
    <t>Albuñol</t>
  </si>
  <si>
    <t>Almuñécar</t>
  </si>
  <si>
    <t>Gualchos</t>
  </si>
  <si>
    <t>Itrabo</t>
  </si>
  <si>
    <t>Jete</t>
  </si>
  <si>
    <t>Lentegí</t>
  </si>
  <si>
    <t>Lújar</t>
  </si>
  <si>
    <t>Molvízar</t>
  </si>
  <si>
    <t>Motril</t>
  </si>
  <si>
    <t>Otívar</t>
  </si>
  <si>
    <t>Polopos</t>
  </si>
  <si>
    <t>Rubite</t>
  </si>
  <si>
    <t>Salobreña</t>
  </si>
  <si>
    <t>Sorvilán</t>
  </si>
  <si>
    <t>Vélez de Benaudalla</t>
  </si>
  <si>
    <t>Guajares (Los)</t>
  </si>
  <si>
    <t>Aljaraque</t>
  </si>
  <si>
    <t>Almonte</t>
  </si>
  <si>
    <t>Ayamonte</t>
  </si>
  <si>
    <t>Bollullos Par del Condado</t>
  </si>
  <si>
    <t>Bonares</t>
  </si>
  <si>
    <t>Cartaya</t>
  </si>
  <si>
    <t>Gibraleón</t>
  </si>
  <si>
    <t>Hinojos</t>
  </si>
  <si>
    <t>Huelva</t>
  </si>
  <si>
    <t>Isla Cristina</t>
  </si>
  <si>
    <t>Lepe</t>
  </si>
  <si>
    <t>Lucena del Puerto</t>
  </si>
  <si>
    <t>Moguer</t>
  </si>
  <si>
    <t>Palos de la Frontera</t>
  </si>
  <si>
    <t>Punta Umbría</t>
  </si>
  <si>
    <t>Rociana del Condado</t>
  </si>
  <si>
    <t>San Juan del Puerto</t>
  </si>
  <si>
    <t>San Silvestre de Guzmán</t>
  </si>
  <si>
    <t>Trigueros</t>
  </si>
  <si>
    <t>Villablanca</t>
  </si>
  <si>
    <t>Alcaucín</t>
  </si>
  <si>
    <t>Alfarnate</t>
  </si>
  <si>
    <t>Alfarnatejo</t>
  </si>
  <si>
    <t>Algarrobo</t>
  </si>
  <si>
    <t>Alhaurín de la Torre</t>
  </si>
  <si>
    <t>Alhaurín el Grande</t>
  </si>
  <si>
    <t>Almáchar</t>
  </si>
  <si>
    <t>Almogía</t>
  </si>
  <si>
    <t>Árchez</t>
  </si>
  <si>
    <t>Arenas</t>
  </si>
  <si>
    <t>Benahavís</t>
  </si>
  <si>
    <t>Benalmádena</t>
  </si>
  <si>
    <t>Benamargosa</t>
  </si>
  <si>
    <t>Benamocarra</t>
  </si>
  <si>
    <t>Borge (El)</t>
  </si>
  <si>
    <t>Canillas de Aceituno</t>
  </si>
  <si>
    <t>Canillas de Albaida</t>
  </si>
  <si>
    <t>Cártama</t>
  </si>
  <si>
    <t>Casabermeja</t>
  </si>
  <si>
    <t>Casares</t>
  </si>
  <si>
    <t>Colmenar</t>
  </si>
  <si>
    <t>Comares</t>
  </si>
  <si>
    <t>Cómpeta</t>
  </si>
  <si>
    <t>Cútar</t>
  </si>
  <si>
    <t>Estepona</t>
  </si>
  <si>
    <t>Frigiliana</t>
  </si>
  <si>
    <t>Fuengirola</t>
  </si>
  <si>
    <t>Istán</t>
  </si>
  <si>
    <t>Iznate</t>
  </si>
  <si>
    <t>Macharaviaya</t>
  </si>
  <si>
    <t>Málaga</t>
  </si>
  <si>
    <t>Manilva</t>
  </si>
  <si>
    <t>Marbella</t>
  </si>
  <si>
    <t>Mijas</t>
  </si>
  <si>
    <t>Moclinejo</t>
  </si>
  <si>
    <t>Nerja</t>
  </si>
  <si>
    <t>Ojén</t>
  </si>
  <si>
    <t>Periana</t>
  </si>
  <si>
    <t>Rincón de la Victoria</t>
  </si>
  <si>
    <t>Riogordo</t>
  </si>
  <si>
    <t>Salares</t>
  </si>
  <si>
    <t>Sayalonga</t>
  </si>
  <si>
    <t>Sedella</t>
  </si>
  <si>
    <t>Torrox</t>
  </si>
  <si>
    <t>Totalán</t>
  </si>
  <si>
    <t>Vélez-Málaga</t>
  </si>
  <si>
    <t>Viñuela</t>
  </si>
  <si>
    <t>Torremolinos</t>
  </si>
  <si>
    <t>Aznalcázar</t>
  </si>
  <si>
    <t>Puebla del Río (La)</t>
  </si>
  <si>
    <t>Villamanrique de la Condesa</t>
  </si>
  <si>
    <t xml:space="preserve">Población total (Padrón 1991) </t>
  </si>
  <si>
    <t>Población total (Padrón) 2006</t>
  </si>
  <si>
    <t>Población total (Padrón) 2007</t>
  </si>
  <si>
    <t>Población total (Padrón) 2008</t>
  </si>
  <si>
    <t>Población total (Padrón) 2009</t>
  </si>
  <si>
    <t>..</t>
  </si>
  <si>
    <t>TOTAL POBLACION MUNICIPIOS LITORAL</t>
  </si>
  <si>
    <t>Barbate</t>
  </si>
  <si>
    <t>Benalup-Casas Viejas</t>
  </si>
  <si>
    <t>Isla Mayor</t>
  </si>
  <si>
    <t>Datos población Andalucía</t>
  </si>
  <si>
    <t>% Población Litoral-Total en Andalucía</t>
  </si>
  <si>
    <t>Datos población litoral costero andaluz</t>
  </si>
  <si>
    <t>Población total (Padrón) 2011</t>
  </si>
  <si>
    <t>Población total (Padrón) 2010</t>
  </si>
  <si>
    <t>Año</t>
  </si>
  <si>
    <t>Evolución del porcentaje de la población litoral respecto al total de habitantes de Andalucía, 1991-2011</t>
  </si>
  <si>
    <t>Comparación de densidad de población litoral provincial, 2009-2011</t>
  </si>
  <si>
    <t>Hab/km2</t>
  </si>
  <si>
    <t>Densidad población 2009</t>
  </si>
  <si>
    <t>Densidad población 2010</t>
  </si>
  <si>
    <t>% densidad 2009 respecto a la densidad total de la provincia</t>
  </si>
  <si>
    <t>% densidad 2010 respecto a la densidad total de la provincia</t>
  </si>
  <si>
    <t>Densidad población 2011</t>
  </si>
  <si>
    <t>% densidad 2011 respecto a la densidad total de la provincia</t>
  </si>
  <si>
    <t>Diferencia entre la densidad de población del litoral y la provincial</t>
  </si>
  <si>
    <t>Porcentaje de densidad de población en el litoral respecto al total provincial, 2007-2011</t>
  </si>
  <si>
    <t>Litoral de Almeria</t>
  </si>
  <si>
    <t>Litoral de Cádiz</t>
  </si>
  <si>
    <t>Granada</t>
  </si>
  <si>
    <t>Litoral de Granada</t>
  </si>
  <si>
    <t>Sevilla</t>
  </si>
  <si>
    <t>Litoral de Huelva</t>
  </si>
  <si>
    <t>Litoral de Málaga</t>
  </si>
  <si>
    <t>Litoral de Sevilla</t>
  </si>
  <si>
    <t>Fuente: Instituto Nacional de Estadística e Instituto de Estadística y Cartografía de Andalucía, 2012.</t>
  </si>
  <si>
    <t>Incremento población 09-10</t>
  </si>
  <si>
    <t>Incremento población 10-11</t>
  </si>
  <si>
    <t xml:space="preserve">Incremento población 1991-2011 </t>
  </si>
  <si>
    <t>Incremento población 1991-2009 (%)</t>
  </si>
  <si>
    <t>% de población incrementada 1991_11</t>
  </si>
  <si>
    <t>% de población incrementada 10_11</t>
  </si>
  <si>
    <t>% de población incrementada 09_10</t>
  </si>
  <si>
    <t>población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</si>
</sst>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"/>
    <numFmt numFmtId="166" formatCode="#,##0.0000"/>
    <numFmt numFmtId="167" formatCode="0.0%"/>
  </numFmts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4">
    <xf numFmtId="0" fontId="0" fillId="0" borderId="0" xfId="0"/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/>
    <xf numFmtId="2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0" xfId="1" applyFont="1" applyFill="1" applyBorder="1"/>
    <xf numFmtId="4" fontId="3" fillId="0" borderId="0" xfId="0" applyNumberFormat="1" applyFont="1" applyFill="1" applyBorder="1"/>
    <xf numFmtId="0" fontId="1" fillId="0" borderId="0" xfId="0" applyFont="1" applyFill="1" applyBorder="1"/>
    <xf numFmtId="167" fontId="3" fillId="0" borderId="0" xfId="0" applyNumberFormat="1" applyFont="1" applyFill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166" fontId="3" fillId="0" borderId="0" xfId="0" applyNumberFormat="1" applyFont="1" applyFill="1" applyBorder="1"/>
    <xf numFmtId="10" fontId="3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10294117647058824"/>
          <c:y val="8.9457008562875306E-2"/>
          <c:w val="0.83676470588235285"/>
          <c:h val="0.77635903859923916"/>
        </c:manualLayout>
      </c:layout>
      <c:barChart>
        <c:barDir val="col"/>
        <c:grouping val="clustered"/>
        <c:ser>
          <c:idx val="1"/>
          <c:order val="0"/>
          <c:tx>
            <c:strRef>
              <c:f>'% Población costera'!$C$150</c:f>
              <c:strCache>
                <c:ptCount val="1"/>
                <c:pt idx="0">
                  <c:v>% Población Litoral-Total en Andalucía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dLbls>
            <c:numFmt formatCode="0.0%" sourceLinked="0"/>
            <c:spPr>
              <a:noFill/>
              <a:ln w="25400">
                <a:noFill/>
              </a:ln>
            </c:spPr>
            <c:showVal val="1"/>
          </c:dLbls>
          <c:cat>
            <c:numRef>
              <c:f>'% Población costera'!$A$151:$A$157</c:f>
              <c:numCache>
                <c:formatCode>General</c:formatCode>
                <c:ptCount val="7"/>
                <c:pt idx="0">
                  <c:v>1991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</c:numCache>
            </c:numRef>
          </c:cat>
          <c:val>
            <c:numRef>
              <c:f>'% Población costera'!$C$151:$C$157</c:f>
              <c:numCache>
                <c:formatCode>#,##0.0000</c:formatCode>
                <c:ptCount val="7"/>
                <c:pt idx="0">
                  <c:v>0.36207218995919904</c:v>
                </c:pt>
                <c:pt idx="1">
                  <c:v>0.39813911605191388</c:v>
                </c:pt>
                <c:pt idx="2">
                  <c:v>0.39993828371401013</c:v>
                </c:pt>
                <c:pt idx="3">
                  <c:v>0.40331178632126424</c:v>
                </c:pt>
                <c:pt idx="4">
                  <c:v>0.40574783121558516</c:v>
                </c:pt>
                <c:pt idx="5">
                  <c:v>0.40699999999999997</c:v>
                </c:pt>
                <c:pt idx="6">
                  <c:v>0.4081832105071852</c:v>
                </c:pt>
              </c:numCache>
            </c:numRef>
          </c:val>
        </c:ser>
        <c:axId val="88677376"/>
        <c:axId val="90272512"/>
      </c:barChart>
      <c:catAx>
        <c:axId val="88677376"/>
        <c:scaling>
          <c:orientation val="minMax"/>
        </c:scaling>
        <c:axPos val="b"/>
        <c:numFmt formatCode="General" sourceLinked="1"/>
        <c:tickLblPos val="nextTo"/>
        <c:crossAx val="90272512"/>
        <c:crosses val="autoZero"/>
        <c:auto val="1"/>
        <c:lblAlgn val="ctr"/>
        <c:lblOffset val="100"/>
      </c:catAx>
      <c:valAx>
        <c:axId val="90272512"/>
        <c:scaling>
          <c:orientation val="minMax"/>
        </c:scaling>
        <c:axPos val="l"/>
        <c:majorGridlines/>
        <c:numFmt formatCode="0%" sourceLinked="0"/>
        <c:tickLblPos val="nextTo"/>
        <c:crossAx val="88677376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0.17323795600679986"/>
          <c:y val="9.0686491571144487E-2"/>
          <c:w val="0.75507853928481072"/>
          <c:h val="0.65441333106744759"/>
        </c:manualLayout>
      </c:layout>
      <c:barChart>
        <c:barDir val="bar"/>
        <c:grouping val="clustered"/>
        <c:ser>
          <c:idx val="0"/>
          <c:order val="0"/>
          <c:tx>
            <c:v>Densidad 2009</c:v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es-ES"/>
              </a:p>
            </c:txPr>
            <c:showVal val="1"/>
          </c:dLbls>
          <c:cat>
            <c:strRef>
              <c:f>'Comparativa densidad'!$A$7:$A$18</c:f>
              <c:strCache>
                <c:ptCount val="12"/>
                <c:pt idx="0">
                  <c:v>Almería</c:v>
                </c:pt>
                <c:pt idx="1">
                  <c:v>Litoral de Almeria</c:v>
                </c:pt>
                <c:pt idx="2">
                  <c:v>Cádiz</c:v>
                </c:pt>
                <c:pt idx="3">
                  <c:v>Litoral de Cádiz</c:v>
                </c:pt>
                <c:pt idx="4">
                  <c:v>Granada</c:v>
                </c:pt>
                <c:pt idx="5">
                  <c:v>Litoral de Granada</c:v>
                </c:pt>
                <c:pt idx="6">
                  <c:v>Huelva</c:v>
                </c:pt>
                <c:pt idx="7">
                  <c:v>Litoral de Huelva</c:v>
                </c:pt>
                <c:pt idx="8">
                  <c:v>Málaga</c:v>
                </c:pt>
                <c:pt idx="9">
                  <c:v>Litoral de Málaga</c:v>
                </c:pt>
                <c:pt idx="10">
                  <c:v>Sevilla</c:v>
                </c:pt>
                <c:pt idx="11">
                  <c:v>Litoral de Sevilla</c:v>
                </c:pt>
              </c:strCache>
            </c:strRef>
          </c:cat>
          <c:val>
            <c:numRef>
              <c:f>'Comparativa densidad'!$B$7:$B$18</c:f>
              <c:numCache>
                <c:formatCode>#,##0.0</c:formatCode>
                <c:ptCount val="12"/>
                <c:pt idx="0">
                  <c:v>78.055083537663194</c:v>
                </c:pt>
                <c:pt idx="1">
                  <c:v>175.78028186125599</c:v>
                </c:pt>
                <c:pt idx="2">
                  <c:v>165.35796828809501</c:v>
                </c:pt>
                <c:pt idx="3">
                  <c:v>222.91372169729399</c:v>
                </c:pt>
                <c:pt idx="4">
                  <c:v>71.8</c:v>
                </c:pt>
                <c:pt idx="5">
                  <c:v>161.4</c:v>
                </c:pt>
                <c:pt idx="6">
                  <c:v>50.592542225901198</c:v>
                </c:pt>
                <c:pt idx="7">
                  <c:v>123.47</c:v>
                </c:pt>
                <c:pt idx="8">
                  <c:v>217.98960043787599</c:v>
                </c:pt>
                <c:pt idx="9">
                  <c:v>467.45</c:v>
                </c:pt>
                <c:pt idx="10">
                  <c:v>135.32142170442199</c:v>
                </c:pt>
                <c:pt idx="11">
                  <c:v>26.25</c:v>
                </c:pt>
              </c:numCache>
            </c:numRef>
          </c:val>
        </c:ser>
        <c:ser>
          <c:idx val="1"/>
          <c:order val="1"/>
          <c:tx>
            <c:v>Densidad 2010</c:v>
          </c:tx>
          <c:cat>
            <c:strRef>
              <c:f>'Comparativa densidad'!$A$7:$A$18</c:f>
              <c:strCache>
                <c:ptCount val="12"/>
                <c:pt idx="0">
                  <c:v>Almería</c:v>
                </c:pt>
                <c:pt idx="1">
                  <c:v>Litoral de Almeria</c:v>
                </c:pt>
                <c:pt idx="2">
                  <c:v>Cádiz</c:v>
                </c:pt>
                <c:pt idx="3">
                  <c:v>Litoral de Cádiz</c:v>
                </c:pt>
                <c:pt idx="4">
                  <c:v>Granada</c:v>
                </c:pt>
                <c:pt idx="5">
                  <c:v>Litoral de Granada</c:v>
                </c:pt>
                <c:pt idx="6">
                  <c:v>Huelva</c:v>
                </c:pt>
                <c:pt idx="7">
                  <c:v>Litoral de Huelva</c:v>
                </c:pt>
                <c:pt idx="8">
                  <c:v>Málaga</c:v>
                </c:pt>
                <c:pt idx="9">
                  <c:v>Litoral de Málaga</c:v>
                </c:pt>
                <c:pt idx="10">
                  <c:v>Sevilla</c:v>
                </c:pt>
                <c:pt idx="11">
                  <c:v>Litoral de Sevilla</c:v>
                </c:pt>
              </c:strCache>
            </c:strRef>
          </c:cat>
          <c:val>
            <c:numRef>
              <c:f>'Comparativa densidad'!$C$7:$C$18</c:f>
              <c:numCache>
                <c:formatCode>#,##0.0</c:formatCode>
                <c:ptCount val="12"/>
                <c:pt idx="0">
                  <c:v>79.3</c:v>
                </c:pt>
                <c:pt idx="1">
                  <c:v>179.1422</c:v>
                </c:pt>
                <c:pt idx="2">
                  <c:v>166.2</c:v>
                </c:pt>
                <c:pt idx="3">
                  <c:v>224.02</c:v>
                </c:pt>
                <c:pt idx="4">
                  <c:v>72.3</c:v>
                </c:pt>
                <c:pt idx="5">
                  <c:v>162.22499999999999</c:v>
                </c:pt>
                <c:pt idx="6">
                  <c:v>51.1</c:v>
                </c:pt>
                <c:pt idx="7">
                  <c:v>124.82</c:v>
                </c:pt>
                <c:pt idx="8">
                  <c:v>220.2</c:v>
                </c:pt>
                <c:pt idx="9">
                  <c:v>473.22359999999998</c:v>
                </c:pt>
                <c:pt idx="10">
                  <c:v>136.5</c:v>
                </c:pt>
                <c:pt idx="11">
                  <c:v>26.48</c:v>
                </c:pt>
              </c:numCache>
            </c:numRef>
          </c:val>
        </c:ser>
        <c:ser>
          <c:idx val="2"/>
          <c:order val="2"/>
          <c:tx>
            <c:v>Densidad 2011</c:v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es-ES"/>
              </a:p>
            </c:txPr>
            <c:showVal val="1"/>
          </c:dLbls>
          <c:cat>
            <c:strRef>
              <c:f>'Comparativa densidad'!$A$7:$A$18</c:f>
              <c:strCache>
                <c:ptCount val="12"/>
                <c:pt idx="0">
                  <c:v>Almería</c:v>
                </c:pt>
                <c:pt idx="1">
                  <c:v>Litoral de Almeria</c:v>
                </c:pt>
                <c:pt idx="2">
                  <c:v>Cádiz</c:v>
                </c:pt>
                <c:pt idx="3">
                  <c:v>Litoral de Cádiz</c:v>
                </c:pt>
                <c:pt idx="4">
                  <c:v>Granada</c:v>
                </c:pt>
                <c:pt idx="5">
                  <c:v>Litoral de Granada</c:v>
                </c:pt>
                <c:pt idx="6">
                  <c:v>Huelva</c:v>
                </c:pt>
                <c:pt idx="7">
                  <c:v>Litoral de Huelva</c:v>
                </c:pt>
                <c:pt idx="8">
                  <c:v>Málaga</c:v>
                </c:pt>
                <c:pt idx="9">
                  <c:v>Litoral de Málaga</c:v>
                </c:pt>
                <c:pt idx="10">
                  <c:v>Sevilla</c:v>
                </c:pt>
                <c:pt idx="11">
                  <c:v>Litoral de Sevilla</c:v>
                </c:pt>
              </c:strCache>
            </c:strRef>
          </c:cat>
          <c:val>
            <c:numRef>
              <c:f>'Comparativa densidad'!$F$7:$F$18</c:f>
              <c:numCache>
                <c:formatCode>#,##0.0</c:formatCode>
                <c:ptCount val="12"/>
                <c:pt idx="0">
                  <c:v>80.152705707931801</c:v>
                </c:pt>
                <c:pt idx="1">
                  <c:v>181.24650710727741</c:v>
                </c:pt>
                <c:pt idx="2">
                  <c:v>167.09473259876378</c:v>
                </c:pt>
                <c:pt idx="3">
                  <c:v>225.27267316419909</c:v>
                </c:pt>
                <c:pt idx="4">
                  <c:v>73.171986419000746</c:v>
                </c:pt>
                <c:pt idx="5">
                  <c:v>162.74183297317907</c:v>
                </c:pt>
                <c:pt idx="6">
                  <c:v>51.436567531878836</c:v>
                </c:pt>
                <c:pt idx="7">
                  <c:v>126.30566670969405</c:v>
                </c:pt>
                <c:pt idx="8">
                  <c:v>222.47222222222223</c:v>
                </c:pt>
                <c:pt idx="9">
                  <c:v>478.50639721350495</c:v>
                </c:pt>
                <c:pt idx="10">
                  <c:v>137.36795254338676</c:v>
                </c:pt>
                <c:pt idx="11">
                  <c:v>26.56916758489432</c:v>
                </c:pt>
              </c:numCache>
            </c:numRef>
          </c:val>
        </c:ser>
        <c:axId val="89025536"/>
        <c:axId val="89043712"/>
      </c:barChart>
      <c:catAx>
        <c:axId val="89025536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89043712"/>
        <c:crosses val="autoZero"/>
        <c:auto val="1"/>
        <c:lblAlgn val="ctr"/>
        <c:lblOffset val="100"/>
      </c:catAx>
      <c:valAx>
        <c:axId val="890437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200" b="0" i="0" strike="noStrike">
                    <a:solidFill>
                      <a:srgbClr val="000000"/>
                    </a:solidFill>
                    <a:latin typeface="Calibri"/>
                  </a:rPr>
                  <a:t>hab/km</a:t>
                </a:r>
                <a:r>
                  <a:rPr lang="es-ES" sz="1200" b="0" i="0" strike="noStrike" baseline="30000">
                    <a:solidFill>
                      <a:srgbClr val="000000"/>
                    </a:solidFill>
                    <a:latin typeface="Calibri"/>
                  </a:rPr>
                  <a:t>2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#,##0" sourceLinked="0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8902553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20071709674283547"/>
          <c:y val="0.91666898255365148"/>
          <c:w val="0.58900899036365983"/>
          <c:h val="5.8823786732540628E-2"/>
        </c:manualLayout>
      </c:layout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781050</xdr:colOff>
      <xdr:row>149</xdr:row>
      <xdr:rowOff>9525</xdr:rowOff>
    </xdr:from>
    <xdr:to>
      <xdr:col>12</xdr:col>
      <xdr:colOff>38100</xdr:colOff>
      <xdr:row>162</xdr:row>
      <xdr:rowOff>180975</xdr:rowOff>
    </xdr:to>
    <xdr:graphicFrame macro="">
      <xdr:nvGraphicFramePr>
        <xdr:cNvPr id="105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66675</xdr:rowOff>
    </xdr:from>
    <xdr:to>
      <xdr:col>3</xdr:col>
      <xdr:colOff>152400</xdr:colOff>
      <xdr:row>0</xdr:row>
      <xdr:rowOff>1019175</xdr:rowOff>
    </xdr:to>
    <xdr:pic>
      <xdr:nvPicPr>
        <xdr:cNvPr id="1053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250" y="66675"/>
          <a:ext cx="31242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190500</xdr:rowOff>
    </xdr:from>
    <xdr:to>
      <xdr:col>7</xdr:col>
      <xdr:colOff>1104900</xdr:colOff>
      <xdr:row>44</xdr:row>
      <xdr:rowOff>0</xdr:rowOff>
    </xdr:to>
    <xdr:graphicFrame macro="">
      <xdr:nvGraphicFramePr>
        <xdr:cNvPr id="26641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66675</xdr:rowOff>
    </xdr:from>
    <xdr:to>
      <xdr:col>2</xdr:col>
      <xdr:colOff>1104900</xdr:colOff>
      <xdr:row>0</xdr:row>
      <xdr:rowOff>1019175</xdr:rowOff>
    </xdr:to>
    <xdr:pic>
      <xdr:nvPicPr>
        <xdr:cNvPr id="26642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4300" y="66675"/>
          <a:ext cx="31242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0.13077</cdr:x>
      <cdr:y>0.05343</cdr:y>
    </cdr:from>
    <cdr:to>
      <cdr:x>0.27535</cdr:x>
      <cdr:y>0.28306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828675" y="20002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74"/>
  <sheetViews>
    <sheetView tabSelected="1" topLeftCell="A137" zoomScaleNormal="100" workbookViewId="0">
      <selection activeCell="C150" sqref="C150"/>
    </sheetView>
  </sheetViews>
  <sheetFormatPr baseColWidth="10" defaultRowHeight="12.75"/>
  <cols>
    <col min="1" max="1" width="11.42578125" style="3"/>
    <col min="2" max="2" width="17.140625" style="3" customWidth="1"/>
    <col min="3" max="3" width="17.42578125" style="3" customWidth="1"/>
    <col min="4" max="4" width="11.7109375" style="3" bestFit="1" customWidth="1"/>
    <col min="5" max="7" width="16" style="3" bestFit="1" customWidth="1"/>
    <col min="8" max="8" width="13.28515625" style="3" customWidth="1"/>
    <col min="9" max="9" width="12.7109375" style="3" customWidth="1"/>
    <col min="10" max="11" width="11.42578125" style="3"/>
    <col min="12" max="12" width="11.42578125" style="4"/>
    <col min="13" max="16384" width="11.42578125" style="3"/>
  </cols>
  <sheetData>
    <row r="1" spans="1:16" ht="84" customHeight="1"/>
    <row r="3" spans="1:16">
      <c r="A3" s="10" t="s">
        <v>155</v>
      </c>
    </row>
    <row r="5" spans="1:16" ht="51">
      <c r="A5" s="5" t="s">
        <v>0</v>
      </c>
      <c r="B5" s="5" t="s">
        <v>1</v>
      </c>
      <c r="C5" s="5" t="s">
        <v>139</v>
      </c>
      <c r="D5" s="5" t="s">
        <v>140</v>
      </c>
      <c r="E5" s="5" t="s">
        <v>141</v>
      </c>
      <c r="F5" s="5" t="s">
        <v>142</v>
      </c>
      <c r="G5" s="5" t="s">
        <v>143</v>
      </c>
      <c r="H5" s="5" t="s">
        <v>153</v>
      </c>
      <c r="I5" s="5" t="s">
        <v>152</v>
      </c>
      <c r="J5" s="5" t="s">
        <v>175</v>
      </c>
      <c r="K5" s="5" t="s">
        <v>176</v>
      </c>
      <c r="L5" s="5" t="s">
        <v>181</v>
      </c>
      <c r="M5" s="5" t="s">
        <v>180</v>
      </c>
      <c r="N5" s="5" t="s">
        <v>177</v>
      </c>
      <c r="O5" s="5" t="s">
        <v>179</v>
      </c>
      <c r="P5" s="6" t="s">
        <v>178</v>
      </c>
    </row>
    <row r="6" spans="1:16">
      <c r="A6" s="7">
        <v>4079</v>
      </c>
      <c r="B6" s="1" t="s">
        <v>23</v>
      </c>
      <c r="C6" s="3">
        <v>26842</v>
      </c>
      <c r="D6" s="3">
        <v>71740</v>
      </c>
      <c r="E6" s="3">
        <v>71279</v>
      </c>
      <c r="F6" s="3">
        <v>77423</v>
      </c>
      <c r="G6" s="3">
        <v>82665</v>
      </c>
      <c r="H6" s="3">
        <v>85808</v>
      </c>
      <c r="I6" s="3">
        <v>89851</v>
      </c>
      <c r="J6" s="3">
        <f t="shared" ref="J6:J37" si="0">+H6-G6</f>
        <v>3143</v>
      </c>
      <c r="K6" s="8">
        <f t="shared" ref="K6:K37" si="1">+I6-H6</f>
        <v>4043</v>
      </c>
      <c r="L6" s="4">
        <f t="shared" ref="L6:L37" si="2">+(J6*100)/G6</f>
        <v>3.8020927841287122</v>
      </c>
      <c r="M6" s="4">
        <f t="shared" ref="M6:M37" si="3">+(K6*100)/I6</f>
        <v>4.4996716786680171</v>
      </c>
      <c r="N6" s="3">
        <f t="shared" ref="N6:N37" si="4">+I6-C6</f>
        <v>63009</v>
      </c>
      <c r="O6" s="9">
        <f t="shared" ref="O6:O37" si="5">+((I6-C6)/C6)*100</f>
        <v>234.7403323150287</v>
      </c>
      <c r="P6" s="10">
        <f t="shared" ref="P6:P37" si="6">((G6-C6)/C6)*100</f>
        <v>207.96885477982266</v>
      </c>
    </row>
    <row r="7" spans="1:16">
      <c r="A7" s="7">
        <v>29070</v>
      </c>
      <c r="B7" s="1" t="s">
        <v>121</v>
      </c>
      <c r="C7" s="3">
        <v>31680</v>
      </c>
      <c r="D7" s="3">
        <v>61147</v>
      </c>
      <c r="E7" s="3">
        <v>64288</v>
      </c>
      <c r="F7" s="3">
        <v>70437</v>
      </c>
      <c r="G7" s="3">
        <v>73787</v>
      </c>
      <c r="H7" s="3">
        <v>76362</v>
      </c>
      <c r="I7" s="3">
        <v>79262</v>
      </c>
      <c r="J7" s="3">
        <f t="shared" si="0"/>
        <v>2575</v>
      </c>
      <c r="K7" s="8">
        <f t="shared" si="1"/>
        <v>2900</v>
      </c>
      <c r="L7" s="4">
        <f t="shared" si="2"/>
        <v>3.4897746215458008</v>
      </c>
      <c r="M7" s="4">
        <f t="shared" si="3"/>
        <v>3.6587519870808207</v>
      </c>
      <c r="N7" s="3">
        <f t="shared" si="4"/>
        <v>47582</v>
      </c>
      <c r="O7" s="9">
        <f t="shared" si="5"/>
        <v>150.19570707070707</v>
      </c>
      <c r="P7" s="10">
        <f t="shared" si="6"/>
        <v>132.9135101010101</v>
      </c>
    </row>
    <row r="8" spans="1:16">
      <c r="A8" s="7">
        <v>29025</v>
      </c>
      <c r="B8" s="1" t="s">
        <v>99</v>
      </c>
      <c r="C8" s="3">
        <v>21994</v>
      </c>
      <c r="D8" s="3">
        <v>50298</v>
      </c>
      <c r="E8" s="3">
        <v>52217</v>
      </c>
      <c r="F8" s="3">
        <v>55960</v>
      </c>
      <c r="G8" s="3">
        <v>58854</v>
      </c>
      <c r="H8" s="3">
        <v>61383</v>
      </c>
      <c r="I8" s="3">
        <v>63788</v>
      </c>
      <c r="J8" s="3">
        <f t="shared" si="0"/>
        <v>2529</v>
      </c>
      <c r="K8" s="8">
        <f t="shared" si="1"/>
        <v>2405</v>
      </c>
      <c r="L8" s="4">
        <f t="shared" si="2"/>
        <v>4.2970741156081154</v>
      </c>
      <c r="M8" s="4">
        <f t="shared" si="3"/>
        <v>3.7703016241299303</v>
      </c>
      <c r="N8" s="3">
        <f t="shared" si="4"/>
        <v>41794</v>
      </c>
      <c r="O8" s="9">
        <f t="shared" si="5"/>
        <v>190.02455215058654</v>
      </c>
      <c r="P8" s="10">
        <f t="shared" si="6"/>
        <v>167.59116122578885</v>
      </c>
    </row>
    <row r="9" spans="1:16">
      <c r="A9" s="7">
        <v>29069</v>
      </c>
      <c r="B9" s="1" t="s">
        <v>120</v>
      </c>
      <c r="C9" s="3">
        <v>80599</v>
      </c>
      <c r="D9" s="3">
        <v>125519</v>
      </c>
      <c r="E9" s="3">
        <v>126422</v>
      </c>
      <c r="F9" s="3">
        <v>130549</v>
      </c>
      <c r="G9" s="3">
        <v>134623</v>
      </c>
      <c r="H9" s="3">
        <v>136322</v>
      </c>
      <c r="I9" s="3">
        <v>138662</v>
      </c>
      <c r="J9" s="3">
        <f t="shared" si="0"/>
        <v>1699</v>
      </c>
      <c r="K9" s="8">
        <f t="shared" si="1"/>
        <v>2340</v>
      </c>
      <c r="L9" s="4">
        <f t="shared" si="2"/>
        <v>1.2620428901450718</v>
      </c>
      <c r="M9" s="4">
        <f t="shared" si="3"/>
        <v>1.6875567927766799</v>
      </c>
      <c r="N9" s="3">
        <f t="shared" si="4"/>
        <v>58063</v>
      </c>
      <c r="O9" s="9">
        <f t="shared" si="5"/>
        <v>72.039355326989181</v>
      </c>
      <c r="P9" s="10">
        <f t="shared" si="6"/>
        <v>67.028126899837474</v>
      </c>
    </row>
    <row r="10" spans="1:16">
      <c r="A10" s="7">
        <v>29054</v>
      </c>
      <c r="B10" s="1" t="s">
        <v>114</v>
      </c>
      <c r="C10" s="3">
        <v>37742</v>
      </c>
      <c r="D10" s="3">
        <v>63899</v>
      </c>
      <c r="E10" s="3">
        <v>65421</v>
      </c>
      <c r="F10" s="3">
        <v>68646</v>
      </c>
      <c r="G10" s="3">
        <v>71482</v>
      </c>
      <c r="H10" s="3">
        <v>71783</v>
      </c>
      <c r="I10" s="3">
        <v>74054</v>
      </c>
      <c r="J10" s="3">
        <f t="shared" si="0"/>
        <v>301</v>
      </c>
      <c r="K10" s="8">
        <f t="shared" si="1"/>
        <v>2271</v>
      </c>
      <c r="L10" s="4">
        <f t="shared" si="2"/>
        <v>0.42108502839875772</v>
      </c>
      <c r="M10" s="4">
        <f t="shared" si="3"/>
        <v>3.0666810705701244</v>
      </c>
      <c r="N10" s="3">
        <f t="shared" si="4"/>
        <v>36312</v>
      </c>
      <c r="O10" s="9">
        <f t="shared" si="5"/>
        <v>96.211117587833186</v>
      </c>
      <c r="P10" s="10">
        <f t="shared" si="6"/>
        <v>89.39642838217371</v>
      </c>
    </row>
    <row r="11" spans="1:16">
      <c r="A11" s="7">
        <v>11004</v>
      </c>
      <c r="B11" s="1" t="s">
        <v>31</v>
      </c>
      <c r="C11" s="3">
        <v>101256</v>
      </c>
      <c r="D11" s="3">
        <v>112937</v>
      </c>
      <c r="E11" s="3">
        <v>114012</v>
      </c>
      <c r="F11" s="3">
        <v>115333</v>
      </c>
      <c r="G11" s="3">
        <v>116209</v>
      </c>
      <c r="H11" s="3">
        <v>116417</v>
      </c>
      <c r="I11" s="3">
        <v>117810</v>
      </c>
      <c r="J11" s="3">
        <f t="shared" si="0"/>
        <v>208</v>
      </c>
      <c r="K11" s="8">
        <f t="shared" si="1"/>
        <v>1393</v>
      </c>
      <c r="L11" s="4">
        <f t="shared" si="2"/>
        <v>0.17898785808328099</v>
      </c>
      <c r="M11" s="4">
        <f t="shared" si="3"/>
        <v>1.1824123588829472</v>
      </c>
      <c r="N11" s="3">
        <f t="shared" si="4"/>
        <v>16554</v>
      </c>
      <c r="O11" s="9">
        <f t="shared" si="5"/>
        <v>16.34866082009955</v>
      </c>
      <c r="P11" s="10">
        <f t="shared" si="6"/>
        <v>14.767519949435096</v>
      </c>
    </row>
    <row r="12" spans="1:16">
      <c r="A12" s="7">
        <v>29094</v>
      </c>
      <c r="B12" s="1" t="s">
        <v>133</v>
      </c>
      <c r="C12" s="3">
        <v>50999</v>
      </c>
      <c r="D12" s="3">
        <v>67697</v>
      </c>
      <c r="E12" s="3">
        <v>69604</v>
      </c>
      <c r="F12" s="3">
        <v>72842</v>
      </c>
      <c r="G12" s="3">
        <v>74190</v>
      </c>
      <c r="H12" s="3">
        <v>75623</v>
      </c>
      <c r="I12" s="3">
        <v>77004</v>
      </c>
      <c r="J12" s="3">
        <f t="shared" si="0"/>
        <v>1433</v>
      </c>
      <c r="K12" s="8">
        <f t="shared" si="1"/>
        <v>1381</v>
      </c>
      <c r="L12" s="4">
        <f t="shared" si="2"/>
        <v>1.9315271599946084</v>
      </c>
      <c r="M12" s="4">
        <f t="shared" si="3"/>
        <v>1.793413329177705</v>
      </c>
      <c r="N12" s="3">
        <f t="shared" si="4"/>
        <v>26005</v>
      </c>
      <c r="O12" s="9">
        <f t="shared" si="5"/>
        <v>50.99119590580208</v>
      </c>
      <c r="P12" s="10">
        <f t="shared" si="6"/>
        <v>45.473440655699129</v>
      </c>
    </row>
    <row r="13" spans="1:16" ht="25.5">
      <c r="A13" s="7">
        <v>11015</v>
      </c>
      <c r="B13" s="1" t="s">
        <v>36</v>
      </c>
      <c r="C13" s="3">
        <v>46862</v>
      </c>
      <c r="D13" s="3">
        <v>72364</v>
      </c>
      <c r="E13" s="3">
        <v>74261</v>
      </c>
      <c r="F13" s="3">
        <v>76171</v>
      </c>
      <c r="G13" s="3">
        <v>77293</v>
      </c>
      <c r="H13" s="3">
        <v>78591</v>
      </c>
      <c r="I13" s="2">
        <v>79839</v>
      </c>
      <c r="J13" s="3">
        <f t="shared" si="0"/>
        <v>1298</v>
      </c>
      <c r="K13" s="8">
        <f t="shared" si="1"/>
        <v>1248</v>
      </c>
      <c r="L13" s="4">
        <f t="shared" si="2"/>
        <v>1.6793241302575912</v>
      </c>
      <c r="M13" s="4">
        <f t="shared" si="3"/>
        <v>1.5631458309848569</v>
      </c>
      <c r="N13" s="3">
        <f t="shared" si="4"/>
        <v>32977</v>
      </c>
      <c r="O13" s="9">
        <f t="shared" si="5"/>
        <v>70.370449404634883</v>
      </c>
      <c r="P13" s="10">
        <f t="shared" si="6"/>
        <v>64.937475993342147</v>
      </c>
    </row>
    <row r="14" spans="1:16">
      <c r="A14" s="7">
        <v>29901</v>
      </c>
      <c r="B14" s="1" t="s">
        <v>135</v>
      </c>
      <c r="C14" s="3">
        <v>27543</v>
      </c>
      <c r="D14" s="3">
        <v>58683</v>
      </c>
      <c r="E14" s="3">
        <v>60010</v>
      </c>
      <c r="F14" s="3">
        <v>63077</v>
      </c>
      <c r="G14" s="3">
        <v>65448</v>
      </c>
      <c r="H14" s="3">
        <v>66957</v>
      </c>
      <c r="I14" s="3">
        <v>68181</v>
      </c>
      <c r="J14" s="3">
        <f t="shared" si="0"/>
        <v>1509</v>
      </c>
      <c r="K14" s="8">
        <f t="shared" si="1"/>
        <v>1224</v>
      </c>
      <c r="L14" s="4">
        <f t="shared" si="2"/>
        <v>2.3056472313898055</v>
      </c>
      <c r="M14" s="4">
        <f t="shared" si="3"/>
        <v>1.7952215426585119</v>
      </c>
      <c r="N14" s="3">
        <f t="shared" si="4"/>
        <v>40638</v>
      </c>
      <c r="O14" s="9">
        <f t="shared" si="5"/>
        <v>147.54384054024615</v>
      </c>
      <c r="P14" s="10">
        <f t="shared" si="6"/>
        <v>137.62117416403441</v>
      </c>
    </row>
    <row r="15" spans="1:16">
      <c r="A15" s="7">
        <v>4066</v>
      </c>
      <c r="B15" s="1" t="s">
        <v>19</v>
      </c>
      <c r="C15" s="3">
        <v>12554</v>
      </c>
      <c r="D15" s="3">
        <v>26070</v>
      </c>
      <c r="E15" s="3">
        <v>25287</v>
      </c>
      <c r="F15" s="3">
        <v>26126</v>
      </c>
      <c r="G15" s="3">
        <v>26516</v>
      </c>
      <c r="H15" s="3">
        <v>28242</v>
      </c>
      <c r="I15" s="3">
        <v>29284</v>
      </c>
      <c r="J15" s="3">
        <f t="shared" si="0"/>
        <v>1726</v>
      </c>
      <c r="K15" s="8">
        <f t="shared" si="1"/>
        <v>1042</v>
      </c>
      <c r="L15" s="4">
        <f t="shared" si="2"/>
        <v>6.5092774174083576</v>
      </c>
      <c r="M15" s="4">
        <f t="shared" si="3"/>
        <v>3.5582570687064607</v>
      </c>
      <c r="N15" s="3">
        <f t="shared" si="4"/>
        <v>16730</v>
      </c>
      <c r="O15" s="9">
        <f t="shared" si="5"/>
        <v>133.26429823163932</v>
      </c>
      <c r="P15" s="10">
        <f t="shared" si="6"/>
        <v>111.21554882905846</v>
      </c>
    </row>
    <row r="16" spans="1:16">
      <c r="A16" s="7">
        <v>29007</v>
      </c>
      <c r="B16" s="1" t="s">
        <v>92</v>
      </c>
      <c r="C16" s="3">
        <v>12874</v>
      </c>
      <c r="D16" s="3">
        <v>30281</v>
      </c>
      <c r="E16" s="3">
        <v>31884</v>
      </c>
      <c r="F16" s="3">
        <v>33567</v>
      </c>
      <c r="G16" s="3">
        <v>35114</v>
      </c>
      <c r="H16" s="3">
        <v>35832</v>
      </c>
      <c r="I16" s="3">
        <v>36730</v>
      </c>
      <c r="J16" s="3">
        <f t="shared" si="0"/>
        <v>718</v>
      </c>
      <c r="K16" s="8">
        <f t="shared" si="1"/>
        <v>898</v>
      </c>
      <c r="L16" s="4">
        <f t="shared" si="2"/>
        <v>2.0447684684171556</v>
      </c>
      <c r="M16" s="4">
        <f t="shared" si="3"/>
        <v>2.4448679553498502</v>
      </c>
      <c r="N16" s="3">
        <f t="shared" si="4"/>
        <v>23856</v>
      </c>
      <c r="O16" s="9">
        <f t="shared" si="5"/>
        <v>185.30371290974057</v>
      </c>
      <c r="P16" s="10">
        <f t="shared" si="6"/>
        <v>172.7512816529439</v>
      </c>
    </row>
    <row r="17" spans="1:16">
      <c r="A17" s="7">
        <v>29038</v>
      </c>
      <c r="B17" s="1" t="s">
        <v>105</v>
      </c>
      <c r="C17" s="3">
        <v>11054</v>
      </c>
      <c r="D17" s="3">
        <v>17690</v>
      </c>
      <c r="E17" s="3">
        <v>18865</v>
      </c>
      <c r="F17" s="3">
        <v>20436</v>
      </c>
      <c r="G17" s="3">
        <v>21313</v>
      </c>
      <c r="H17" s="3">
        <v>22173</v>
      </c>
      <c r="I17" s="3">
        <v>22867</v>
      </c>
      <c r="J17" s="3">
        <f t="shared" si="0"/>
        <v>860</v>
      </c>
      <c r="K17" s="8">
        <f t="shared" si="1"/>
        <v>694</v>
      </c>
      <c r="L17" s="4">
        <f t="shared" si="2"/>
        <v>4.0350959508281328</v>
      </c>
      <c r="M17" s="4">
        <f t="shared" si="3"/>
        <v>3.0349411816154284</v>
      </c>
      <c r="N17" s="3">
        <f t="shared" si="4"/>
        <v>11813</v>
      </c>
      <c r="O17" s="9">
        <f t="shared" si="5"/>
        <v>106.86629274470781</v>
      </c>
      <c r="P17" s="10">
        <f t="shared" si="6"/>
        <v>92.808033291116345</v>
      </c>
    </row>
    <row r="18" spans="1:16">
      <c r="A18" s="7">
        <v>21021</v>
      </c>
      <c r="B18" s="1" t="s">
        <v>73</v>
      </c>
      <c r="C18" s="3">
        <v>10357</v>
      </c>
      <c r="D18" s="3">
        <v>16042</v>
      </c>
      <c r="E18" s="3">
        <v>16589</v>
      </c>
      <c r="F18" s="3">
        <v>17424</v>
      </c>
      <c r="G18" s="3">
        <v>17905</v>
      </c>
      <c r="H18" s="3">
        <v>18415</v>
      </c>
      <c r="I18" s="3">
        <v>19044</v>
      </c>
      <c r="J18" s="3">
        <f t="shared" si="0"/>
        <v>510</v>
      </c>
      <c r="K18" s="8">
        <f t="shared" si="1"/>
        <v>629</v>
      </c>
      <c r="L18" s="4">
        <f t="shared" si="2"/>
        <v>2.8483663781066739</v>
      </c>
      <c r="M18" s="4">
        <f t="shared" si="3"/>
        <v>3.3028775467338796</v>
      </c>
      <c r="N18" s="3">
        <f t="shared" si="4"/>
        <v>8687</v>
      </c>
      <c r="O18" s="9">
        <f t="shared" si="5"/>
        <v>83.875639663995358</v>
      </c>
      <c r="P18" s="10">
        <f t="shared" si="6"/>
        <v>72.878246596504781</v>
      </c>
    </row>
    <row r="19" spans="1:16">
      <c r="A19" s="7">
        <v>29091</v>
      </c>
      <c r="B19" s="1" t="s">
        <v>131</v>
      </c>
      <c r="C19" s="3">
        <v>10519</v>
      </c>
      <c r="D19" s="3">
        <v>14925</v>
      </c>
      <c r="E19" s="3">
        <v>15616</v>
      </c>
      <c r="F19" s="3">
        <v>16395</v>
      </c>
      <c r="G19" s="3">
        <v>16890</v>
      </c>
      <c r="H19" s="3">
        <v>17303</v>
      </c>
      <c r="I19" s="3">
        <v>17859</v>
      </c>
      <c r="J19" s="3">
        <f t="shared" si="0"/>
        <v>413</v>
      </c>
      <c r="K19" s="8">
        <f t="shared" si="1"/>
        <v>556</v>
      </c>
      <c r="L19" s="4">
        <f t="shared" si="2"/>
        <v>2.4452338661930137</v>
      </c>
      <c r="M19" s="4">
        <f t="shared" si="3"/>
        <v>3.1132762192731955</v>
      </c>
      <c r="N19" s="3">
        <f t="shared" si="4"/>
        <v>7340</v>
      </c>
      <c r="O19" s="9">
        <f t="shared" si="5"/>
        <v>69.778496054758051</v>
      </c>
      <c r="P19" s="10">
        <f t="shared" si="6"/>
        <v>60.566593782678957</v>
      </c>
    </row>
    <row r="20" spans="1:16">
      <c r="A20" s="7">
        <v>29023</v>
      </c>
      <c r="B20" s="1" t="s">
        <v>98</v>
      </c>
      <c r="C20" s="3">
        <v>1333</v>
      </c>
      <c r="D20" s="3">
        <v>2860</v>
      </c>
      <c r="E20" s="3">
        <v>3253</v>
      </c>
      <c r="F20" s="3">
        <v>3844</v>
      </c>
      <c r="G20" s="3">
        <v>4373</v>
      </c>
      <c r="H20" s="3">
        <v>4932</v>
      </c>
      <c r="I20" s="3">
        <v>5486</v>
      </c>
      <c r="J20" s="3">
        <f t="shared" si="0"/>
        <v>559</v>
      </c>
      <c r="K20" s="8">
        <f t="shared" si="1"/>
        <v>554</v>
      </c>
      <c r="L20" s="4">
        <f t="shared" si="2"/>
        <v>12.782986508117997</v>
      </c>
      <c r="M20" s="4">
        <f t="shared" si="3"/>
        <v>10.098432373313891</v>
      </c>
      <c r="N20" s="3">
        <f t="shared" si="4"/>
        <v>4153</v>
      </c>
      <c r="O20" s="9">
        <f t="shared" si="5"/>
        <v>311.55288822205551</v>
      </c>
      <c r="P20" s="10">
        <f t="shared" si="6"/>
        <v>228.05701425356341</v>
      </c>
    </row>
    <row r="21" spans="1:16">
      <c r="A21" s="7">
        <v>21046</v>
      </c>
      <c r="B21" s="1" t="s">
        <v>79</v>
      </c>
      <c r="C21" s="3">
        <v>2054</v>
      </c>
      <c r="D21" s="3">
        <v>2175</v>
      </c>
      <c r="E21" s="3">
        <v>2624</v>
      </c>
      <c r="F21" s="3">
        <v>2862</v>
      </c>
      <c r="G21" s="3">
        <v>2759</v>
      </c>
      <c r="H21" s="3">
        <v>2659</v>
      </c>
      <c r="I21" s="3">
        <v>3202</v>
      </c>
      <c r="J21" s="8">
        <f t="shared" si="0"/>
        <v>-100</v>
      </c>
      <c r="K21" s="8">
        <f t="shared" si="1"/>
        <v>543</v>
      </c>
      <c r="L21" s="4">
        <f t="shared" si="2"/>
        <v>-3.6245016310257339</v>
      </c>
      <c r="M21" s="4">
        <f t="shared" si="3"/>
        <v>16.958151155527794</v>
      </c>
      <c r="N21" s="3">
        <f t="shared" si="4"/>
        <v>1148</v>
      </c>
      <c r="O21" s="9">
        <f t="shared" si="5"/>
        <v>55.890944498539433</v>
      </c>
      <c r="P21" s="10">
        <f t="shared" si="6"/>
        <v>34.323271665043819</v>
      </c>
    </row>
    <row r="22" spans="1:16">
      <c r="A22" s="7">
        <v>21002</v>
      </c>
      <c r="B22" s="1" t="s">
        <v>68</v>
      </c>
      <c r="C22" s="3">
        <v>6753</v>
      </c>
      <c r="D22" s="3">
        <v>15617</v>
      </c>
      <c r="E22" s="3">
        <v>16368</v>
      </c>
      <c r="F22" s="3">
        <v>17194</v>
      </c>
      <c r="G22" s="3">
        <v>17960</v>
      </c>
      <c r="H22" s="3">
        <v>18443</v>
      </c>
      <c r="I22" s="3">
        <v>18937</v>
      </c>
      <c r="J22" s="3">
        <f t="shared" si="0"/>
        <v>483</v>
      </c>
      <c r="K22" s="8">
        <f t="shared" si="1"/>
        <v>494</v>
      </c>
      <c r="L22" s="4">
        <f t="shared" si="2"/>
        <v>2.6893095768374167</v>
      </c>
      <c r="M22" s="4">
        <f t="shared" si="3"/>
        <v>2.6086497333262924</v>
      </c>
      <c r="N22" s="3">
        <f t="shared" si="4"/>
        <v>12184</v>
      </c>
      <c r="O22" s="9">
        <f t="shared" si="5"/>
        <v>180.4235154746039</v>
      </c>
      <c r="P22" s="10">
        <f t="shared" si="6"/>
        <v>165.95587146453428</v>
      </c>
    </row>
    <row r="23" spans="1:16">
      <c r="A23" s="7">
        <v>21044</v>
      </c>
      <c r="B23" s="1" t="s">
        <v>78</v>
      </c>
      <c r="C23" s="3">
        <v>16565</v>
      </c>
      <c r="D23" s="3">
        <v>23781</v>
      </c>
      <c r="E23" s="3">
        <v>23607</v>
      </c>
      <c r="F23" s="3">
        <v>25041</v>
      </c>
      <c r="G23" s="3">
        <v>25886</v>
      </c>
      <c r="H23" s="3">
        <v>26763</v>
      </c>
      <c r="I23" s="3">
        <v>27241</v>
      </c>
      <c r="J23" s="3">
        <f t="shared" si="0"/>
        <v>877</v>
      </c>
      <c r="K23" s="8">
        <f t="shared" si="1"/>
        <v>478</v>
      </c>
      <c r="L23" s="4">
        <f t="shared" si="2"/>
        <v>3.3879317005331067</v>
      </c>
      <c r="M23" s="4">
        <f t="shared" si="3"/>
        <v>1.7547079769465144</v>
      </c>
      <c r="N23" s="3">
        <f t="shared" si="4"/>
        <v>10676</v>
      </c>
      <c r="O23" s="9">
        <f t="shared" si="5"/>
        <v>64.449139752490197</v>
      </c>
      <c r="P23" s="10">
        <f t="shared" si="6"/>
        <v>56.269242378508899</v>
      </c>
    </row>
    <row r="24" spans="1:16">
      <c r="A24" s="7">
        <v>4052</v>
      </c>
      <c r="B24" s="1" t="s">
        <v>16</v>
      </c>
      <c r="C24" s="3">
        <v>3887</v>
      </c>
      <c r="D24" s="3">
        <v>11816</v>
      </c>
      <c r="E24" s="3">
        <v>12757</v>
      </c>
      <c r="F24" s="3">
        <v>13990</v>
      </c>
      <c r="G24" s="3">
        <v>14937</v>
      </c>
      <c r="H24" s="3">
        <v>15628</v>
      </c>
      <c r="I24" s="3">
        <v>16074</v>
      </c>
      <c r="J24" s="3">
        <f t="shared" si="0"/>
        <v>691</v>
      </c>
      <c r="K24" s="8">
        <f t="shared" si="1"/>
        <v>446</v>
      </c>
      <c r="L24" s="4">
        <f t="shared" si="2"/>
        <v>4.6260962710048874</v>
      </c>
      <c r="M24" s="4">
        <f t="shared" si="3"/>
        <v>2.7746671643648129</v>
      </c>
      <c r="N24" s="3">
        <f t="shared" si="4"/>
        <v>12187</v>
      </c>
      <c r="O24" s="9">
        <f t="shared" si="5"/>
        <v>313.53228711088241</v>
      </c>
      <c r="P24" s="10">
        <f t="shared" si="6"/>
        <v>284.2809364548495</v>
      </c>
    </row>
    <row r="25" spans="1:16">
      <c r="A25" s="7">
        <v>11028</v>
      </c>
      <c r="B25" s="1" t="s">
        <v>43</v>
      </c>
      <c r="C25" s="3">
        <v>29638</v>
      </c>
      <c r="D25" s="3">
        <v>38354</v>
      </c>
      <c r="E25" s="3">
        <v>38974</v>
      </c>
      <c r="F25" s="3">
        <v>39648</v>
      </c>
      <c r="G25" s="3">
        <v>40183</v>
      </c>
      <c r="H25" s="3">
        <v>40667</v>
      </c>
      <c r="I25" s="2">
        <v>41101</v>
      </c>
      <c r="J25" s="3">
        <f t="shared" si="0"/>
        <v>484</v>
      </c>
      <c r="K25" s="8">
        <f t="shared" si="1"/>
        <v>434</v>
      </c>
      <c r="L25" s="4">
        <f t="shared" si="2"/>
        <v>1.2044894607172187</v>
      </c>
      <c r="M25" s="4">
        <f t="shared" si="3"/>
        <v>1.0559353787012482</v>
      </c>
      <c r="N25" s="3">
        <f t="shared" si="4"/>
        <v>11463</v>
      </c>
      <c r="O25" s="9">
        <f t="shared" si="5"/>
        <v>38.676698832579795</v>
      </c>
      <c r="P25" s="10">
        <f t="shared" si="6"/>
        <v>35.579323841014912</v>
      </c>
    </row>
    <row r="26" spans="1:16" ht="25.5">
      <c r="A26" s="7">
        <v>29082</v>
      </c>
      <c r="B26" s="1" t="s">
        <v>126</v>
      </c>
      <c r="C26" s="3">
        <v>12601</v>
      </c>
      <c r="D26" s="3">
        <v>33817</v>
      </c>
      <c r="E26" s="3">
        <v>35714</v>
      </c>
      <c r="F26" s="3">
        <v>37145</v>
      </c>
      <c r="G26" s="3">
        <v>38666</v>
      </c>
      <c r="H26" s="3">
        <v>39922</v>
      </c>
      <c r="I26" s="3">
        <v>40339</v>
      </c>
      <c r="J26" s="3">
        <f t="shared" si="0"/>
        <v>1256</v>
      </c>
      <c r="K26" s="8">
        <f t="shared" si="1"/>
        <v>417</v>
      </c>
      <c r="L26" s="4">
        <f t="shared" si="2"/>
        <v>3.2483318677908239</v>
      </c>
      <c r="M26" s="4">
        <f t="shared" si="3"/>
        <v>1.0337390614541759</v>
      </c>
      <c r="N26" s="3">
        <f t="shared" si="4"/>
        <v>27738</v>
      </c>
      <c r="O26" s="9">
        <f t="shared" si="5"/>
        <v>220.12538687405763</v>
      </c>
      <c r="P26" s="10">
        <f t="shared" si="6"/>
        <v>206.84866280453932</v>
      </c>
    </row>
    <row r="27" spans="1:16" ht="25.5">
      <c r="A27" s="7">
        <v>11027</v>
      </c>
      <c r="B27" s="1" t="s">
        <v>42</v>
      </c>
      <c r="C27" s="3">
        <v>65517</v>
      </c>
      <c r="D27" s="3">
        <v>83101</v>
      </c>
      <c r="E27" s="3">
        <v>85117</v>
      </c>
      <c r="F27" s="3">
        <v>86288</v>
      </c>
      <c r="G27" s="3">
        <v>87696</v>
      </c>
      <c r="H27" s="3">
        <v>88503</v>
      </c>
      <c r="I27" s="2">
        <v>88917</v>
      </c>
      <c r="J27" s="3">
        <f t="shared" si="0"/>
        <v>807</v>
      </c>
      <c r="K27" s="8">
        <f t="shared" si="1"/>
        <v>414</v>
      </c>
      <c r="L27" s="4">
        <f t="shared" si="2"/>
        <v>0.92022441160372193</v>
      </c>
      <c r="M27" s="4">
        <f t="shared" si="3"/>
        <v>0.46560275312932287</v>
      </c>
      <c r="N27" s="3">
        <f t="shared" si="4"/>
        <v>23400</v>
      </c>
      <c r="O27" s="9">
        <f t="shared" si="5"/>
        <v>35.715921058656534</v>
      </c>
      <c r="P27" s="10">
        <f t="shared" si="6"/>
        <v>33.852282613672784</v>
      </c>
    </row>
    <row r="28" spans="1:16" ht="25.5">
      <c r="A28" s="7">
        <v>11032</v>
      </c>
      <c r="B28" s="1" t="s">
        <v>46</v>
      </c>
      <c r="C28" s="3">
        <v>56006</v>
      </c>
      <c r="D28" s="3">
        <v>63509</v>
      </c>
      <c r="E28" s="3">
        <v>63968</v>
      </c>
      <c r="F28" s="3">
        <v>64434</v>
      </c>
      <c r="G28" s="3">
        <v>65805</v>
      </c>
      <c r="H28" s="3">
        <v>66541</v>
      </c>
      <c r="I28" s="2">
        <v>66944</v>
      </c>
      <c r="J28" s="3">
        <f t="shared" si="0"/>
        <v>736</v>
      </c>
      <c r="K28" s="8">
        <f t="shared" si="1"/>
        <v>403</v>
      </c>
      <c r="L28" s="4">
        <f t="shared" si="2"/>
        <v>1.1184560443735279</v>
      </c>
      <c r="M28" s="4">
        <f t="shared" si="3"/>
        <v>0.60199569789674956</v>
      </c>
      <c r="N28" s="3">
        <f t="shared" si="4"/>
        <v>10938</v>
      </c>
      <c r="O28" s="9">
        <f t="shared" si="5"/>
        <v>19.530050351748027</v>
      </c>
      <c r="P28" s="10">
        <f t="shared" si="6"/>
        <v>17.496339677891655</v>
      </c>
    </row>
    <row r="29" spans="1:16">
      <c r="A29" s="7">
        <v>21050</v>
      </c>
      <c r="B29" s="1" t="s">
        <v>80</v>
      </c>
      <c r="C29" s="3">
        <v>11905</v>
      </c>
      <c r="D29" s="3">
        <v>18441</v>
      </c>
      <c r="E29" s="3">
        <v>18381</v>
      </c>
      <c r="F29" s="3">
        <v>19032</v>
      </c>
      <c r="G29" s="3">
        <v>19569</v>
      </c>
      <c r="H29" s="3">
        <v>20040</v>
      </c>
      <c r="I29" s="3">
        <v>20418</v>
      </c>
      <c r="J29" s="3">
        <f t="shared" si="0"/>
        <v>471</v>
      </c>
      <c r="K29" s="8">
        <f t="shared" si="1"/>
        <v>378</v>
      </c>
      <c r="L29" s="4">
        <f t="shared" si="2"/>
        <v>2.4068680055189331</v>
      </c>
      <c r="M29" s="4">
        <f t="shared" si="3"/>
        <v>1.8513076697032032</v>
      </c>
      <c r="N29" s="3">
        <f t="shared" si="4"/>
        <v>8513</v>
      </c>
      <c r="O29" s="9">
        <f t="shared" si="5"/>
        <v>71.507769844603104</v>
      </c>
      <c r="P29" s="10">
        <f t="shared" si="6"/>
        <v>64.376312473750531</v>
      </c>
    </row>
    <row r="30" spans="1:16">
      <c r="A30" s="7">
        <v>11033</v>
      </c>
      <c r="B30" s="1" t="s">
        <v>47</v>
      </c>
      <c r="C30" s="3">
        <v>21224</v>
      </c>
      <c r="D30" s="3">
        <v>26569</v>
      </c>
      <c r="E30" s="3">
        <v>27635</v>
      </c>
      <c r="F30" s="3">
        <v>28653</v>
      </c>
      <c r="G30" s="3">
        <v>29249</v>
      </c>
      <c r="H30" s="3">
        <v>29588</v>
      </c>
      <c r="I30" s="2">
        <v>29965</v>
      </c>
      <c r="J30" s="3">
        <f t="shared" si="0"/>
        <v>339</v>
      </c>
      <c r="K30" s="8">
        <f t="shared" si="1"/>
        <v>377</v>
      </c>
      <c r="L30" s="4">
        <f t="shared" si="2"/>
        <v>1.1590139833840474</v>
      </c>
      <c r="M30" s="4">
        <f t="shared" si="3"/>
        <v>1.2581344902386118</v>
      </c>
      <c r="N30" s="3">
        <f t="shared" si="4"/>
        <v>8741</v>
      </c>
      <c r="O30" s="9">
        <f t="shared" si="5"/>
        <v>41.184508104033171</v>
      </c>
      <c r="P30" s="10">
        <f t="shared" si="6"/>
        <v>37.810968714662643</v>
      </c>
    </row>
    <row r="31" spans="1:16">
      <c r="A31" s="7">
        <v>4064</v>
      </c>
      <c r="B31" s="1" t="s">
        <v>18</v>
      </c>
      <c r="C31" s="3">
        <v>3539</v>
      </c>
      <c r="D31" s="3">
        <v>6406</v>
      </c>
      <c r="E31" s="3">
        <v>6507</v>
      </c>
      <c r="F31" s="3">
        <v>6805</v>
      </c>
      <c r="G31" s="3">
        <v>7581</v>
      </c>
      <c r="H31" s="3">
        <v>7745</v>
      </c>
      <c r="I31" s="3">
        <v>8090</v>
      </c>
      <c r="J31" s="3">
        <f t="shared" si="0"/>
        <v>164</v>
      </c>
      <c r="K31" s="8">
        <f t="shared" si="1"/>
        <v>345</v>
      </c>
      <c r="L31" s="4">
        <f t="shared" si="2"/>
        <v>2.1633029943279252</v>
      </c>
      <c r="M31" s="4">
        <f t="shared" si="3"/>
        <v>4.2645241038318913</v>
      </c>
      <c r="N31" s="3">
        <f t="shared" si="4"/>
        <v>4551</v>
      </c>
      <c r="O31" s="9">
        <f t="shared" si="5"/>
        <v>128.59564848827353</v>
      </c>
      <c r="P31" s="10">
        <f t="shared" si="6"/>
        <v>114.21305453517942</v>
      </c>
    </row>
    <row r="32" spans="1:16">
      <c r="A32" s="7">
        <v>18093</v>
      </c>
      <c r="B32" s="1" t="s">
        <v>54</v>
      </c>
      <c r="C32" s="3">
        <v>2984</v>
      </c>
      <c r="D32" s="3">
        <v>2294</v>
      </c>
      <c r="E32" s="3">
        <v>2278</v>
      </c>
      <c r="F32" s="3">
        <v>4126</v>
      </c>
      <c r="G32" s="3">
        <v>4368</v>
      </c>
      <c r="H32" s="3">
        <v>4330</v>
      </c>
      <c r="I32" s="3">
        <v>4672</v>
      </c>
      <c r="J32" s="8">
        <f t="shared" si="0"/>
        <v>-38</v>
      </c>
      <c r="K32" s="8">
        <f t="shared" si="1"/>
        <v>342</v>
      </c>
      <c r="L32" s="4">
        <f t="shared" si="2"/>
        <v>-0.86996336996336998</v>
      </c>
      <c r="M32" s="4">
        <f t="shared" si="3"/>
        <v>7.3202054794520546</v>
      </c>
      <c r="N32" s="3">
        <f t="shared" si="4"/>
        <v>1688</v>
      </c>
      <c r="O32" s="9">
        <f t="shared" si="5"/>
        <v>56.568364611260058</v>
      </c>
      <c r="P32" s="10">
        <f t="shared" si="6"/>
        <v>46.380697050938338</v>
      </c>
    </row>
    <row r="33" spans="1:16">
      <c r="A33" s="7">
        <v>29075</v>
      </c>
      <c r="B33" s="1" t="s">
        <v>123</v>
      </c>
      <c r="C33" s="3">
        <v>13604</v>
      </c>
      <c r="D33" s="3">
        <v>20361</v>
      </c>
      <c r="E33" s="3">
        <v>20796</v>
      </c>
      <c r="F33" s="3">
        <v>21621</v>
      </c>
      <c r="G33" s="3">
        <v>21811</v>
      </c>
      <c r="H33" s="3">
        <v>21957</v>
      </c>
      <c r="I33" s="3">
        <v>22294</v>
      </c>
      <c r="J33" s="3">
        <f t="shared" si="0"/>
        <v>146</v>
      </c>
      <c r="K33" s="8">
        <f t="shared" si="1"/>
        <v>337</v>
      </c>
      <c r="L33" s="4">
        <f t="shared" si="2"/>
        <v>0.66938700655632477</v>
      </c>
      <c r="M33" s="4">
        <f t="shared" si="3"/>
        <v>1.5116174755539606</v>
      </c>
      <c r="N33" s="3">
        <f t="shared" si="4"/>
        <v>8690</v>
      </c>
      <c r="O33" s="9">
        <f t="shared" si="5"/>
        <v>63.878271096736249</v>
      </c>
      <c r="P33" s="10">
        <f t="shared" si="6"/>
        <v>60.327844751543665</v>
      </c>
    </row>
    <row r="34" spans="1:16">
      <c r="A34" s="7">
        <v>4013</v>
      </c>
      <c r="B34" s="1" t="s">
        <v>3</v>
      </c>
      <c r="C34" s="3">
        <v>155120</v>
      </c>
      <c r="D34" s="3">
        <v>185309</v>
      </c>
      <c r="E34" s="3">
        <v>186651</v>
      </c>
      <c r="F34" s="3">
        <v>187521</v>
      </c>
      <c r="G34" s="3">
        <v>188810</v>
      </c>
      <c r="H34" s="3">
        <v>190013</v>
      </c>
      <c r="I34" s="3">
        <v>190349</v>
      </c>
      <c r="J34" s="3">
        <f t="shared" si="0"/>
        <v>1203</v>
      </c>
      <c r="K34" s="8">
        <f t="shared" si="1"/>
        <v>336</v>
      </c>
      <c r="L34" s="4">
        <f t="shared" si="2"/>
        <v>0.63714845611990889</v>
      </c>
      <c r="M34" s="4">
        <f t="shared" si="3"/>
        <v>0.17651786980756401</v>
      </c>
      <c r="N34" s="3">
        <f t="shared" si="4"/>
        <v>35229</v>
      </c>
      <c r="O34" s="9">
        <f t="shared" si="5"/>
        <v>22.710804538421865</v>
      </c>
      <c r="P34" s="10">
        <f t="shared" si="6"/>
        <v>21.718669417225374</v>
      </c>
    </row>
    <row r="35" spans="1:16" ht="25.5">
      <c r="A35" s="7">
        <v>11014</v>
      </c>
      <c r="B35" s="1" t="s">
        <v>35</v>
      </c>
      <c r="C35" s="3">
        <v>15582</v>
      </c>
      <c r="D35" s="3">
        <v>19890</v>
      </c>
      <c r="E35" s="3">
        <v>20301</v>
      </c>
      <c r="F35" s="3">
        <v>20752</v>
      </c>
      <c r="G35" s="3">
        <v>20984</v>
      </c>
      <c r="H35" s="3">
        <v>21331</v>
      </c>
      <c r="I35" s="2">
        <v>21664</v>
      </c>
      <c r="J35" s="3">
        <f t="shared" si="0"/>
        <v>347</v>
      </c>
      <c r="K35" s="8">
        <f t="shared" si="1"/>
        <v>333</v>
      </c>
      <c r="L35" s="4">
        <f t="shared" si="2"/>
        <v>1.6536408692337019</v>
      </c>
      <c r="M35" s="4">
        <f t="shared" si="3"/>
        <v>1.5371122599704579</v>
      </c>
      <c r="N35" s="3">
        <f t="shared" si="4"/>
        <v>6082</v>
      </c>
      <c r="O35" s="9">
        <f t="shared" si="5"/>
        <v>39.032216660249006</v>
      </c>
      <c r="P35" s="10">
        <f t="shared" si="6"/>
        <v>34.668206905403672</v>
      </c>
    </row>
    <row r="36" spans="1:16">
      <c r="A36" s="7">
        <v>21005</v>
      </c>
      <c r="B36" s="1" t="s">
        <v>69</v>
      </c>
      <c r="C36" s="3">
        <v>16164</v>
      </c>
      <c r="D36" s="3">
        <v>20224</v>
      </c>
      <c r="E36" s="3">
        <v>20726</v>
      </c>
      <c r="F36" s="3">
        <v>21452</v>
      </c>
      <c r="G36" s="3">
        <v>21782</v>
      </c>
      <c r="H36" s="3">
        <v>22204</v>
      </c>
      <c r="I36" s="3">
        <v>22525</v>
      </c>
      <c r="J36" s="3">
        <f t="shared" si="0"/>
        <v>422</v>
      </c>
      <c r="K36" s="8">
        <f t="shared" si="1"/>
        <v>321</v>
      </c>
      <c r="L36" s="4">
        <f t="shared" si="2"/>
        <v>1.9373794876503534</v>
      </c>
      <c r="M36" s="4">
        <f t="shared" si="3"/>
        <v>1.4250832408435072</v>
      </c>
      <c r="N36" s="3">
        <f t="shared" si="4"/>
        <v>6361</v>
      </c>
      <c r="O36" s="9">
        <f t="shared" si="5"/>
        <v>39.352882949764911</v>
      </c>
      <c r="P36" s="10">
        <f t="shared" si="6"/>
        <v>34.75624845335313</v>
      </c>
    </row>
    <row r="37" spans="1:16">
      <c r="A37" s="7">
        <v>4100</v>
      </c>
      <c r="B37" s="1" t="s">
        <v>25</v>
      </c>
      <c r="C37" s="3">
        <v>5823</v>
      </c>
      <c r="D37" s="3">
        <v>11159</v>
      </c>
      <c r="E37" s="3">
        <v>12256</v>
      </c>
      <c r="F37" s="3">
        <v>13473</v>
      </c>
      <c r="G37" s="3">
        <v>13985</v>
      </c>
      <c r="H37" s="3">
        <v>14371</v>
      </c>
      <c r="I37" s="3">
        <v>14689</v>
      </c>
      <c r="J37" s="3">
        <f t="shared" si="0"/>
        <v>386</v>
      </c>
      <c r="K37" s="8">
        <f t="shared" si="1"/>
        <v>318</v>
      </c>
      <c r="L37" s="4">
        <f t="shared" si="2"/>
        <v>2.760100107257776</v>
      </c>
      <c r="M37" s="4">
        <f t="shared" si="3"/>
        <v>2.1648852883109808</v>
      </c>
      <c r="N37" s="3">
        <f t="shared" si="4"/>
        <v>8866</v>
      </c>
      <c r="O37" s="9">
        <f t="shared" si="5"/>
        <v>152.25828610681779</v>
      </c>
      <c r="P37" s="10">
        <f t="shared" si="6"/>
        <v>140.16829812811267</v>
      </c>
    </row>
    <row r="38" spans="1:16">
      <c r="A38" s="7">
        <v>4053</v>
      </c>
      <c r="B38" s="1" t="s">
        <v>17</v>
      </c>
      <c r="C38" s="3">
        <v>13090</v>
      </c>
      <c r="D38" s="3">
        <v>16170</v>
      </c>
      <c r="E38" s="3">
        <v>16360</v>
      </c>
      <c r="F38" s="3">
        <v>16834</v>
      </c>
      <c r="G38" s="3">
        <v>17645</v>
      </c>
      <c r="H38" s="3">
        <v>18278</v>
      </c>
      <c r="I38" s="3">
        <v>18580</v>
      </c>
      <c r="J38" s="3">
        <f t="shared" ref="J38:J69" si="7">+H38-G38</f>
        <v>633</v>
      </c>
      <c r="K38" s="8">
        <f t="shared" ref="K38:K69" si="8">+I38-H38</f>
        <v>302</v>
      </c>
      <c r="L38" s="4">
        <f t="shared" ref="L38:L69" si="9">+(J38*100)/G38</f>
        <v>3.5874185321620855</v>
      </c>
      <c r="M38" s="4">
        <f t="shared" ref="M38:M69" si="10">+(K38*100)/I38</f>
        <v>1.6254036598493002</v>
      </c>
      <c r="N38" s="3">
        <f t="shared" ref="N38:N69" si="11">+I38-C38</f>
        <v>5490</v>
      </c>
      <c r="O38" s="9">
        <f t="shared" ref="O38:O69" si="12">+((I38-C38)/C38)*100</f>
        <v>41.940412528647826</v>
      </c>
      <c r="P38" s="10">
        <f t="shared" ref="P38:P69" si="13">((G38-C38)/C38)*100</f>
        <v>34.79755538579068</v>
      </c>
    </row>
    <row r="39" spans="1:16" ht="25.5">
      <c r="A39" s="7">
        <v>11022</v>
      </c>
      <c r="B39" s="1" t="s">
        <v>39</v>
      </c>
      <c r="C39" s="3">
        <v>58315</v>
      </c>
      <c r="D39" s="3">
        <v>63026</v>
      </c>
      <c r="E39" s="3">
        <v>63663</v>
      </c>
      <c r="F39" s="3">
        <v>64240</v>
      </c>
      <c r="G39" s="3">
        <v>64595</v>
      </c>
      <c r="H39" s="3">
        <v>64645</v>
      </c>
      <c r="I39" s="2">
        <v>64944</v>
      </c>
      <c r="J39" s="3">
        <f t="shared" si="7"/>
        <v>50</v>
      </c>
      <c r="K39" s="8">
        <f t="shared" si="8"/>
        <v>299</v>
      </c>
      <c r="L39" s="4">
        <f t="shared" si="9"/>
        <v>7.7405371932812134E-2</v>
      </c>
      <c r="M39" s="4">
        <f t="shared" si="10"/>
        <v>0.46039664942103964</v>
      </c>
      <c r="N39" s="3">
        <f t="shared" si="11"/>
        <v>6629</v>
      </c>
      <c r="O39" s="9">
        <f t="shared" si="12"/>
        <v>11.367572665694933</v>
      </c>
      <c r="P39" s="10">
        <f t="shared" si="13"/>
        <v>10.769098859641602</v>
      </c>
    </row>
    <row r="40" spans="1:16">
      <c r="A40" s="7">
        <v>4075</v>
      </c>
      <c r="B40" s="1" t="s">
        <v>21</v>
      </c>
      <c r="C40" s="3">
        <v>4578</v>
      </c>
      <c r="D40" s="3">
        <v>7537</v>
      </c>
      <c r="E40" s="3">
        <v>7911</v>
      </c>
      <c r="F40" s="3">
        <v>8013</v>
      </c>
      <c r="G40" s="3">
        <v>8182</v>
      </c>
      <c r="H40" s="3">
        <v>8429</v>
      </c>
      <c r="I40" s="3">
        <v>8726</v>
      </c>
      <c r="J40" s="3">
        <f t="shared" si="7"/>
        <v>247</v>
      </c>
      <c r="K40" s="8">
        <f t="shared" si="8"/>
        <v>297</v>
      </c>
      <c r="L40" s="4">
        <f t="shared" si="9"/>
        <v>3.018821803959912</v>
      </c>
      <c r="M40" s="4">
        <f t="shared" si="10"/>
        <v>3.4036213614485447</v>
      </c>
      <c r="N40" s="3">
        <f t="shared" si="11"/>
        <v>4148</v>
      </c>
      <c r="O40" s="9">
        <f t="shared" si="12"/>
        <v>90.607252075141986</v>
      </c>
      <c r="P40" s="10">
        <f t="shared" si="13"/>
        <v>78.724333770205334</v>
      </c>
    </row>
    <row r="41" spans="1:16">
      <c r="A41" s="7">
        <v>29076</v>
      </c>
      <c r="B41" s="1" t="s">
        <v>124</v>
      </c>
      <c r="C41" s="3">
        <v>1995</v>
      </c>
      <c r="D41" s="3">
        <v>2491</v>
      </c>
      <c r="E41" s="3">
        <v>2528</v>
      </c>
      <c r="F41" s="3">
        <v>2668</v>
      </c>
      <c r="G41" s="3">
        <v>2805</v>
      </c>
      <c r="H41" s="3">
        <v>2949</v>
      </c>
      <c r="I41" s="3">
        <v>3244</v>
      </c>
      <c r="J41" s="3">
        <f t="shared" si="7"/>
        <v>144</v>
      </c>
      <c r="K41" s="8">
        <f t="shared" si="8"/>
        <v>295</v>
      </c>
      <c r="L41" s="4">
        <f t="shared" si="9"/>
        <v>5.1336898395721926</v>
      </c>
      <c r="M41" s="4">
        <f t="shared" si="10"/>
        <v>9.0937114673242903</v>
      </c>
      <c r="N41" s="3">
        <f t="shared" si="11"/>
        <v>1249</v>
      </c>
      <c r="O41" s="9">
        <f t="shared" si="12"/>
        <v>62.606516290726823</v>
      </c>
      <c r="P41" s="10">
        <f t="shared" si="13"/>
        <v>40.601503759398497</v>
      </c>
    </row>
    <row r="42" spans="1:16">
      <c r="A42" s="7">
        <v>4101</v>
      </c>
      <c r="B42" s="1" t="s">
        <v>26</v>
      </c>
      <c r="C42" s="3">
        <v>2802</v>
      </c>
      <c r="D42" s="3">
        <v>4288</v>
      </c>
      <c r="E42" s="3">
        <v>4448</v>
      </c>
      <c r="F42" s="3">
        <v>4689</v>
      </c>
      <c r="G42" s="3">
        <v>4860</v>
      </c>
      <c r="H42" s="3">
        <v>5043</v>
      </c>
      <c r="I42" s="3">
        <v>5313</v>
      </c>
      <c r="J42" s="3">
        <f t="shared" si="7"/>
        <v>183</v>
      </c>
      <c r="K42" s="8">
        <f t="shared" si="8"/>
        <v>270</v>
      </c>
      <c r="L42" s="4">
        <f t="shared" si="9"/>
        <v>3.7654320987654319</v>
      </c>
      <c r="M42" s="4">
        <f t="shared" si="10"/>
        <v>5.0818746470920386</v>
      </c>
      <c r="N42" s="3">
        <f t="shared" si="11"/>
        <v>2511</v>
      </c>
      <c r="O42" s="9">
        <f t="shared" si="12"/>
        <v>89.614561027837254</v>
      </c>
      <c r="P42" s="10">
        <f t="shared" si="13"/>
        <v>73.44753747323341</v>
      </c>
    </row>
    <row r="43" spans="1:16">
      <c r="A43" s="7">
        <v>11008</v>
      </c>
      <c r="B43" s="1" t="s">
        <v>32</v>
      </c>
      <c r="C43" s="3">
        <v>13669</v>
      </c>
      <c r="D43" s="3">
        <v>20871</v>
      </c>
      <c r="E43" s="3">
        <v>21358</v>
      </c>
      <c r="F43" s="3">
        <v>21977</v>
      </c>
      <c r="G43" s="3">
        <v>22311</v>
      </c>
      <c r="H43" s="3">
        <v>22587</v>
      </c>
      <c r="I43" s="3">
        <v>22853</v>
      </c>
      <c r="J43" s="3">
        <f t="shared" si="7"/>
        <v>276</v>
      </c>
      <c r="K43" s="8">
        <f t="shared" si="8"/>
        <v>266</v>
      </c>
      <c r="L43" s="4">
        <f t="shared" si="9"/>
        <v>1.2370579534758639</v>
      </c>
      <c r="M43" s="4">
        <f t="shared" si="10"/>
        <v>1.1639609679254366</v>
      </c>
      <c r="N43" s="3">
        <f t="shared" si="11"/>
        <v>9184</v>
      </c>
      <c r="O43" s="9">
        <f t="shared" si="12"/>
        <v>67.188528787767936</v>
      </c>
      <c r="P43" s="10">
        <f t="shared" si="13"/>
        <v>63.223352110615259</v>
      </c>
    </row>
    <row r="44" spans="1:16" ht="25.5">
      <c r="A44" s="7">
        <v>4035</v>
      </c>
      <c r="B44" s="1" t="s">
        <v>9</v>
      </c>
      <c r="C44" s="3">
        <v>9167</v>
      </c>
      <c r="D44" s="3">
        <v>11422</v>
      </c>
      <c r="E44" s="3">
        <v>11649</v>
      </c>
      <c r="F44" s="3">
        <v>12596</v>
      </c>
      <c r="G44" s="3">
        <v>13025</v>
      </c>
      <c r="H44" s="3">
        <v>12891</v>
      </c>
      <c r="I44" s="3">
        <v>13148</v>
      </c>
      <c r="J44" s="8">
        <f t="shared" si="7"/>
        <v>-134</v>
      </c>
      <c r="K44" s="8">
        <f t="shared" si="8"/>
        <v>257</v>
      </c>
      <c r="L44" s="4">
        <f t="shared" si="9"/>
        <v>-1.0287907869481765</v>
      </c>
      <c r="M44" s="4">
        <f t="shared" si="10"/>
        <v>1.9546699117736537</v>
      </c>
      <c r="N44" s="3">
        <f t="shared" si="11"/>
        <v>3981</v>
      </c>
      <c r="O44" s="9">
        <f t="shared" si="12"/>
        <v>43.427511726846298</v>
      </c>
      <c r="P44" s="10">
        <f t="shared" si="13"/>
        <v>42.085742336642305</v>
      </c>
    </row>
    <row r="45" spans="1:16">
      <c r="A45" s="7">
        <v>4102</v>
      </c>
      <c r="B45" s="1" t="s">
        <v>27</v>
      </c>
      <c r="C45" s="3">
        <v>11885</v>
      </c>
      <c r="D45" s="3">
        <v>20220</v>
      </c>
      <c r="E45" s="3">
        <v>20743</v>
      </c>
      <c r="F45" s="3">
        <v>21515</v>
      </c>
      <c r="G45" s="3">
        <v>22853</v>
      </c>
      <c r="H45" s="3">
        <v>23410</v>
      </c>
      <c r="I45" s="3">
        <v>23656</v>
      </c>
      <c r="J45" s="3">
        <f t="shared" si="7"/>
        <v>557</v>
      </c>
      <c r="K45" s="8">
        <f t="shared" si="8"/>
        <v>246</v>
      </c>
      <c r="L45" s="4">
        <f t="shared" si="9"/>
        <v>2.4373167636634139</v>
      </c>
      <c r="M45" s="4">
        <f t="shared" si="10"/>
        <v>1.0399053094352384</v>
      </c>
      <c r="N45" s="3">
        <f t="shared" si="11"/>
        <v>11771</v>
      </c>
      <c r="O45" s="9">
        <f t="shared" si="12"/>
        <v>99.040807740849814</v>
      </c>
      <c r="P45" s="10">
        <f t="shared" si="13"/>
        <v>92.284392090870853</v>
      </c>
    </row>
    <row r="46" spans="1:16">
      <c r="A46" s="7">
        <v>11030</v>
      </c>
      <c r="B46" s="1" t="s">
        <v>44</v>
      </c>
      <c r="C46" s="3">
        <v>22691</v>
      </c>
      <c r="D46" s="3">
        <v>27270</v>
      </c>
      <c r="E46" s="3">
        <v>27571</v>
      </c>
      <c r="F46" s="3">
        <v>27918</v>
      </c>
      <c r="G46" s="3">
        <v>28516</v>
      </c>
      <c r="H46" s="3">
        <v>28904</v>
      </c>
      <c r="I46" s="2">
        <v>29125</v>
      </c>
      <c r="J46" s="3">
        <f t="shared" si="7"/>
        <v>388</v>
      </c>
      <c r="K46" s="8">
        <f t="shared" si="8"/>
        <v>221</v>
      </c>
      <c r="L46" s="4">
        <f t="shared" si="9"/>
        <v>1.3606396409033525</v>
      </c>
      <c r="M46" s="4">
        <f t="shared" si="10"/>
        <v>0.75879828326180254</v>
      </c>
      <c r="N46" s="3">
        <f t="shared" si="11"/>
        <v>6434</v>
      </c>
      <c r="O46" s="9">
        <f t="shared" si="12"/>
        <v>28.354854347538673</v>
      </c>
      <c r="P46" s="10">
        <f t="shared" si="13"/>
        <v>25.670970869507737</v>
      </c>
    </row>
    <row r="47" spans="1:16" ht="25.5">
      <c r="A47" s="7">
        <v>21061</v>
      </c>
      <c r="B47" s="1" t="s">
        <v>83</v>
      </c>
      <c r="C47" s="3">
        <v>6121</v>
      </c>
      <c r="D47" s="3">
        <v>6863</v>
      </c>
      <c r="E47" s="3">
        <v>7020</v>
      </c>
      <c r="F47" s="3">
        <v>7341</v>
      </c>
      <c r="G47" s="3">
        <v>7317</v>
      </c>
      <c r="H47" s="3">
        <v>7362</v>
      </c>
      <c r="I47" s="3">
        <v>7573</v>
      </c>
      <c r="J47" s="3">
        <f t="shared" si="7"/>
        <v>45</v>
      </c>
      <c r="K47" s="8">
        <f t="shared" si="8"/>
        <v>211</v>
      </c>
      <c r="L47" s="4">
        <f t="shared" si="9"/>
        <v>0.61500615006150061</v>
      </c>
      <c r="M47" s="4">
        <f t="shared" si="10"/>
        <v>2.7862141819622344</v>
      </c>
      <c r="N47" s="3">
        <f t="shared" si="11"/>
        <v>1452</v>
      </c>
      <c r="O47" s="9">
        <f t="shared" si="12"/>
        <v>23.721614115340632</v>
      </c>
      <c r="P47" s="10">
        <f t="shared" si="13"/>
        <v>19.539290965528508</v>
      </c>
    </row>
    <row r="48" spans="1:16" ht="25.5">
      <c r="A48" s="7">
        <v>21055</v>
      </c>
      <c r="B48" s="1" t="s">
        <v>81</v>
      </c>
      <c r="C48" s="3">
        <v>6750</v>
      </c>
      <c r="D48" s="3">
        <v>8415</v>
      </c>
      <c r="E48" s="3">
        <v>8529</v>
      </c>
      <c r="F48" s="3">
        <v>8964</v>
      </c>
      <c r="G48" s="3">
        <v>9043</v>
      </c>
      <c r="H48" s="3">
        <v>9167</v>
      </c>
      <c r="I48" s="3">
        <v>9377</v>
      </c>
      <c r="J48" s="3">
        <f t="shared" si="7"/>
        <v>124</v>
      </c>
      <c r="K48" s="8">
        <f t="shared" si="8"/>
        <v>210</v>
      </c>
      <c r="L48" s="4">
        <f t="shared" si="9"/>
        <v>1.3712263629326551</v>
      </c>
      <c r="M48" s="4">
        <f t="shared" si="10"/>
        <v>2.2395222352564788</v>
      </c>
      <c r="N48" s="3">
        <f t="shared" si="11"/>
        <v>2627</v>
      </c>
      <c r="O48" s="9">
        <f t="shared" si="12"/>
        <v>38.918518518518518</v>
      </c>
      <c r="P48" s="10">
        <f t="shared" si="13"/>
        <v>33.970370370370375</v>
      </c>
    </row>
    <row r="49" spans="1:16">
      <c r="A49" s="7">
        <v>11031</v>
      </c>
      <c r="B49" s="1" t="s">
        <v>45</v>
      </c>
      <c r="C49" s="3">
        <v>85410</v>
      </c>
      <c r="D49" s="3">
        <v>93544</v>
      </c>
      <c r="E49" s="3">
        <v>95026</v>
      </c>
      <c r="F49" s="3">
        <v>96155</v>
      </c>
      <c r="G49" s="3">
        <v>96366</v>
      </c>
      <c r="H49" s="3">
        <v>96689</v>
      </c>
      <c r="I49" s="2">
        <v>96894</v>
      </c>
      <c r="J49" s="3">
        <f t="shared" si="7"/>
        <v>323</v>
      </c>
      <c r="K49" s="8">
        <f t="shared" si="8"/>
        <v>205</v>
      </c>
      <c r="L49" s="4">
        <f t="shared" si="9"/>
        <v>0.33518045783782663</v>
      </c>
      <c r="M49" s="4">
        <f t="shared" si="10"/>
        <v>0.21157140793031559</v>
      </c>
      <c r="N49" s="3">
        <f t="shared" si="11"/>
        <v>11484</v>
      </c>
      <c r="O49" s="9">
        <f t="shared" si="12"/>
        <v>13.445732349841938</v>
      </c>
      <c r="P49" s="10">
        <f t="shared" si="13"/>
        <v>12.827537759044608</v>
      </c>
    </row>
    <row r="50" spans="1:16">
      <c r="A50" s="7">
        <v>21035</v>
      </c>
      <c r="B50" s="1" t="s">
        <v>74</v>
      </c>
      <c r="C50" s="3">
        <v>10018</v>
      </c>
      <c r="D50" s="3">
        <v>11349</v>
      </c>
      <c r="E50" s="3">
        <v>11794</v>
      </c>
      <c r="F50" s="3">
        <v>12120</v>
      </c>
      <c r="G50" s="3">
        <v>12258</v>
      </c>
      <c r="H50" s="3">
        <v>12392</v>
      </c>
      <c r="I50" s="3">
        <v>12587</v>
      </c>
      <c r="J50" s="3">
        <f t="shared" si="7"/>
        <v>134</v>
      </c>
      <c r="K50" s="8">
        <f t="shared" si="8"/>
        <v>195</v>
      </c>
      <c r="L50" s="4">
        <f t="shared" si="9"/>
        <v>1.0931636482297276</v>
      </c>
      <c r="M50" s="4">
        <f t="shared" si="10"/>
        <v>1.5492174465718598</v>
      </c>
      <c r="N50" s="3">
        <f t="shared" si="11"/>
        <v>2569</v>
      </c>
      <c r="O50" s="9">
        <f t="shared" si="12"/>
        <v>25.643841086045114</v>
      </c>
      <c r="P50" s="10">
        <f t="shared" si="13"/>
        <v>22.359752445597923</v>
      </c>
    </row>
    <row r="51" spans="1:16">
      <c r="A51" s="7">
        <v>29005</v>
      </c>
      <c r="B51" s="1" t="s">
        <v>91</v>
      </c>
      <c r="C51" s="3">
        <v>4528</v>
      </c>
      <c r="D51" s="3">
        <v>5668</v>
      </c>
      <c r="E51" s="3">
        <v>5907</v>
      </c>
      <c r="F51" s="3">
        <v>6144</v>
      </c>
      <c r="G51" s="3">
        <v>6219</v>
      </c>
      <c r="H51" s="3">
        <v>6350</v>
      </c>
      <c r="I51" s="3">
        <v>6539</v>
      </c>
      <c r="J51" s="3">
        <f t="shared" si="7"/>
        <v>131</v>
      </c>
      <c r="K51" s="8">
        <f t="shared" si="8"/>
        <v>189</v>
      </c>
      <c r="L51" s="4">
        <f t="shared" si="9"/>
        <v>2.1064479819906738</v>
      </c>
      <c r="M51" s="4">
        <f t="shared" si="10"/>
        <v>2.890350206453586</v>
      </c>
      <c r="N51" s="3">
        <f t="shared" si="11"/>
        <v>2011</v>
      </c>
      <c r="O51" s="9">
        <f t="shared" si="12"/>
        <v>44.412544169611309</v>
      </c>
      <c r="P51" s="10">
        <f t="shared" si="13"/>
        <v>37.345406360424029</v>
      </c>
    </row>
    <row r="52" spans="1:16">
      <c r="A52" s="7">
        <v>4049</v>
      </c>
      <c r="B52" s="1" t="s">
        <v>15</v>
      </c>
      <c r="C52" s="3">
        <v>4382</v>
      </c>
      <c r="D52" s="3">
        <v>7398</v>
      </c>
      <c r="E52" s="3">
        <v>7920</v>
      </c>
      <c r="F52" s="3">
        <v>8491</v>
      </c>
      <c r="G52" s="3">
        <v>8626</v>
      </c>
      <c r="H52" s="3">
        <v>8441</v>
      </c>
      <c r="I52" s="3">
        <v>8626</v>
      </c>
      <c r="J52" s="8">
        <f t="shared" si="7"/>
        <v>-185</v>
      </c>
      <c r="K52" s="8">
        <f t="shared" si="8"/>
        <v>185</v>
      </c>
      <c r="L52" s="4">
        <f t="shared" si="9"/>
        <v>-2.1446788778112684</v>
      </c>
      <c r="M52" s="4">
        <f t="shared" si="10"/>
        <v>2.1446788778112684</v>
      </c>
      <c r="N52" s="3">
        <f t="shared" si="11"/>
        <v>4244</v>
      </c>
      <c r="O52" s="9">
        <f t="shared" si="12"/>
        <v>96.85075308078504</v>
      </c>
      <c r="P52" s="10">
        <f t="shared" si="13"/>
        <v>96.85075308078504</v>
      </c>
    </row>
    <row r="53" spans="1:16">
      <c r="A53" s="7">
        <v>21060</v>
      </c>
      <c r="B53" s="1" t="s">
        <v>82</v>
      </c>
      <c r="C53" s="3">
        <v>10031</v>
      </c>
      <c r="D53" s="3">
        <v>14033</v>
      </c>
      <c r="E53" s="3">
        <v>14274</v>
      </c>
      <c r="F53" s="3">
        <v>14515</v>
      </c>
      <c r="G53" s="3">
        <v>14708</v>
      </c>
      <c r="H53" s="3">
        <v>14714</v>
      </c>
      <c r="I53" s="3">
        <v>14899</v>
      </c>
      <c r="J53" s="3">
        <f t="shared" si="7"/>
        <v>6</v>
      </c>
      <c r="K53" s="8">
        <f t="shared" si="8"/>
        <v>185</v>
      </c>
      <c r="L53" s="4">
        <f t="shared" si="9"/>
        <v>4.0794125645906988E-2</v>
      </c>
      <c r="M53" s="4">
        <f t="shared" si="10"/>
        <v>1.2416940734277468</v>
      </c>
      <c r="N53" s="3">
        <f t="shared" si="11"/>
        <v>4868</v>
      </c>
      <c r="O53" s="9">
        <f t="shared" si="12"/>
        <v>48.529558369055927</v>
      </c>
      <c r="P53" s="10">
        <f t="shared" si="13"/>
        <v>46.625461070680892</v>
      </c>
    </row>
    <row r="54" spans="1:16">
      <c r="A54" s="7">
        <v>21042</v>
      </c>
      <c r="B54" s="1" t="s">
        <v>77</v>
      </c>
      <c r="C54" s="3">
        <v>16524</v>
      </c>
      <c r="D54" s="3">
        <v>20323</v>
      </c>
      <c r="E54" s="3">
        <v>20540</v>
      </c>
      <c r="F54" s="3">
        <v>20982</v>
      </c>
      <c r="G54" s="3">
        <v>21324</v>
      </c>
      <c r="H54" s="3">
        <v>21719</v>
      </c>
      <c r="I54" s="3">
        <v>21903</v>
      </c>
      <c r="J54" s="3">
        <f t="shared" si="7"/>
        <v>395</v>
      </c>
      <c r="K54" s="8">
        <f t="shared" si="8"/>
        <v>184</v>
      </c>
      <c r="L54" s="4">
        <f t="shared" si="9"/>
        <v>1.8523729131495028</v>
      </c>
      <c r="M54" s="4">
        <f t="shared" si="10"/>
        <v>0.84006757065242199</v>
      </c>
      <c r="N54" s="3">
        <f t="shared" si="11"/>
        <v>5379</v>
      </c>
      <c r="O54" s="9">
        <f t="shared" si="12"/>
        <v>32.55265068990559</v>
      </c>
      <c r="P54" s="10">
        <f t="shared" si="13"/>
        <v>29.048656499636895</v>
      </c>
    </row>
    <row r="55" spans="1:16" ht="25.5">
      <c r="A55" s="7">
        <v>21064</v>
      </c>
      <c r="B55" s="1" t="s">
        <v>84</v>
      </c>
      <c r="C55" s="3">
        <v>5732</v>
      </c>
      <c r="D55" s="3">
        <v>7204</v>
      </c>
      <c r="E55" s="3">
        <v>7520</v>
      </c>
      <c r="F55" s="3">
        <v>7798</v>
      </c>
      <c r="G55" s="3">
        <v>8049</v>
      </c>
      <c r="H55" s="3">
        <v>8190</v>
      </c>
      <c r="I55" s="3">
        <v>8374</v>
      </c>
      <c r="J55" s="3">
        <f t="shared" si="7"/>
        <v>141</v>
      </c>
      <c r="K55" s="8">
        <f t="shared" si="8"/>
        <v>184</v>
      </c>
      <c r="L55" s="4">
        <f t="shared" si="9"/>
        <v>1.7517704062616475</v>
      </c>
      <c r="M55" s="4">
        <f t="shared" si="10"/>
        <v>2.1972772868402197</v>
      </c>
      <c r="N55" s="3">
        <f t="shared" si="11"/>
        <v>2642</v>
      </c>
      <c r="O55" s="9">
        <f t="shared" si="12"/>
        <v>46.092114445219821</v>
      </c>
      <c r="P55" s="10">
        <f t="shared" si="13"/>
        <v>40.422191207257505</v>
      </c>
    </row>
    <row r="56" spans="1:16">
      <c r="A56" s="7">
        <v>21010</v>
      </c>
      <c r="B56" s="1" t="s">
        <v>70</v>
      </c>
      <c r="C56" s="3">
        <v>15082</v>
      </c>
      <c r="D56" s="3">
        <v>18636</v>
      </c>
      <c r="E56" s="3">
        <v>19380</v>
      </c>
      <c r="F56" s="3">
        <v>19738</v>
      </c>
      <c r="G56" s="3">
        <v>20334</v>
      </c>
      <c r="H56" s="3">
        <v>20597</v>
      </c>
      <c r="I56" s="3">
        <v>20763</v>
      </c>
      <c r="J56" s="3">
        <f t="shared" si="7"/>
        <v>263</v>
      </c>
      <c r="K56" s="8">
        <f t="shared" si="8"/>
        <v>166</v>
      </c>
      <c r="L56" s="4">
        <f t="shared" si="9"/>
        <v>1.2934002163863481</v>
      </c>
      <c r="M56" s="4">
        <f t="shared" si="10"/>
        <v>0.79949910899195686</v>
      </c>
      <c r="N56" s="3">
        <f t="shared" si="11"/>
        <v>5681</v>
      </c>
      <c r="O56" s="9">
        <f t="shared" si="12"/>
        <v>37.667418114308447</v>
      </c>
      <c r="P56" s="10">
        <f t="shared" si="13"/>
        <v>34.822967776157007</v>
      </c>
    </row>
    <row r="57" spans="1:16">
      <c r="A57" s="7">
        <v>29041</v>
      </c>
      <c r="B57" s="1" t="s">
        <v>107</v>
      </c>
      <c r="C57" s="3">
        <v>3286</v>
      </c>
      <c r="D57" s="3">
        <v>4283</v>
      </c>
      <c r="E57" s="3">
        <v>4532</v>
      </c>
      <c r="F57" s="3">
        <v>4797</v>
      </c>
      <c r="G57" s="3">
        <v>4993</v>
      </c>
      <c r="H57" s="3">
        <v>5182</v>
      </c>
      <c r="I57" s="3">
        <v>5331</v>
      </c>
      <c r="J57" s="3">
        <f t="shared" si="7"/>
        <v>189</v>
      </c>
      <c r="K57" s="8">
        <f t="shared" si="8"/>
        <v>149</v>
      </c>
      <c r="L57" s="4">
        <f t="shared" si="9"/>
        <v>3.7852994191868614</v>
      </c>
      <c r="M57" s="4">
        <f t="shared" si="10"/>
        <v>2.7949728006002625</v>
      </c>
      <c r="N57" s="3">
        <f t="shared" si="11"/>
        <v>2045</v>
      </c>
      <c r="O57" s="9">
        <f t="shared" si="12"/>
        <v>62.233718807060256</v>
      </c>
      <c r="P57" s="10">
        <f t="shared" si="13"/>
        <v>51.947656725502135</v>
      </c>
    </row>
    <row r="58" spans="1:16">
      <c r="A58" s="7">
        <v>4903</v>
      </c>
      <c r="B58" s="1" t="s">
        <v>29</v>
      </c>
      <c r="C58" s="3">
        <v>5458</v>
      </c>
      <c r="D58" s="3">
        <v>7847</v>
      </c>
      <c r="E58" s="3">
        <v>7872</v>
      </c>
      <c r="F58" s="3">
        <v>8102</v>
      </c>
      <c r="G58" s="3">
        <v>8301</v>
      </c>
      <c r="H58" s="3">
        <v>8540</v>
      </c>
      <c r="I58" s="3">
        <v>8686</v>
      </c>
      <c r="J58" s="3">
        <f t="shared" si="7"/>
        <v>239</v>
      </c>
      <c r="K58" s="8">
        <f t="shared" si="8"/>
        <v>146</v>
      </c>
      <c r="L58" s="4">
        <f t="shared" si="9"/>
        <v>2.8791711841946754</v>
      </c>
      <c r="M58" s="4">
        <f t="shared" si="10"/>
        <v>1.6808657609947042</v>
      </c>
      <c r="N58" s="3">
        <f t="shared" si="11"/>
        <v>3228</v>
      </c>
      <c r="O58" s="9">
        <f t="shared" si="12"/>
        <v>59.14254305606449</v>
      </c>
      <c r="P58" s="10">
        <f t="shared" si="13"/>
        <v>52.088677171124957</v>
      </c>
    </row>
    <row r="59" spans="1:16">
      <c r="A59" s="7">
        <v>11016</v>
      </c>
      <c r="B59" s="1" t="s">
        <v>37</v>
      </c>
      <c r="C59" s="3">
        <v>14297</v>
      </c>
      <c r="D59" s="3">
        <v>17952</v>
      </c>
      <c r="E59" s="3">
        <v>18182</v>
      </c>
      <c r="F59" s="3">
        <v>18447</v>
      </c>
      <c r="G59" s="3">
        <v>18583</v>
      </c>
      <c r="H59" s="3">
        <v>18722</v>
      </c>
      <c r="I59" s="2">
        <v>18860</v>
      </c>
      <c r="J59" s="3">
        <f t="shared" si="7"/>
        <v>139</v>
      </c>
      <c r="K59" s="8">
        <f t="shared" si="8"/>
        <v>138</v>
      </c>
      <c r="L59" s="4">
        <f t="shared" si="9"/>
        <v>0.74799547973954694</v>
      </c>
      <c r="M59" s="4">
        <f t="shared" si="10"/>
        <v>0.73170731707317072</v>
      </c>
      <c r="N59" s="3">
        <f t="shared" si="11"/>
        <v>4563</v>
      </c>
      <c r="O59" s="9">
        <f t="shared" si="12"/>
        <v>31.915786528642371</v>
      </c>
      <c r="P59" s="10">
        <f t="shared" si="13"/>
        <v>29.978317129467719</v>
      </c>
    </row>
    <row r="60" spans="1:16">
      <c r="A60" s="7">
        <v>29008</v>
      </c>
      <c r="B60" s="1" t="s">
        <v>93</v>
      </c>
      <c r="C60" s="3">
        <v>17257</v>
      </c>
      <c r="D60" s="3">
        <v>21070</v>
      </c>
      <c r="E60" s="3">
        <v>21776</v>
      </c>
      <c r="F60" s="3">
        <v>22785</v>
      </c>
      <c r="G60" s="3">
        <v>23319</v>
      </c>
      <c r="H60" s="3">
        <v>23675</v>
      </c>
      <c r="I60" s="3">
        <v>23807</v>
      </c>
      <c r="J60" s="3">
        <f t="shared" si="7"/>
        <v>356</v>
      </c>
      <c r="K60" s="8">
        <f t="shared" si="8"/>
        <v>132</v>
      </c>
      <c r="L60" s="4">
        <f t="shared" si="9"/>
        <v>1.5266520862815729</v>
      </c>
      <c r="M60" s="4">
        <f t="shared" si="10"/>
        <v>0.55445877262989873</v>
      </c>
      <c r="N60" s="3">
        <f t="shared" si="11"/>
        <v>6550</v>
      </c>
      <c r="O60" s="9">
        <f t="shared" si="12"/>
        <v>37.955612215332906</v>
      </c>
      <c r="P60" s="10">
        <f t="shared" si="13"/>
        <v>35.12777423654169</v>
      </c>
    </row>
    <row r="61" spans="1:16">
      <c r="A61" s="7">
        <v>29039</v>
      </c>
      <c r="B61" s="1" t="s">
        <v>106</v>
      </c>
      <c r="C61" s="3">
        <v>3098</v>
      </c>
      <c r="D61" s="3">
        <v>3364</v>
      </c>
      <c r="E61" s="3">
        <v>3421</v>
      </c>
      <c r="F61" s="3">
        <v>3509</v>
      </c>
      <c r="G61" s="3">
        <v>3520</v>
      </c>
      <c r="H61" s="3">
        <v>3554</v>
      </c>
      <c r="I61" s="3">
        <v>3675</v>
      </c>
      <c r="J61" s="3">
        <f t="shared" si="7"/>
        <v>34</v>
      </c>
      <c r="K61" s="8">
        <f t="shared" si="8"/>
        <v>121</v>
      </c>
      <c r="L61" s="4">
        <f t="shared" si="9"/>
        <v>0.96590909090909094</v>
      </c>
      <c r="M61" s="4">
        <f t="shared" si="10"/>
        <v>3.2925170068027212</v>
      </c>
      <c r="N61" s="3">
        <f t="shared" si="11"/>
        <v>577</v>
      </c>
      <c r="O61" s="9">
        <f t="shared" si="12"/>
        <v>18.624919302775986</v>
      </c>
      <c r="P61" s="10">
        <f t="shared" si="13"/>
        <v>13.621691413815364</v>
      </c>
    </row>
    <row r="62" spans="1:16">
      <c r="A62" s="7">
        <v>21073</v>
      </c>
      <c r="B62" s="1" t="s">
        <v>87</v>
      </c>
      <c r="C62" s="3">
        <v>2029</v>
      </c>
      <c r="D62" s="3">
        <v>2419</v>
      </c>
      <c r="E62" s="3">
        <v>2577</v>
      </c>
      <c r="F62" s="3">
        <v>2732</v>
      </c>
      <c r="G62" s="3">
        <v>2793</v>
      </c>
      <c r="H62" s="3">
        <v>2800</v>
      </c>
      <c r="I62" s="3">
        <v>2916</v>
      </c>
      <c r="J62" s="3">
        <f t="shared" si="7"/>
        <v>7</v>
      </c>
      <c r="K62" s="8">
        <f t="shared" si="8"/>
        <v>116</v>
      </c>
      <c r="L62" s="4">
        <f t="shared" si="9"/>
        <v>0.25062656641604009</v>
      </c>
      <c r="M62" s="4">
        <f t="shared" si="10"/>
        <v>3.9780521262002742</v>
      </c>
      <c r="N62" s="3">
        <f t="shared" si="11"/>
        <v>887</v>
      </c>
      <c r="O62" s="9">
        <f t="shared" si="12"/>
        <v>43.716116313454904</v>
      </c>
      <c r="P62" s="10">
        <f t="shared" si="13"/>
        <v>37.654016757023165</v>
      </c>
    </row>
    <row r="63" spans="1:16">
      <c r="A63" s="7">
        <v>4093</v>
      </c>
      <c r="B63" s="1" t="s">
        <v>24</v>
      </c>
      <c r="C63" s="3">
        <v>2109</v>
      </c>
      <c r="D63" s="3">
        <v>3045</v>
      </c>
      <c r="E63" s="3">
        <v>3264</v>
      </c>
      <c r="F63" s="3">
        <v>3453</v>
      </c>
      <c r="G63" s="3">
        <v>3626</v>
      </c>
      <c r="H63" s="3">
        <v>3791</v>
      </c>
      <c r="I63" s="3">
        <v>3901</v>
      </c>
      <c r="J63" s="3">
        <f t="shared" si="7"/>
        <v>165</v>
      </c>
      <c r="K63" s="8">
        <f t="shared" si="8"/>
        <v>110</v>
      </c>
      <c r="L63" s="4">
        <f t="shared" si="9"/>
        <v>4.5504688361831223</v>
      </c>
      <c r="M63" s="4">
        <f t="shared" si="10"/>
        <v>2.8197897974878234</v>
      </c>
      <c r="N63" s="3">
        <f t="shared" si="11"/>
        <v>1792</v>
      </c>
      <c r="O63" s="9">
        <f t="shared" si="12"/>
        <v>84.969179706021819</v>
      </c>
      <c r="P63" s="10">
        <f t="shared" si="13"/>
        <v>71.929824561403507</v>
      </c>
    </row>
    <row r="64" spans="1:16">
      <c r="A64" s="7">
        <v>4024</v>
      </c>
      <c r="B64" s="1" t="s">
        <v>6</v>
      </c>
      <c r="C64" s="3">
        <v>2277</v>
      </c>
      <c r="D64" s="3">
        <v>3396</v>
      </c>
      <c r="E64" s="3">
        <v>3570</v>
      </c>
      <c r="F64" s="3">
        <v>3814</v>
      </c>
      <c r="G64" s="3">
        <v>3940</v>
      </c>
      <c r="H64" s="3">
        <v>4059</v>
      </c>
      <c r="I64" s="3">
        <v>4166</v>
      </c>
      <c r="J64" s="3">
        <f t="shared" si="7"/>
        <v>119</v>
      </c>
      <c r="K64" s="8">
        <f t="shared" si="8"/>
        <v>107</v>
      </c>
      <c r="L64" s="4">
        <f t="shared" si="9"/>
        <v>3.0203045685279188</v>
      </c>
      <c r="M64" s="4">
        <f t="shared" si="10"/>
        <v>2.56841094575132</v>
      </c>
      <c r="N64" s="3">
        <f t="shared" si="11"/>
        <v>1889</v>
      </c>
      <c r="O64" s="9">
        <f t="shared" si="12"/>
        <v>82.960035133948168</v>
      </c>
      <c r="P64" s="10">
        <f t="shared" si="13"/>
        <v>73.034694773825208</v>
      </c>
    </row>
    <row r="65" spans="1:16">
      <c r="A65" s="7">
        <v>29053</v>
      </c>
      <c r="B65" s="1" t="s">
        <v>113</v>
      </c>
      <c r="C65" s="3">
        <v>2169</v>
      </c>
      <c r="D65" s="3">
        <v>2691</v>
      </c>
      <c r="E65" s="3">
        <v>2834</v>
      </c>
      <c r="F65" s="3">
        <v>2978</v>
      </c>
      <c r="G65" s="3">
        <v>3071</v>
      </c>
      <c r="H65" s="3">
        <v>3171</v>
      </c>
      <c r="I65" s="3">
        <v>3273</v>
      </c>
      <c r="J65" s="3">
        <f t="shared" si="7"/>
        <v>100</v>
      </c>
      <c r="K65" s="8">
        <f t="shared" si="8"/>
        <v>102</v>
      </c>
      <c r="L65" s="4">
        <f t="shared" si="9"/>
        <v>3.2562683165092805</v>
      </c>
      <c r="M65" s="4">
        <f t="shared" si="10"/>
        <v>3.1164069660861595</v>
      </c>
      <c r="N65" s="3">
        <f t="shared" si="11"/>
        <v>1104</v>
      </c>
      <c r="O65" s="9">
        <f t="shared" si="12"/>
        <v>50.899031811894879</v>
      </c>
      <c r="P65" s="10">
        <f t="shared" si="13"/>
        <v>41.585984324573538</v>
      </c>
    </row>
    <row r="66" spans="1:16" ht="25.5">
      <c r="A66" s="7">
        <v>21013</v>
      </c>
      <c r="B66" s="1" t="s">
        <v>71</v>
      </c>
      <c r="C66" s="3">
        <v>12575</v>
      </c>
      <c r="D66" s="3">
        <v>13500</v>
      </c>
      <c r="E66" s="3">
        <v>13737</v>
      </c>
      <c r="F66" s="3">
        <v>13906</v>
      </c>
      <c r="G66" s="3">
        <v>13891</v>
      </c>
      <c r="H66" s="3">
        <v>13959</v>
      </c>
      <c r="I66" s="3">
        <v>14055</v>
      </c>
      <c r="J66" s="3">
        <f t="shared" si="7"/>
        <v>68</v>
      </c>
      <c r="K66" s="8">
        <f t="shared" si="8"/>
        <v>96</v>
      </c>
      <c r="L66" s="4">
        <f t="shared" si="9"/>
        <v>0.4895255921099993</v>
      </c>
      <c r="M66" s="4">
        <f t="shared" si="10"/>
        <v>0.68303094983991464</v>
      </c>
      <c r="N66" s="3">
        <f t="shared" si="11"/>
        <v>1480</v>
      </c>
      <c r="O66" s="9">
        <f t="shared" si="12"/>
        <v>11.769383697813121</v>
      </c>
      <c r="P66" s="10">
        <f t="shared" si="13"/>
        <v>10.465208747514911</v>
      </c>
    </row>
    <row r="67" spans="1:16">
      <c r="A67" s="7">
        <v>21070</v>
      </c>
      <c r="B67" s="1" t="s">
        <v>86</v>
      </c>
      <c r="C67" s="3">
        <v>7044</v>
      </c>
      <c r="D67" s="3">
        <v>7373</v>
      </c>
      <c r="E67" s="3">
        <v>7396</v>
      </c>
      <c r="F67" s="3">
        <v>7477</v>
      </c>
      <c r="G67" s="3">
        <v>7584</v>
      </c>
      <c r="H67" s="3">
        <v>7729</v>
      </c>
      <c r="I67" s="3">
        <v>7820</v>
      </c>
      <c r="J67" s="3">
        <f t="shared" si="7"/>
        <v>145</v>
      </c>
      <c r="K67" s="8">
        <f t="shared" si="8"/>
        <v>91</v>
      </c>
      <c r="L67" s="4">
        <f t="shared" si="9"/>
        <v>1.9119198312236287</v>
      </c>
      <c r="M67" s="4">
        <f t="shared" si="10"/>
        <v>1.1636828644501278</v>
      </c>
      <c r="N67" s="3">
        <f t="shared" si="11"/>
        <v>776</v>
      </c>
      <c r="O67" s="9">
        <f t="shared" si="12"/>
        <v>11.016467915956843</v>
      </c>
      <c r="P67" s="10">
        <f t="shared" si="13"/>
        <v>7.6660988074957412</v>
      </c>
    </row>
    <row r="68" spans="1:16">
      <c r="A68" s="7">
        <v>11035</v>
      </c>
      <c r="B68" s="1" t="s">
        <v>48</v>
      </c>
      <c r="C68" s="3">
        <v>14512</v>
      </c>
      <c r="D68" s="3">
        <v>17478</v>
      </c>
      <c r="E68" s="3">
        <v>17619</v>
      </c>
      <c r="F68" s="3">
        <v>17736</v>
      </c>
      <c r="G68" s="3">
        <v>17793</v>
      </c>
      <c r="H68" s="3">
        <v>17768</v>
      </c>
      <c r="I68" s="2">
        <v>17856</v>
      </c>
      <c r="J68" s="3">
        <f t="shared" si="7"/>
        <v>-25</v>
      </c>
      <c r="K68" s="8">
        <f t="shared" si="8"/>
        <v>88</v>
      </c>
      <c r="L68" s="4">
        <f t="shared" si="9"/>
        <v>-0.14050469285674141</v>
      </c>
      <c r="M68" s="4">
        <f t="shared" si="10"/>
        <v>0.49283154121863798</v>
      </c>
      <c r="N68" s="3">
        <f t="shared" si="11"/>
        <v>3344</v>
      </c>
      <c r="O68" s="9">
        <f t="shared" si="12"/>
        <v>23.042998897464166</v>
      </c>
      <c r="P68" s="10">
        <f t="shared" si="13"/>
        <v>22.608875413450939</v>
      </c>
    </row>
    <row r="69" spans="1:16">
      <c r="A69" s="7">
        <v>29002</v>
      </c>
      <c r="B69" s="1" t="s">
        <v>88</v>
      </c>
      <c r="C69" s="3">
        <v>1391</v>
      </c>
      <c r="D69" s="3">
        <v>2086</v>
      </c>
      <c r="E69" s="3">
        <v>2286</v>
      </c>
      <c r="F69" s="3">
        <v>2469</v>
      </c>
      <c r="G69" s="3">
        <v>2576</v>
      </c>
      <c r="H69" s="3">
        <v>2668</v>
      </c>
      <c r="I69" s="3">
        <v>2753</v>
      </c>
      <c r="J69" s="3">
        <f t="shared" si="7"/>
        <v>92</v>
      </c>
      <c r="K69" s="8">
        <f t="shared" si="8"/>
        <v>85</v>
      </c>
      <c r="L69" s="4">
        <f t="shared" si="9"/>
        <v>3.5714285714285716</v>
      </c>
      <c r="M69" s="4">
        <f t="shared" si="10"/>
        <v>3.0875408645114422</v>
      </c>
      <c r="N69" s="3">
        <f t="shared" si="11"/>
        <v>1362</v>
      </c>
      <c r="O69" s="9">
        <f t="shared" si="12"/>
        <v>97.915168943206325</v>
      </c>
      <c r="P69" s="10">
        <f t="shared" si="13"/>
        <v>85.190510424155292</v>
      </c>
    </row>
    <row r="70" spans="1:16">
      <c r="A70" s="7">
        <v>11023</v>
      </c>
      <c r="B70" s="1" t="s">
        <v>40</v>
      </c>
      <c r="C70" s="3">
        <v>16309</v>
      </c>
      <c r="D70" s="3">
        <v>11166</v>
      </c>
      <c r="E70" s="3">
        <v>11320</v>
      </c>
      <c r="F70" s="3">
        <v>11514</v>
      </c>
      <c r="G70" s="3">
        <v>11683</v>
      </c>
      <c r="H70" s="3">
        <v>11741</v>
      </c>
      <c r="I70" s="2">
        <v>11823</v>
      </c>
      <c r="J70" s="3">
        <f t="shared" ref="J70:J101" si="14">+H70-G70</f>
        <v>58</v>
      </c>
      <c r="K70" s="8">
        <f t="shared" ref="K70:K101" si="15">+I70-H70</f>
        <v>82</v>
      </c>
      <c r="L70" s="4">
        <f t="shared" ref="L70:L101" si="16">+(J70*100)/G70</f>
        <v>0.49644783018060429</v>
      </c>
      <c r="M70" s="4">
        <f t="shared" ref="M70:M101" si="17">+(K70*100)/I70</f>
        <v>0.69356339338577344</v>
      </c>
      <c r="N70" s="3">
        <f t="shared" ref="N70:N81" si="18">+I70-C70</f>
        <v>-4486</v>
      </c>
      <c r="O70" s="9">
        <f t="shared" ref="O70:O81" si="19">+((I70-C70)/C70)*100</f>
        <v>-27.506284873382796</v>
      </c>
      <c r="P70" s="10">
        <f t="shared" ref="P70:P81" si="20">((G70-C70)/C70)*100</f>
        <v>-28.364706603715739</v>
      </c>
    </row>
    <row r="71" spans="1:16">
      <c r="A71" s="7">
        <v>41012</v>
      </c>
      <c r="B71" s="1" t="s">
        <v>136</v>
      </c>
      <c r="C71" s="3">
        <v>3196</v>
      </c>
      <c r="D71" s="3">
        <v>3793</v>
      </c>
      <c r="E71" s="3">
        <v>3860</v>
      </c>
      <c r="F71" s="3">
        <v>4003</v>
      </c>
      <c r="G71" s="3">
        <v>4064</v>
      </c>
      <c r="H71" s="3">
        <v>4128</v>
      </c>
      <c r="I71" s="3">
        <v>4206</v>
      </c>
      <c r="J71" s="3">
        <f t="shared" si="14"/>
        <v>64</v>
      </c>
      <c r="K71" s="8">
        <f t="shared" si="15"/>
        <v>78</v>
      </c>
      <c r="L71" s="4">
        <f t="shared" si="16"/>
        <v>1.5748031496062993</v>
      </c>
      <c r="M71" s="4">
        <f t="shared" si="17"/>
        <v>1.854493580599144</v>
      </c>
      <c r="N71" s="3">
        <f t="shared" si="18"/>
        <v>1010</v>
      </c>
      <c r="O71" s="9">
        <f t="shared" si="19"/>
        <v>31.602002503128912</v>
      </c>
      <c r="P71" s="10">
        <f t="shared" si="20"/>
        <v>27.158948685857322</v>
      </c>
    </row>
    <row r="72" spans="1:16">
      <c r="A72" s="7">
        <v>29083</v>
      </c>
      <c r="B72" s="1" t="s">
        <v>127</v>
      </c>
      <c r="C72" s="3">
        <v>2537</v>
      </c>
      <c r="D72" s="3">
        <v>3032</v>
      </c>
      <c r="E72" s="3">
        <v>3052</v>
      </c>
      <c r="F72" s="3">
        <v>3090</v>
      </c>
      <c r="G72" s="3">
        <v>3102</v>
      </c>
      <c r="H72" s="3">
        <v>3059</v>
      </c>
      <c r="I72" s="3">
        <v>3127</v>
      </c>
      <c r="J72" s="8">
        <f t="shared" si="14"/>
        <v>-43</v>
      </c>
      <c r="K72" s="8">
        <f t="shared" si="15"/>
        <v>68</v>
      </c>
      <c r="L72" s="4">
        <f t="shared" si="16"/>
        <v>-1.3862024500322372</v>
      </c>
      <c r="M72" s="4">
        <f t="shared" si="17"/>
        <v>2.1746082507195394</v>
      </c>
      <c r="N72" s="3">
        <f t="shared" si="18"/>
        <v>590</v>
      </c>
      <c r="O72" s="9">
        <f t="shared" si="19"/>
        <v>23.255813953488371</v>
      </c>
      <c r="P72" s="10">
        <f t="shared" si="20"/>
        <v>22.270398108001576</v>
      </c>
    </row>
    <row r="73" spans="1:16">
      <c r="A73" s="7">
        <v>4032</v>
      </c>
      <c r="B73" s="1" t="s">
        <v>8</v>
      </c>
      <c r="C73" s="3">
        <v>5703</v>
      </c>
      <c r="D73" s="3">
        <v>7508</v>
      </c>
      <c r="E73" s="3">
        <v>7570</v>
      </c>
      <c r="F73" s="3">
        <v>7787</v>
      </c>
      <c r="G73" s="3">
        <v>7964</v>
      </c>
      <c r="H73" s="3">
        <v>8123</v>
      </c>
      <c r="I73" s="3">
        <v>8189</v>
      </c>
      <c r="J73" s="3">
        <f t="shared" si="14"/>
        <v>159</v>
      </c>
      <c r="K73" s="8">
        <f t="shared" si="15"/>
        <v>66</v>
      </c>
      <c r="L73" s="4">
        <f t="shared" si="16"/>
        <v>1.9964841788046208</v>
      </c>
      <c r="M73" s="4">
        <f t="shared" si="17"/>
        <v>0.80595921357919165</v>
      </c>
      <c r="N73" s="3">
        <f t="shared" si="18"/>
        <v>2486</v>
      </c>
      <c r="O73" s="9">
        <f t="shared" si="19"/>
        <v>43.591092407504824</v>
      </c>
      <c r="P73" s="10">
        <f t="shared" si="20"/>
        <v>39.645800455900407</v>
      </c>
    </row>
    <row r="74" spans="1:16">
      <c r="A74" s="7">
        <v>4029</v>
      </c>
      <c r="B74" s="1" t="s">
        <v>7</v>
      </c>
      <c r="C74" s="3">
        <v>12054</v>
      </c>
      <c r="D74" s="3">
        <v>14450</v>
      </c>
      <c r="E74" s="3">
        <v>14508</v>
      </c>
      <c r="F74" s="3">
        <v>15001</v>
      </c>
      <c r="G74" s="3">
        <v>15035</v>
      </c>
      <c r="H74" s="3">
        <v>15325</v>
      </c>
      <c r="I74" s="3">
        <v>15388</v>
      </c>
      <c r="J74" s="3">
        <f t="shared" si="14"/>
        <v>290</v>
      </c>
      <c r="K74" s="8">
        <f t="shared" si="15"/>
        <v>63</v>
      </c>
      <c r="L74" s="4">
        <f t="shared" si="16"/>
        <v>1.9288327236448288</v>
      </c>
      <c r="M74" s="4">
        <f t="shared" si="17"/>
        <v>0.40940992981544061</v>
      </c>
      <c r="N74" s="3">
        <f t="shared" si="18"/>
        <v>3334</v>
      </c>
      <c r="O74" s="9">
        <f t="shared" si="19"/>
        <v>27.658868425418948</v>
      </c>
      <c r="P74" s="10">
        <f t="shared" si="20"/>
        <v>24.730379956860794</v>
      </c>
    </row>
    <row r="75" spans="1:16">
      <c r="A75" s="7">
        <v>18148</v>
      </c>
      <c r="B75" s="1" t="s">
        <v>61</v>
      </c>
      <c r="C75" s="3">
        <v>1161</v>
      </c>
      <c r="D75" s="3">
        <v>1113</v>
      </c>
      <c r="E75" s="3">
        <v>1136</v>
      </c>
      <c r="F75" s="3">
        <v>1145</v>
      </c>
      <c r="G75" s="3">
        <v>1150</v>
      </c>
      <c r="H75" s="3">
        <v>1136</v>
      </c>
      <c r="I75" s="3">
        <v>1193</v>
      </c>
      <c r="J75" s="8">
        <f t="shared" si="14"/>
        <v>-14</v>
      </c>
      <c r="K75" s="8">
        <f t="shared" si="15"/>
        <v>57</v>
      </c>
      <c r="L75" s="4">
        <f t="shared" si="16"/>
        <v>-1.2173913043478262</v>
      </c>
      <c r="M75" s="4">
        <f t="shared" si="17"/>
        <v>4.7778709136630342</v>
      </c>
      <c r="N75" s="3">
        <f t="shared" si="18"/>
        <v>32</v>
      </c>
      <c r="O75" s="9">
        <f t="shared" si="19"/>
        <v>2.7562446167097332</v>
      </c>
      <c r="P75" s="10">
        <f t="shared" si="20"/>
        <v>-0.94745908699397063</v>
      </c>
    </row>
    <row r="76" spans="1:16">
      <c r="A76" s="7">
        <v>18017</v>
      </c>
      <c r="B76" s="1" t="s">
        <v>53</v>
      </c>
      <c r="C76" s="3">
        <v>20408</v>
      </c>
      <c r="D76" s="3">
        <v>26264</v>
      </c>
      <c r="E76" s="3">
        <v>27076</v>
      </c>
      <c r="F76" s="3">
        <v>27544</v>
      </c>
      <c r="G76" s="3">
        <v>27696</v>
      </c>
      <c r="H76" s="3">
        <v>27703</v>
      </c>
      <c r="I76" s="3">
        <v>27754</v>
      </c>
      <c r="J76" s="3">
        <f t="shared" si="14"/>
        <v>7</v>
      </c>
      <c r="K76" s="8">
        <f t="shared" si="15"/>
        <v>51</v>
      </c>
      <c r="L76" s="4">
        <f t="shared" si="16"/>
        <v>2.5274407856730213E-2</v>
      </c>
      <c r="M76" s="4">
        <f t="shared" si="17"/>
        <v>0.18375729624558623</v>
      </c>
      <c r="N76" s="3">
        <f t="shared" si="18"/>
        <v>7346</v>
      </c>
      <c r="O76" s="9">
        <f t="shared" si="19"/>
        <v>35.995687965503727</v>
      </c>
      <c r="P76" s="10">
        <f t="shared" si="20"/>
        <v>35.711485691885535</v>
      </c>
    </row>
    <row r="77" spans="1:16">
      <c r="A77" s="7">
        <v>4047</v>
      </c>
      <c r="B77" s="1" t="s">
        <v>13</v>
      </c>
      <c r="C77" s="3">
        <v>2514</v>
      </c>
      <c r="D77" s="3">
        <v>2959</v>
      </c>
      <c r="E77" s="3">
        <v>3100</v>
      </c>
      <c r="F77" s="3">
        <v>3190</v>
      </c>
      <c r="G77" s="3">
        <v>3244</v>
      </c>
      <c r="H77" s="3">
        <v>3225</v>
      </c>
      <c r="I77" s="3">
        <v>3275</v>
      </c>
      <c r="J77" s="8">
        <f t="shared" si="14"/>
        <v>-19</v>
      </c>
      <c r="K77" s="8">
        <f t="shared" si="15"/>
        <v>50</v>
      </c>
      <c r="L77" s="4">
        <f t="shared" si="16"/>
        <v>-0.58569667077681875</v>
      </c>
      <c r="M77" s="4">
        <f t="shared" si="17"/>
        <v>1.5267175572519085</v>
      </c>
      <c r="N77" s="3">
        <f t="shared" si="18"/>
        <v>761</v>
      </c>
      <c r="O77" s="9">
        <f t="shared" si="19"/>
        <v>30.270485282418459</v>
      </c>
      <c r="P77" s="10">
        <f t="shared" si="20"/>
        <v>29.03739061256961</v>
      </c>
    </row>
    <row r="78" spans="1:16">
      <c r="A78" s="7">
        <v>29027</v>
      </c>
      <c r="B78" s="1" t="s">
        <v>101</v>
      </c>
      <c r="C78" s="3">
        <v>2789</v>
      </c>
      <c r="D78" s="3">
        <v>2952</v>
      </c>
      <c r="E78" s="3">
        <v>3007</v>
      </c>
      <c r="F78" s="3">
        <v>3080</v>
      </c>
      <c r="G78" s="3">
        <v>3061</v>
      </c>
      <c r="H78" s="3">
        <v>3035</v>
      </c>
      <c r="I78" s="3">
        <v>3084</v>
      </c>
      <c r="J78" s="8">
        <f t="shared" si="14"/>
        <v>-26</v>
      </c>
      <c r="K78" s="8">
        <f t="shared" si="15"/>
        <v>49</v>
      </c>
      <c r="L78" s="4">
        <f t="shared" si="16"/>
        <v>-0.8493956223456387</v>
      </c>
      <c r="M78" s="4">
        <f t="shared" si="17"/>
        <v>1.5888456549935148</v>
      </c>
      <c r="N78" s="3">
        <f t="shared" si="18"/>
        <v>295</v>
      </c>
      <c r="O78" s="9">
        <f t="shared" si="19"/>
        <v>10.577267837934743</v>
      </c>
      <c r="P78" s="10">
        <f t="shared" si="20"/>
        <v>9.7525994980279673</v>
      </c>
    </row>
    <row r="79" spans="1:16">
      <c r="A79" s="7">
        <v>18162</v>
      </c>
      <c r="B79" s="1" t="s">
        <v>62</v>
      </c>
      <c r="C79" s="3">
        <v>1210</v>
      </c>
      <c r="D79" s="3">
        <v>1557</v>
      </c>
      <c r="E79" s="3">
        <v>1645</v>
      </c>
      <c r="F79" s="3">
        <v>1758</v>
      </c>
      <c r="G79" s="3">
        <v>1821</v>
      </c>
      <c r="H79" s="3">
        <v>1856</v>
      </c>
      <c r="I79" s="3">
        <v>1904</v>
      </c>
      <c r="J79" s="3">
        <f t="shared" si="14"/>
        <v>35</v>
      </c>
      <c r="K79" s="8">
        <f t="shared" si="15"/>
        <v>48</v>
      </c>
      <c r="L79" s="4">
        <f t="shared" si="16"/>
        <v>1.9220208676551345</v>
      </c>
      <c r="M79" s="4">
        <f t="shared" si="17"/>
        <v>2.5210084033613445</v>
      </c>
      <c r="N79" s="3">
        <f t="shared" si="18"/>
        <v>694</v>
      </c>
      <c r="O79" s="9">
        <f t="shared" si="19"/>
        <v>57.355371900826448</v>
      </c>
      <c r="P79" s="10">
        <f t="shared" si="20"/>
        <v>50.495867768595041</v>
      </c>
    </row>
    <row r="80" spans="1:16">
      <c r="A80" s="7">
        <v>29087</v>
      </c>
      <c r="B80" s="1" t="s">
        <v>130</v>
      </c>
      <c r="C80" s="3">
        <v>470</v>
      </c>
      <c r="D80" s="3">
        <v>646</v>
      </c>
      <c r="E80" s="3">
        <v>688</v>
      </c>
      <c r="F80" s="3">
        <v>694</v>
      </c>
      <c r="G80" s="3">
        <v>699</v>
      </c>
      <c r="H80" s="3">
        <v>687</v>
      </c>
      <c r="I80" s="3">
        <v>733</v>
      </c>
      <c r="J80" s="8">
        <f t="shared" si="14"/>
        <v>-12</v>
      </c>
      <c r="K80" s="8">
        <f t="shared" si="15"/>
        <v>46</v>
      </c>
      <c r="L80" s="4">
        <f t="shared" si="16"/>
        <v>-1.7167381974248928</v>
      </c>
      <c r="M80" s="4">
        <f t="shared" si="17"/>
        <v>6.2755798090040926</v>
      </c>
      <c r="N80" s="3">
        <f t="shared" si="18"/>
        <v>263</v>
      </c>
      <c r="O80" s="9">
        <f t="shared" si="19"/>
        <v>55.957446808510639</v>
      </c>
      <c r="P80" s="10">
        <f t="shared" si="20"/>
        <v>48.723404255319146</v>
      </c>
    </row>
    <row r="81" spans="1:16">
      <c r="A81" s="7">
        <v>21014</v>
      </c>
      <c r="B81" s="1" t="s">
        <v>72</v>
      </c>
      <c r="C81" s="3">
        <v>4949</v>
      </c>
      <c r="D81" s="3">
        <v>5493</v>
      </c>
      <c r="E81" s="3">
        <v>5602</v>
      </c>
      <c r="F81" s="3">
        <v>5762</v>
      </c>
      <c r="G81" s="3">
        <v>6015</v>
      </c>
      <c r="H81" s="3">
        <v>6145</v>
      </c>
      <c r="I81" s="3">
        <v>6189</v>
      </c>
      <c r="J81" s="3">
        <f t="shared" si="14"/>
        <v>130</v>
      </c>
      <c r="K81" s="8">
        <f t="shared" si="15"/>
        <v>44</v>
      </c>
      <c r="L81" s="4">
        <f t="shared" si="16"/>
        <v>2.1612635078969245</v>
      </c>
      <c r="M81" s="4">
        <f t="shared" si="17"/>
        <v>0.71093876232024555</v>
      </c>
      <c r="N81" s="3">
        <f t="shared" si="18"/>
        <v>1240</v>
      </c>
      <c r="O81" s="9">
        <f t="shared" si="19"/>
        <v>25.055566781167915</v>
      </c>
      <c r="P81" s="10">
        <f t="shared" si="20"/>
        <v>21.539704990907254</v>
      </c>
    </row>
    <row r="82" spans="1:16" ht="25.5">
      <c r="A82" s="7">
        <v>11901</v>
      </c>
      <c r="B82" s="1" t="s">
        <v>147</v>
      </c>
      <c r="C82" s="3">
        <v>0</v>
      </c>
      <c r="D82" s="3">
        <v>6865</v>
      </c>
      <c r="E82" s="3">
        <v>7038</v>
      </c>
      <c r="F82" s="3">
        <v>7139</v>
      </c>
      <c r="G82" s="3">
        <v>7151</v>
      </c>
      <c r="H82" s="3">
        <v>7183</v>
      </c>
      <c r="I82" s="2">
        <v>7221</v>
      </c>
      <c r="J82" s="3">
        <f t="shared" si="14"/>
        <v>32</v>
      </c>
      <c r="K82" s="8">
        <f t="shared" si="15"/>
        <v>38</v>
      </c>
      <c r="L82" s="4">
        <f t="shared" si="16"/>
        <v>0.44748986155782405</v>
      </c>
      <c r="M82" s="4">
        <f t="shared" si="17"/>
        <v>0.52624290264506302</v>
      </c>
      <c r="N82" s="3">
        <v>0</v>
      </c>
      <c r="O82" s="9">
        <v>0</v>
      </c>
      <c r="P82" s="10">
        <v>0</v>
      </c>
    </row>
    <row r="83" spans="1:16">
      <c r="A83" s="7">
        <v>29061</v>
      </c>
      <c r="B83" s="1" t="s">
        <v>115</v>
      </c>
      <c r="C83" s="3">
        <v>1322</v>
      </c>
      <c r="D83" s="3">
        <v>1432</v>
      </c>
      <c r="E83" s="3">
        <v>1437</v>
      </c>
      <c r="F83" s="3">
        <v>1386</v>
      </c>
      <c r="G83" s="3">
        <v>1496</v>
      </c>
      <c r="H83" s="3">
        <v>1486</v>
      </c>
      <c r="I83" s="3">
        <v>1520</v>
      </c>
      <c r="J83" s="8">
        <f t="shared" si="14"/>
        <v>-10</v>
      </c>
      <c r="K83" s="8">
        <f t="shared" si="15"/>
        <v>34</v>
      </c>
      <c r="L83" s="4">
        <f t="shared" si="16"/>
        <v>-0.66844919786096257</v>
      </c>
      <c r="M83" s="4">
        <f t="shared" si="17"/>
        <v>2.236842105263158</v>
      </c>
      <c r="N83" s="3">
        <f t="shared" ref="N83:N124" si="21">+I83-C83</f>
        <v>198</v>
      </c>
      <c r="O83" s="9">
        <f t="shared" ref="O83:O124" si="22">+((I83-C83)/C83)*100</f>
        <v>14.977307110438728</v>
      </c>
      <c r="P83" s="10">
        <f t="shared" ref="P83:P124" si="23">((G83-C83)/C83)*100</f>
        <v>13.161875945537066</v>
      </c>
    </row>
    <row r="84" spans="1:16">
      <c r="A84" s="7">
        <v>29092</v>
      </c>
      <c r="B84" s="1" t="s">
        <v>132</v>
      </c>
      <c r="C84" s="3">
        <v>605</v>
      </c>
      <c r="D84" s="3">
        <v>707</v>
      </c>
      <c r="E84" s="3">
        <v>704</v>
      </c>
      <c r="F84" s="3">
        <v>724</v>
      </c>
      <c r="G84" s="3">
        <v>722</v>
      </c>
      <c r="H84" s="3">
        <v>737</v>
      </c>
      <c r="I84" s="3">
        <v>768</v>
      </c>
      <c r="J84" s="3">
        <f t="shared" si="14"/>
        <v>15</v>
      </c>
      <c r="K84" s="8">
        <f t="shared" si="15"/>
        <v>31</v>
      </c>
      <c r="L84" s="4">
        <f t="shared" si="16"/>
        <v>2.0775623268698062</v>
      </c>
      <c r="M84" s="4">
        <f t="shared" si="17"/>
        <v>4.036458333333333</v>
      </c>
      <c r="N84" s="3">
        <f t="shared" si="21"/>
        <v>163</v>
      </c>
      <c r="O84" s="9">
        <f t="shared" si="22"/>
        <v>26.942148760330582</v>
      </c>
      <c r="P84" s="10">
        <f t="shared" si="23"/>
        <v>19.33884297520661</v>
      </c>
    </row>
    <row r="85" spans="1:16">
      <c r="A85" s="7">
        <v>29016</v>
      </c>
      <c r="B85" s="1" t="s">
        <v>96</v>
      </c>
      <c r="C85" s="3">
        <v>333</v>
      </c>
      <c r="D85" s="3">
        <v>427</v>
      </c>
      <c r="E85" s="3">
        <v>427</v>
      </c>
      <c r="F85" s="3">
        <v>437</v>
      </c>
      <c r="G85" s="3">
        <v>440</v>
      </c>
      <c r="H85" s="3">
        <v>446</v>
      </c>
      <c r="I85" s="3">
        <v>476</v>
      </c>
      <c r="J85" s="3">
        <f t="shared" si="14"/>
        <v>6</v>
      </c>
      <c r="K85" s="8">
        <f t="shared" si="15"/>
        <v>30</v>
      </c>
      <c r="L85" s="4">
        <f t="shared" si="16"/>
        <v>1.3636363636363635</v>
      </c>
      <c r="M85" s="4">
        <f t="shared" si="17"/>
        <v>6.3025210084033612</v>
      </c>
      <c r="N85" s="3">
        <f t="shared" si="21"/>
        <v>143</v>
      </c>
      <c r="O85" s="9">
        <f t="shared" si="22"/>
        <v>42.942942942942942</v>
      </c>
      <c r="P85" s="10">
        <f t="shared" si="23"/>
        <v>32.132132132132128</v>
      </c>
    </row>
    <row r="86" spans="1:16">
      <c r="A86" s="7">
        <v>29071</v>
      </c>
      <c r="B86" s="1" t="s">
        <v>122</v>
      </c>
      <c r="C86" s="3">
        <v>1075</v>
      </c>
      <c r="D86" s="3">
        <v>1198</v>
      </c>
      <c r="E86" s="3">
        <v>1245</v>
      </c>
      <c r="F86" s="3">
        <v>1264</v>
      </c>
      <c r="G86" s="3">
        <v>1256</v>
      </c>
      <c r="H86" s="3">
        <v>1274</v>
      </c>
      <c r="I86" s="3">
        <v>1303</v>
      </c>
      <c r="J86" s="3">
        <f t="shared" si="14"/>
        <v>18</v>
      </c>
      <c r="K86" s="8">
        <f t="shared" si="15"/>
        <v>29</v>
      </c>
      <c r="L86" s="4">
        <f t="shared" si="16"/>
        <v>1.4331210191082802</v>
      </c>
      <c r="M86" s="4">
        <f t="shared" si="17"/>
        <v>2.2256331542594014</v>
      </c>
      <c r="N86" s="3">
        <f t="shared" si="21"/>
        <v>228</v>
      </c>
      <c r="O86" s="9">
        <f t="shared" si="22"/>
        <v>21.209302325581394</v>
      </c>
      <c r="P86" s="10">
        <f t="shared" si="23"/>
        <v>16.837209302325583</v>
      </c>
    </row>
    <row r="87" spans="1:16">
      <c r="A87" s="7">
        <v>4074</v>
      </c>
      <c r="B87" s="1" t="s">
        <v>20</v>
      </c>
      <c r="C87" s="3">
        <v>2173</v>
      </c>
      <c r="D87" s="3">
        <v>3463</v>
      </c>
      <c r="E87" s="3">
        <v>3514</v>
      </c>
      <c r="F87" s="3">
        <v>3614</v>
      </c>
      <c r="G87" s="3">
        <v>3690</v>
      </c>
      <c r="H87" s="3">
        <v>3720</v>
      </c>
      <c r="I87" s="3">
        <v>3748</v>
      </c>
      <c r="J87" s="3">
        <f t="shared" si="14"/>
        <v>30</v>
      </c>
      <c r="K87" s="8">
        <f t="shared" si="15"/>
        <v>28</v>
      </c>
      <c r="L87" s="4">
        <f t="shared" si="16"/>
        <v>0.81300813008130079</v>
      </c>
      <c r="M87" s="4">
        <f t="shared" si="17"/>
        <v>0.74706510138740667</v>
      </c>
      <c r="N87" s="3">
        <f t="shared" si="21"/>
        <v>1575</v>
      </c>
      <c r="O87" s="9">
        <f t="shared" si="22"/>
        <v>72.480441785549928</v>
      </c>
      <c r="P87" s="10">
        <f t="shared" si="23"/>
        <v>69.811320754716974</v>
      </c>
    </row>
    <row r="88" spans="1:16">
      <c r="A88" s="7">
        <v>29085</v>
      </c>
      <c r="B88" s="1" t="s">
        <v>128</v>
      </c>
      <c r="C88" s="3">
        <v>238</v>
      </c>
      <c r="D88" s="3">
        <v>191</v>
      </c>
      <c r="E88" s="3">
        <v>228</v>
      </c>
      <c r="F88" s="3">
        <v>210</v>
      </c>
      <c r="G88" s="3">
        <v>214</v>
      </c>
      <c r="H88" s="3">
        <v>205</v>
      </c>
      <c r="I88" s="3">
        <v>232</v>
      </c>
      <c r="J88" s="8">
        <f t="shared" si="14"/>
        <v>-9</v>
      </c>
      <c r="K88" s="8">
        <f t="shared" si="15"/>
        <v>27</v>
      </c>
      <c r="L88" s="4">
        <f t="shared" si="16"/>
        <v>-4.2056074766355138</v>
      </c>
      <c r="M88" s="4">
        <f t="shared" si="17"/>
        <v>11.637931034482758</v>
      </c>
      <c r="N88" s="3">
        <f t="shared" si="21"/>
        <v>-6</v>
      </c>
      <c r="O88" s="9">
        <f t="shared" si="22"/>
        <v>-2.5210084033613445</v>
      </c>
      <c r="P88" s="10">
        <f t="shared" si="23"/>
        <v>-10.084033613445378</v>
      </c>
    </row>
    <row r="89" spans="1:16">
      <c r="A89" s="7">
        <v>29062</v>
      </c>
      <c r="B89" s="1" t="s">
        <v>116</v>
      </c>
      <c r="C89" s="3">
        <v>743</v>
      </c>
      <c r="D89" s="3">
        <v>859</v>
      </c>
      <c r="E89" s="3">
        <v>889</v>
      </c>
      <c r="F89" s="3">
        <v>918</v>
      </c>
      <c r="G89" s="3">
        <v>927</v>
      </c>
      <c r="H89" s="3">
        <v>923</v>
      </c>
      <c r="I89" s="3">
        <v>949</v>
      </c>
      <c r="J89" s="8">
        <f t="shared" si="14"/>
        <v>-4</v>
      </c>
      <c r="K89" s="8">
        <f t="shared" si="15"/>
        <v>26</v>
      </c>
      <c r="L89" s="4">
        <f t="shared" si="16"/>
        <v>-0.43149946062567424</v>
      </c>
      <c r="M89" s="4">
        <f t="shared" si="17"/>
        <v>2.7397260273972601</v>
      </c>
      <c r="N89" s="3">
        <f t="shared" si="21"/>
        <v>206</v>
      </c>
      <c r="O89" s="9">
        <f t="shared" si="22"/>
        <v>27.725437415881558</v>
      </c>
      <c r="P89" s="10">
        <f t="shared" si="23"/>
        <v>24.764468371467025</v>
      </c>
    </row>
    <row r="90" spans="1:16">
      <c r="A90" s="7">
        <v>41079</v>
      </c>
      <c r="B90" s="1" t="s">
        <v>137</v>
      </c>
      <c r="C90" s="3">
        <v>16377</v>
      </c>
      <c r="D90" s="3">
        <v>11570</v>
      </c>
      <c r="E90" s="3">
        <v>11851</v>
      </c>
      <c r="F90" s="3">
        <v>11951</v>
      </c>
      <c r="G90" s="3">
        <v>12143</v>
      </c>
      <c r="H90" s="3">
        <v>12210</v>
      </c>
      <c r="I90" s="3">
        <v>12236</v>
      </c>
      <c r="J90" s="3">
        <f t="shared" si="14"/>
        <v>67</v>
      </c>
      <c r="K90" s="8">
        <f t="shared" si="15"/>
        <v>26</v>
      </c>
      <c r="L90" s="4">
        <f t="shared" si="16"/>
        <v>0.55175821460923991</v>
      </c>
      <c r="M90" s="4">
        <f t="shared" si="17"/>
        <v>0.21248774109186008</v>
      </c>
      <c r="N90" s="3">
        <f t="shared" si="21"/>
        <v>-4141</v>
      </c>
      <c r="O90" s="9">
        <f t="shared" si="22"/>
        <v>-25.285461317701657</v>
      </c>
      <c r="P90" s="10">
        <f t="shared" si="23"/>
        <v>-25.853330890883559</v>
      </c>
    </row>
    <row r="91" spans="1:16">
      <c r="A91" s="7">
        <v>29034</v>
      </c>
      <c r="B91" s="1" t="s">
        <v>104</v>
      </c>
      <c r="C91" s="3">
        <v>637</v>
      </c>
      <c r="D91" s="3">
        <v>813</v>
      </c>
      <c r="E91" s="3">
        <v>854</v>
      </c>
      <c r="F91" s="3">
        <v>902</v>
      </c>
      <c r="G91" s="3">
        <v>918</v>
      </c>
      <c r="H91" s="3">
        <v>924</v>
      </c>
      <c r="I91" s="3">
        <v>947</v>
      </c>
      <c r="J91" s="3">
        <f t="shared" si="14"/>
        <v>6</v>
      </c>
      <c r="K91" s="8">
        <f t="shared" si="15"/>
        <v>23</v>
      </c>
      <c r="L91" s="4">
        <f t="shared" si="16"/>
        <v>0.65359477124183007</v>
      </c>
      <c r="M91" s="4">
        <f t="shared" si="17"/>
        <v>2.4287222808870115</v>
      </c>
      <c r="N91" s="3">
        <f t="shared" si="21"/>
        <v>310</v>
      </c>
      <c r="O91" s="9">
        <f t="shared" si="22"/>
        <v>48.665620094191524</v>
      </c>
      <c r="P91" s="10">
        <f t="shared" si="23"/>
        <v>44.113029827315543</v>
      </c>
    </row>
    <row r="92" spans="1:16">
      <c r="A92" s="7">
        <v>4022</v>
      </c>
      <c r="B92" s="1" t="s">
        <v>5</v>
      </c>
      <c r="C92" s="3">
        <v>503</v>
      </c>
      <c r="D92" s="3">
        <v>824</v>
      </c>
      <c r="E92" s="3">
        <v>910</v>
      </c>
      <c r="F92" s="3">
        <v>976</v>
      </c>
      <c r="G92" s="3">
        <v>1014</v>
      </c>
      <c r="H92" s="3">
        <v>1039</v>
      </c>
      <c r="I92" s="3">
        <v>1061</v>
      </c>
      <c r="J92" s="3">
        <f t="shared" si="14"/>
        <v>25</v>
      </c>
      <c r="K92" s="8">
        <f t="shared" si="15"/>
        <v>22</v>
      </c>
      <c r="L92" s="4">
        <f t="shared" si="16"/>
        <v>2.4654832347140041</v>
      </c>
      <c r="M92" s="4">
        <f t="shared" si="17"/>
        <v>2.0735155513666355</v>
      </c>
      <c r="N92" s="3">
        <f t="shared" si="21"/>
        <v>558</v>
      </c>
      <c r="O92" s="9">
        <f t="shared" si="22"/>
        <v>110.93439363817097</v>
      </c>
      <c r="P92" s="10">
        <f t="shared" si="23"/>
        <v>101.59045725646124</v>
      </c>
    </row>
    <row r="93" spans="1:16">
      <c r="A93" s="7">
        <v>18004</v>
      </c>
      <c r="B93" s="1" t="s">
        <v>51</v>
      </c>
      <c r="C93" s="3">
        <v>1358</v>
      </c>
      <c r="D93" s="3">
        <v>914</v>
      </c>
      <c r="E93" s="3">
        <v>915</v>
      </c>
      <c r="F93" s="3">
        <v>921</v>
      </c>
      <c r="G93" s="3">
        <v>871</v>
      </c>
      <c r="H93" s="3">
        <v>883</v>
      </c>
      <c r="I93" s="3">
        <v>905</v>
      </c>
      <c r="J93" s="3">
        <f t="shared" si="14"/>
        <v>12</v>
      </c>
      <c r="K93" s="8">
        <f t="shared" si="15"/>
        <v>22</v>
      </c>
      <c r="L93" s="4">
        <f t="shared" si="16"/>
        <v>1.3777267508610793</v>
      </c>
      <c r="M93" s="4">
        <f t="shared" si="17"/>
        <v>2.430939226519337</v>
      </c>
      <c r="N93" s="3">
        <f t="shared" si="21"/>
        <v>-453</v>
      </c>
      <c r="O93" s="9">
        <f t="shared" si="22"/>
        <v>-33.357879234167889</v>
      </c>
      <c r="P93" s="10">
        <f t="shared" si="23"/>
        <v>-35.861561119293079</v>
      </c>
    </row>
    <row r="94" spans="1:16">
      <c r="A94" s="7">
        <v>29044</v>
      </c>
      <c r="B94" s="1" t="s">
        <v>109</v>
      </c>
      <c r="C94" s="3">
        <v>1460</v>
      </c>
      <c r="D94" s="3">
        <v>1522</v>
      </c>
      <c r="E94" s="3">
        <v>1568</v>
      </c>
      <c r="F94" s="3">
        <v>1570</v>
      </c>
      <c r="G94" s="3">
        <v>1591</v>
      </c>
      <c r="H94" s="3">
        <v>1615</v>
      </c>
      <c r="I94" s="3">
        <v>1636</v>
      </c>
      <c r="J94" s="3">
        <f t="shared" si="14"/>
        <v>24</v>
      </c>
      <c r="K94" s="8">
        <f t="shared" si="15"/>
        <v>21</v>
      </c>
      <c r="L94" s="4">
        <f t="shared" si="16"/>
        <v>1.508485229415462</v>
      </c>
      <c r="M94" s="4">
        <f t="shared" si="17"/>
        <v>1.2836185819070904</v>
      </c>
      <c r="N94" s="3">
        <f t="shared" si="21"/>
        <v>176</v>
      </c>
      <c r="O94" s="9">
        <f t="shared" si="22"/>
        <v>12.054794520547945</v>
      </c>
      <c r="P94" s="10">
        <f t="shared" si="23"/>
        <v>8.9726027397260282</v>
      </c>
    </row>
    <row r="95" spans="1:16" ht="25.5">
      <c r="A95" s="7">
        <v>18184</v>
      </c>
      <c r="B95" s="1" t="s">
        <v>66</v>
      </c>
      <c r="C95" s="3">
        <v>2478</v>
      </c>
      <c r="D95" s="3">
        <v>2965</v>
      </c>
      <c r="E95" s="3">
        <v>2892</v>
      </c>
      <c r="F95" s="3">
        <v>2980</v>
      </c>
      <c r="G95" s="3">
        <v>2968</v>
      </c>
      <c r="H95" s="3">
        <v>2928</v>
      </c>
      <c r="I95" s="3">
        <v>2947</v>
      </c>
      <c r="J95" s="8">
        <f t="shared" si="14"/>
        <v>-40</v>
      </c>
      <c r="K95" s="8">
        <f t="shared" si="15"/>
        <v>19</v>
      </c>
      <c r="L95" s="4">
        <f t="shared" si="16"/>
        <v>-1.3477088948787062</v>
      </c>
      <c r="M95" s="4">
        <f t="shared" si="17"/>
        <v>0.64472344757380384</v>
      </c>
      <c r="N95" s="3">
        <f t="shared" si="21"/>
        <v>469</v>
      </c>
      <c r="O95" s="9">
        <f t="shared" si="22"/>
        <v>18.926553672316384</v>
      </c>
      <c r="P95" s="10">
        <f t="shared" si="23"/>
        <v>19.774011299435028</v>
      </c>
    </row>
    <row r="96" spans="1:16">
      <c r="A96" s="7">
        <v>4043</v>
      </c>
      <c r="B96" s="1" t="s">
        <v>12</v>
      </c>
      <c r="C96" s="3">
        <v>616</v>
      </c>
      <c r="D96" s="3">
        <v>513</v>
      </c>
      <c r="E96" s="3">
        <v>626</v>
      </c>
      <c r="F96" s="3">
        <v>675</v>
      </c>
      <c r="G96" s="3">
        <v>654</v>
      </c>
      <c r="H96" s="3">
        <v>643</v>
      </c>
      <c r="I96" s="3">
        <v>661</v>
      </c>
      <c r="J96" s="8">
        <f t="shared" si="14"/>
        <v>-11</v>
      </c>
      <c r="K96" s="8">
        <f t="shared" si="15"/>
        <v>18</v>
      </c>
      <c r="L96" s="4">
        <f t="shared" si="16"/>
        <v>-1.6819571865443426</v>
      </c>
      <c r="M96" s="4">
        <f t="shared" si="17"/>
        <v>2.7231467473524962</v>
      </c>
      <c r="N96" s="3">
        <f t="shared" si="21"/>
        <v>45</v>
      </c>
      <c r="O96" s="9">
        <f t="shared" si="22"/>
        <v>7.3051948051948052</v>
      </c>
      <c r="P96" s="10">
        <f t="shared" si="23"/>
        <v>6.1688311688311686</v>
      </c>
    </row>
    <row r="97" spans="1:16">
      <c r="A97" s="7">
        <v>29030</v>
      </c>
      <c r="B97" s="1" t="s">
        <v>102</v>
      </c>
      <c r="C97" s="3">
        <v>1066</v>
      </c>
      <c r="D97" s="3">
        <v>1035</v>
      </c>
      <c r="E97" s="3">
        <v>1041</v>
      </c>
      <c r="F97" s="3">
        <v>1046</v>
      </c>
      <c r="G97" s="3">
        <v>1026</v>
      </c>
      <c r="H97" s="3">
        <v>1015</v>
      </c>
      <c r="I97" s="3">
        <v>1033</v>
      </c>
      <c r="J97" s="8">
        <f t="shared" si="14"/>
        <v>-11</v>
      </c>
      <c r="K97" s="8">
        <f t="shared" si="15"/>
        <v>18</v>
      </c>
      <c r="L97" s="4">
        <f t="shared" si="16"/>
        <v>-1.0721247563352827</v>
      </c>
      <c r="M97" s="4">
        <f t="shared" si="17"/>
        <v>1.7424975798644724</v>
      </c>
      <c r="N97" s="3">
        <f t="shared" si="21"/>
        <v>-33</v>
      </c>
      <c r="O97" s="9">
        <f t="shared" si="22"/>
        <v>-3.095684803001876</v>
      </c>
      <c r="P97" s="10">
        <f t="shared" si="23"/>
        <v>-3.75234521575985</v>
      </c>
    </row>
    <row r="98" spans="1:16">
      <c r="A98" s="7">
        <v>18103</v>
      </c>
      <c r="B98" s="1" t="s">
        <v>55</v>
      </c>
      <c r="C98" s="3">
        <v>1109</v>
      </c>
      <c r="D98" s="3">
        <v>1117</v>
      </c>
      <c r="E98" s="3">
        <v>1115</v>
      </c>
      <c r="F98" s="3">
        <v>1123</v>
      </c>
      <c r="G98" s="3">
        <v>1140</v>
      </c>
      <c r="H98" s="3">
        <v>1152</v>
      </c>
      <c r="I98" s="3">
        <v>1169</v>
      </c>
      <c r="J98" s="3">
        <f t="shared" si="14"/>
        <v>12</v>
      </c>
      <c r="K98" s="8">
        <f t="shared" si="15"/>
        <v>17</v>
      </c>
      <c r="L98" s="4">
        <f t="shared" si="16"/>
        <v>1.0526315789473684</v>
      </c>
      <c r="M98" s="4">
        <f t="shared" si="17"/>
        <v>1.4542343883661248</v>
      </c>
      <c r="N98" s="3">
        <f t="shared" si="21"/>
        <v>60</v>
      </c>
      <c r="O98" s="9">
        <f t="shared" si="22"/>
        <v>5.410279531109107</v>
      </c>
      <c r="P98" s="10">
        <f t="shared" si="23"/>
        <v>2.7953110910730388</v>
      </c>
    </row>
    <row r="99" spans="1:16" ht="25.5">
      <c r="A99" s="7">
        <v>11013</v>
      </c>
      <c r="B99" s="1" t="s">
        <v>34</v>
      </c>
      <c r="C99" s="3">
        <v>2269</v>
      </c>
      <c r="D99" s="3">
        <v>2943</v>
      </c>
      <c r="E99" s="3">
        <v>2995</v>
      </c>
      <c r="F99" s="3">
        <v>3109</v>
      </c>
      <c r="G99" s="3">
        <v>3161</v>
      </c>
      <c r="H99" s="3">
        <v>3175</v>
      </c>
      <c r="I99" s="3">
        <v>3187</v>
      </c>
      <c r="J99" s="3">
        <f t="shared" si="14"/>
        <v>14</v>
      </c>
      <c r="K99" s="8">
        <f t="shared" si="15"/>
        <v>12</v>
      </c>
      <c r="L99" s="4">
        <f t="shared" si="16"/>
        <v>0.44289781714647264</v>
      </c>
      <c r="M99" s="4">
        <f t="shared" si="17"/>
        <v>0.37652965171007219</v>
      </c>
      <c r="N99" s="3">
        <f t="shared" si="21"/>
        <v>918</v>
      </c>
      <c r="O99" s="9">
        <f t="shared" si="22"/>
        <v>40.458351696782721</v>
      </c>
      <c r="P99" s="10">
        <f t="shared" si="23"/>
        <v>39.312472454825915</v>
      </c>
    </row>
    <row r="100" spans="1:16">
      <c r="A100" s="7">
        <v>29019</v>
      </c>
      <c r="B100" s="1" t="s">
        <v>97</v>
      </c>
      <c r="C100" s="3">
        <v>1265</v>
      </c>
      <c r="D100" s="3">
        <v>1339</v>
      </c>
      <c r="E100" s="3">
        <v>1391</v>
      </c>
      <c r="F100" s="3">
        <v>1421</v>
      </c>
      <c r="G100" s="3">
        <v>1391</v>
      </c>
      <c r="H100" s="3">
        <v>1411</v>
      </c>
      <c r="I100" s="3">
        <v>1423</v>
      </c>
      <c r="J100" s="3">
        <f t="shared" si="14"/>
        <v>20</v>
      </c>
      <c r="K100" s="8">
        <f t="shared" si="15"/>
        <v>12</v>
      </c>
      <c r="L100" s="4">
        <f t="shared" si="16"/>
        <v>1.4378145219266714</v>
      </c>
      <c r="M100" s="4">
        <f t="shared" si="17"/>
        <v>0.84328882642304992</v>
      </c>
      <c r="N100" s="3">
        <f t="shared" si="21"/>
        <v>158</v>
      </c>
      <c r="O100" s="9">
        <f t="shared" si="22"/>
        <v>12.4901185770751</v>
      </c>
      <c r="P100" s="10">
        <f t="shared" si="23"/>
        <v>9.9604743083003946</v>
      </c>
    </row>
    <row r="101" spans="1:16">
      <c r="A101" s="7">
        <v>4038</v>
      </c>
      <c r="B101" s="1" t="s">
        <v>10</v>
      </c>
      <c r="C101" s="3">
        <v>3511</v>
      </c>
      <c r="D101" s="3">
        <v>3807</v>
      </c>
      <c r="E101" s="3">
        <v>3848</v>
      </c>
      <c r="F101" s="3">
        <v>3934</v>
      </c>
      <c r="G101" s="3">
        <v>3958</v>
      </c>
      <c r="H101" s="3">
        <v>3983</v>
      </c>
      <c r="I101" s="3">
        <v>3991</v>
      </c>
      <c r="J101" s="3">
        <f t="shared" si="14"/>
        <v>25</v>
      </c>
      <c r="K101" s="8">
        <f t="shared" si="15"/>
        <v>8</v>
      </c>
      <c r="L101" s="4">
        <f t="shared" si="16"/>
        <v>0.63163213744315305</v>
      </c>
      <c r="M101" s="4">
        <f t="shared" si="17"/>
        <v>0.20045101478326233</v>
      </c>
      <c r="N101" s="3">
        <f t="shared" si="21"/>
        <v>480</v>
      </c>
      <c r="O101" s="9">
        <f t="shared" si="22"/>
        <v>13.67131871261749</v>
      </c>
      <c r="P101" s="10">
        <f t="shared" si="23"/>
        <v>12.731415551125036</v>
      </c>
    </row>
    <row r="102" spans="1:16" ht="25.5">
      <c r="A102" s="7">
        <v>11021</v>
      </c>
      <c r="B102" s="1" t="s">
        <v>38</v>
      </c>
      <c r="C102" s="3">
        <v>8862</v>
      </c>
      <c r="D102" s="3">
        <v>9893</v>
      </c>
      <c r="E102" s="3">
        <v>10025</v>
      </c>
      <c r="F102" s="3">
        <v>10330</v>
      </c>
      <c r="G102" s="3">
        <v>10431</v>
      </c>
      <c r="H102" s="3">
        <v>10440</v>
      </c>
      <c r="I102" s="2">
        <v>10447</v>
      </c>
      <c r="J102" s="3">
        <f t="shared" ref="J102:J133" si="24">+H102-G102</f>
        <v>9</v>
      </c>
      <c r="K102" s="8">
        <f t="shared" ref="K102:K133" si="25">+I102-H102</f>
        <v>7</v>
      </c>
      <c r="L102" s="4">
        <f t="shared" ref="L102:L133" si="26">+(J102*100)/G102</f>
        <v>8.6281276962899056E-2</v>
      </c>
      <c r="M102" s="4">
        <f t="shared" ref="M102:M133" si="27">+(K102*100)/I102</f>
        <v>6.7004881784244283E-2</v>
      </c>
      <c r="N102" s="3">
        <f t="shared" si="21"/>
        <v>1585</v>
      </c>
      <c r="O102" s="9">
        <f t="shared" si="22"/>
        <v>17.885353193410065</v>
      </c>
      <c r="P102" s="10">
        <f t="shared" si="23"/>
        <v>17.704807041299933</v>
      </c>
    </row>
    <row r="103" spans="1:16">
      <c r="A103" s="7">
        <v>11037</v>
      </c>
      <c r="B103" s="1" t="s">
        <v>49</v>
      </c>
      <c r="C103" s="3">
        <v>6981</v>
      </c>
      <c r="D103" s="3">
        <v>6911</v>
      </c>
      <c r="E103" s="3">
        <v>6906</v>
      </c>
      <c r="F103" s="3">
        <v>6920</v>
      </c>
      <c r="G103" s="3">
        <v>6966</v>
      </c>
      <c r="H103" s="3">
        <v>7034</v>
      </c>
      <c r="I103" s="2">
        <v>7041</v>
      </c>
      <c r="J103" s="3">
        <f t="shared" si="24"/>
        <v>68</v>
      </c>
      <c r="K103" s="8">
        <f t="shared" si="25"/>
        <v>7</v>
      </c>
      <c r="L103" s="4">
        <f t="shared" si="26"/>
        <v>0.97616996841803039</v>
      </c>
      <c r="M103" s="4">
        <f t="shared" si="27"/>
        <v>9.9417696349950291E-2</v>
      </c>
      <c r="N103" s="3">
        <f t="shared" si="21"/>
        <v>60</v>
      </c>
      <c r="O103" s="9">
        <f t="shared" si="22"/>
        <v>0.85947571981091542</v>
      </c>
      <c r="P103" s="10">
        <f t="shared" si="23"/>
        <v>-0.21486892995272885</v>
      </c>
    </row>
    <row r="104" spans="1:16">
      <c r="A104" s="7">
        <v>29026</v>
      </c>
      <c r="B104" s="1" t="s">
        <v>100</v>
      </c>
      <c r="C104" s="3">
        <v>1654</v>
      </c>
      <c r="D104" s="3">
        <v>1608</v>
      </c>
      <c r="E104" s="3">
        <v>1631</v>
      </c>
      <c r="F104" s="3">
        <v>1642</v>
      </c>
      <c r="G104" s="3">
        <v>1631</v>
      </c>
      <c r="H104" s="3">
        <v>1610</v>
      </c>
      <c r="I104" s="3">
        <v>1617</v>
      </c>
      <c r="J104" s="8">
        <f t="shared" si="24"/>
        <v>-21</v>
      </c>
      <c r="K104" s="8">
        <f t="shared" si="25"/>
        <v>7</v>
      </c>
      <c r="L104" s="4">
        <f t="shared" si="26"/>
        <v>-1.2875536480686696</v>
      </c>
      <c r="M104" s="4">
        <f t="shared" si="27"/>
        <v>0.4329004329004329</v>
      </c>
      <c r="N104" s="3">
        <f t="shared" si="21"/>
        <v>-37</v>
      </c>
      <c r="O104" s="9">
        <f t="shared" si="22"/>
        <v>-2.2370012091898426</v>
      </c>
      <c r="P104" s="10">
        <f t="shared" si="23"/>
        <v>-1.3905683192261185</v>
      </c>
    </row>
    <row r="105" spans="1:16">
      <c r="A105" s="7">
        <v>18170</v>
      </c>
      <c r="B105" s="1" t="s">
        <v>63</v>
      </c>
      <c r="C105" s="3">
        <v>436</v>
      </c>
      <c r="D105" s="3">
        <v>468</v>
      </c>
      <c r="E105" s="3">
        <v>441</v>
      </c>
      <c r="F105" s="3">
        <v>439</v>
      </c>
      <c r="G105" s="3">
        <v>432</v>
      </c>
      <c r="H105" s="3">
        <v>450</v>
      </c>
      <c r="I105" s="3">
        <v>456</v>
      </c>
      <c r="J105" s="3">
        <f t="shared" si="24"/>
        <v>18</v>
      </c>
      <c r="K105" s="8">
        <f t="shared" si="25"/>
        <v>6</v>
      </c>
      <c r="L105" s="4">
        <f t="shared" si="26"/>
        <v>4.166666666666667</v>
      </c>
      <c r="M105" s="4">
        <f t="shared" si="27"/>
        <v>1.3157894736842106</v>
      </c>
      <c r="N105" s="3">
        <f t="shared" si="21"/>
        <v>20</v>
      </c>
      <c r="O105" s="9">
        <f t="shared" si="22"/>
        <v>4.5871559633027523</v>
      </c>
      <c r="P105" s="10">
        <f t="shared" si="23"/>
        <v>-0.91743119266055051</v>
      </c>
    </row>
    <row r="106" spans="1:16" ht="25.5">
      <c r="A106" s="7">
        <v>41097</v>
      </c>
      <c r="B106" s="1" t="s">
        <v>138</v>
      </c>
      <c r="C106" s="3">
        <v>3495</v>
      </c>
      <c r="D106" s="3">
        <v>3936</v>
      </c>
      <c r="E106" s="3">
        <v>4000</v>
      </c>
      <c r="F106" s="3">
        <v>4097</v>
      </c>
      <c r="G106" s="3">
        <v>4129</v>
      </c>
      <c r="H106" s="3">
        <v>4162</v>
      </c>
      <c r="I106" s="3">
        <v>4167</v>
      </c>
      <c r="J106" s="3">
        <f t="shared" si="24"/>
        <v>33</v>
      </c>
      <c r="K106" s="8">
        <f t="shared" si="25"/>
        <v>5</v>
      </c>
      <c r="L106" s="4">
        <f t="shared" si="26"/>
        <v>0.79922499394526525</v>
      </c>
      <c r="M106" s="4">
        <f t="shared" si="27"/>
        <v>0.11999040076793857</v>
      </c>
      <c r="N106" s="3">
        <f t="shared" si="21"/>
        <v>672</v>
      </c>
      <c r="O106" s="9">
        <f t="shared" si="22"/>
        <v>19.2274678111588</v>
      </c>
      <c r="P106" s="10">
        <f t="shared" si="23"/>
        <v>18.140200286123033</v>
      </c>
    </row>
    <row r="107" spans="1:16">
      <c r="A107" s="7">
        <v>18140</v>
      </c>
      <c r="B107" s="1" t="s">
        <v>60</v>
      </c>
      <c r="C107" s="3">
        <v>46500</v>
      </c>
      <c r="D107" s="3">
        <v>57895</v>
      </c>
      <c r="E107" s="3">
        <v>58501</v>
      </c>
      <c r="F107" s="3">
        <v>59163</v>
      </c>
      <c r="G107" s="3">
        <v>60279</v>
      </c>
      <c r="H107" s="3">
        <v>60884</v>
      </c>
      <c r="I107" s="3">
        <v>60887</v>
      </c>
      <c r="J107" s="3">
        <f t="shared" si="24"/>
        <v>605</v>
      </c>
      <c r="K107" s="8">
        <f t="shared" si="25"/>
        <v>3</v>
      </c>
      <c r="L107" s="4">
        <f t="shared" si="26"/>
        <v>1.003666285107583</v>
      </c>
      <c r="M107" s="4">
        <f t="shared" si="27"/>
        <v>4.9271601491287136E-3</v>
      </c>
      <c r="N107" s="3">
        <f t="shared" si="21"/>
        <v>14387</v>
      </c>
      <c r="O107" s="9">
        <f t="shared" si="22"/>
        <v>30.939784946236561</v>
      </c>
      <c r="P107" s="10">
        <f t="shared" si="23"/>
        <v>29.632258064516133</v>
      </c>
    </row>
    <row r="108" spans="1:16">
      <c r="A108" s="7">
        <v>18906</v>
      </c>
      <c r="B108" s="1" t="s">
        <v>67</v>
      </c>
      <c r="C108" s="3">
        <v>1525</v>
      </c>
      <c r="D108" s="3">
        <v>1337</v>
      </c>
      <c r="E108" s="3">
        <v>1328</v>
      </c>
      <c r="F108" s="3">
        <v>1318</v>
      </c>
      <c r="G108" s="3">
        <v>1243</v>
      </c>
      <c r="H108" s="3">
        <v>1191</v>
      </c>
      <c r="I108" s="3">
        <v>1194</v>
      </c>
      <c r="J108" s="8">
        <f t="shared" si="24"/>
        <v>-52</v>
      </c>
      <c r="K108" s="8">
        <f t="shared" si="25"/>
        <v>3</v>
      </c>
      <c r="L108" s="4">
        <f t="shared" si="26"/>
        <v>-4.1834271922767501</v>
      </c>
      <c r="M108" s="4">
        <f t="shared" si="27"/>
        <v>0.25125628140703515</v>
      </c>
      <c r="N108" s="3">
        <f t="shared" si="21"/>
        <v>-331</v>
      </c>
      <c r="O108" s="9">
        <f t="shared" si="22"/>
        <v>-21.704918032786885</v>
      </c>
      <c r="P108" s="10">
        <f t="shared" si="23"/>
        <v>-18.491803278688522</v>
      </c>
    </row>
    <row r="109" spans="1:16">
      <c r="A109" s="7">
        <v>29004</v>
      </c>
      <c r="B109" s="1" t="s">
        <v>90</v>
      </c>
      <c r="C109" s="3">
        <v>435</v>
      </c>
      <c r="D109" s="3">
        <v>448</v>
      </c>
      <c r="E109" s="3">
        <v>478</v>
      </c>
      <c r="F109" s="3">
        <v>516</v>
      </c>
      <c r="G109" s="3">
        <v>538</v>
      </c>
      <c r="H109" s="3">
        <v>543</v>
      </c>
      <c r="I109" s="3">
        <v>546</v>
      </c>
      <c r="J109" s="3">
        <f t="shared" si="24"/>
        <v>5</v>
      </c>
      <c r="K109" s="8">
        <f t="shared" si="25"/>
        <v>3</v>
      </c>
      <c r="L109" s="4">
        <f t="shared" si="26"/>
        <v>0.92936802973977695</v>
      </c>
      <c r="M109" s="4">
        <f t="shared" si="27"/>
        <v>0.5494505494505495</v>
      </c>
      <c r="N109" s="3">
        <f t="shared" si="21"/>
        <v>111</v>
      </c>
      <c r="O109" s="9">
        <f t="shared" si="22"/>
        <v>25.517241379310345</v>
      </c>
      <c r="P109" s="10">
        <f t="shared" si="23"/>
        <v>23.678160919540232</v>
      </c>
    </row>
    <row r="110" spans="1:16">
      <c r="A110" s="7">
        <v>29050</v>
      </c>
      <c r="B110" s="1" t="s">
        <v>111</v>
      </c>
      <c r="C110" s="3">
        <v>613</v>
      </c>
      <c r="D110" s="3">
        <v>642</v>
      </c>
      <c r="E110" s="3">
        <v>649</v>
      </c>
      <c r="F110" s="3">
        <v>655</v>
      </c>
      <c r="G110" s="3">
        <v>682</v>
      </c>
      <c r="H110" s="3">
        <v>671</v>
      </c>
      <c r="I110" s="3">
        <v>674</v>
      </c>
      <c r="J110" s="8">
        <f t="shared" si="24"/>
        <v>-11</v>
      </c>
      <c r="K110" s="8">
        <f t="shared" si="25"/>
        <v>3</v>
      </c>
      <c r="L110" s="4">
        <f t="shared" si="26"/>
        <v>-1.6129032258064515</v>
      </c>
      <c r="M110" s="4">
        <f t="shared" si="27"/>
        <v>0.44510385756676557</v>
      </c>
      <c r="N110" s="3">
        <f t="shared" si="21"/>
        <v>61</v>
      </c>
      <c r="O110" s="9">
        <f t="shared" si="22"/>
        <v>9.9510603588907003</v>
      </c>
      <c r="P110" s="10">
        <f t="shared" si="23"/>
        <v>11.256117455138662</v>
      </c>
    </row>
    <row r="111" spans="1:16">
      <c r="A111" s="7">
        <v>29086</v>
      </c>
      <c r="B111" s="1" t="s">
        <v>129</v>
      </c>
      <c r="C111" s="3">
        <v>1062</v>
      </c>
      <c r="D111" s="3">
        <v>1460</v>
      </c>
      <c r="E111" s="3">
        <v>1490</v>
      </c>
      <c r="F111" s="3">
        <v>1532</v>
      </c>
      <c r="G111" s="3">
        <v>1564</v>
      </c>
      <c r="H111" s="3">
        <v>1555</v>
      </c>
      <c r="I111" s="3">
        <v>1557</v>
      </c>
      <c r="J111" s="8">
        <f t="shared" si="24"/>
        <v>-9</v>
      </c>
      <c r="K111" s="8">
        <f t="shared" si="25"/>
        <v>2</v>
      </c>
      <c r="L111" s="4">
        <f t="shared" si="26"/>
        <v>-0.57544757033248084</v>
      </c>
      <c r="M111" s="4">
        <f t="shared" si="27"/>
        <v>0.12845215157353887</v>
      </c>
      <c r="N111" s="3">
        <f t="shared" si="21"/>
        <v>495</v>
      </c>
      <c r="O111" s="9">
        <f t="shared" si="22"/>
        <v>46.610169491525419</v>
      </c>
      <c r="P111" s="10">
        <f t="shared" si="23"/>
        <v>47.269303201506588</v>
      </c>
    </row>
    <row r="112" spans="1:16">
      <c r="A112" s="7">
        <v>4003</v>
      </c>
      <c r="B112" s="1" t="s">
        <v>2</v>
      </c>
      <c r="C112" s="3">
        <v>20104</v>
      </c>
      <c r="D112" s="3">
        <v>23545</v>
      </c>
      <c r="E112" s="3">
        <v>23742</v>
      </c>
      <c r="F112" s="3">
        <v>23880</v>
      </c>
      <c r="G112" s="3">
        <v>24373</v>
      </c>
      <c r="H112" s="3">
        <v>24512</v>
      </c>
      <c r="I112" s="3">
        <v>24512</v>
      </c>
      <c r="J112" s="3">
        <f t="shared" si="24"/>
        <v>139</v>
      </c>
      <c r="K112" s="8">
        <f t="shared" si="25"/>
        <v>0</v>
      </c>
      <c r="L112" s="4">
        <f t="shared" si="26"/>
        <v>0.57030320436548643</v>
      </c>
      <c r="M112" s="3">
        <f t="shared" si="27"/>
        <v>0</v>
      </c>
      <c r="N112" s="3">
        <f t="shared" si="21"/>
        <v>4408</v>
      </c>
      <c r="O112" s="9">
        <f t="shared" si="22"/>
        <v>21.92598487863112</v>
      </c>
      <c r="P112" s="10">
        <f t="shared" si="23"/>
        <v>21.234580183048148</v>
      </c>
    </row>
    <row r="113" spans="1:16">
      <c r="A113" s="7">
        <v>29066</v>
      </c>
      <c r="B113" s="1" t="s">
        <v>117</v>
      </c>
      <c r="C113" s="3">
        <v>349</v>
      </c>
      <c r="D113" s="3">
        <v>385</v>
      </c>
      <c r="E113" s="3">
        <v>496</v>
      </c>
      <c r="F113" s="3">
        <v>492</v>
      </c>
      <c r="G113" s="3">
        <v>501</v>
      </c>
      <c r="H113" s="3">
        <v>519</v>
      </c>
      <c r="I113" s="3">
        <v>519</v>
      </c>
      <c r="J113" s="3">
        <f t="shared" si="24"/>
        <v>18</v>
      </c>
      <c r="K113" s="8">
        <f t="shared" si="25"/>
        <v>0</v>
      </c>
      <c r="L113" s="4">
        <f t="shared" si="26"/>
        <v>3.5928143712574849</v>
      </c>
      <c r="M113" s="4">
        <f t="shared" si="27"/>
        <v>0</v>
      </c>
      <c r="N113" s="3">
        <f t="shared" si="21"/>
        <v>170</v>
      </c>
      <c r="O113" s="9">
        <f t="shared" si="22"/>
        <v>48.710601719197712</v>
      </c>
      <c r="P113" s="10">
        <f t="shared" si="23"/>
        <v>43.553008595988544</v>
      </c>
    </row>
    <row r="114" spans="1:16">
      <c r="A114" s="7">
        <v>18109</v>
      </c>
      <c r="B114" s="1" t="s">
        <v>56</v>
      </c>
      <c r="C114" s="3">
        <v>728</v>
      </c>
      <c r="D114" s="3">
        <v>820</v>
      </c>
      <c r="E114" s="3">
        <v>870</v>
      </c>
      <c r="F114" s="3">
        <v>891</v>
      </c>
      <c r="G114" s="3">
        <v>892</v>
      </c>
      <c r="H114" s="3">
        <v>890</v>
      </c>
      <c r="I114" s="3">
        <v>888</v>
      </c>
      <c r="J114" s="8">
        <f t="shared" si="24"/>
        <v>-2</v>
      </c>
      <c r="K114" s="8">
        <f t="shared" si="25"/>
        <v>-2</v>
      </c>
      <c r="L114" s="4">
        <f t="shared" si="26"/>
        <v>-0.22421524663677131</v>
      </c>
      <c r="M114" s="4">
        <f t="shared" si="27"/>
        <v>-0.22522522522522523</v>
      </c>
      <c r="N114" s="3">
        <f t="shared" si="21"/>
        <v>160</v>
      </c>
      <c r="O114" s="9">
        <f t="shared" si="22"/>
        <v>21.978021978021978</v>
      </c>
      <c r="P114" s="10">
        <f t="shared" si="23"/>
        <v>22.527472527472529</v>
      </c>
    </row>
    <row r="115" spans="1:16">
      <c r="A115" s="7">
        <v>21040</v>
      </c>
      <c r="B115" s="1" t="s">
        <v>75</v>
      </c>
      <c r="C115" s="3">
        <v>3445</v>
      </c>
      <c r="D115" s="3">
        <v>3797</v>
      </c>
      <c r="E115" s="3">
        <v>3806</v>
      </c>
      <c r="F115" s="3">
        <v>3807</v>
      </c>
      <c r="G115" s="3">
        <v>3890</v>
      </c>
      <c r="H115" s="3">
        <v>3926</v>
      </c>
      <c r="I115" s="3">
        <v>3924</v>
      </c>
      <c r="J115" s="3">
        <f t="shared" si="24"/>
        <v>36</v>
      </c>
      <c r="K115" s="8">
        <f t="shared" si="25"/>
        <v>-2</v>
      </c>
      <c r="L115" s="4">
        <f t="shared" si="26"/>
        <v>0.92544987146529567</v>
      </c>
      <c r="M115" s="4">
        <f t="shared" si="27"/>
        <v>-5.09683995922528E-2</v>
      </c>
      <c r="N115" s="3">
        <f t="shared" si="21"/>
        <v>479</v>
      </c>
      <c r="O115" s="9">
        <f t="shared" si="22"/>
        <v>13.90420899854862</v>
      </c>
      <c r="P115" s="10">
        <f t="shared" si="23"/>
        <v>12.917271407837447</v>
      </c>
    </row>
    <row r="116" spans="1:16">
      <c r="A116" s="7">
        <v>18120</v>
      </c>
      <c r="B116" s="1" t="s">
        <v>57</v>
      </c>
      <c r="C116" s="3">
        <v>383</v>
      </c>
      <c r="D116" s="3">
        <v>342</v>
      </c>
      <c r="E116" s="3">
        <v>333</v>
      </c>
      <c r="F116" s="3">
        <v>328</v>
      </c>
      <c r="G116" s="3">
        <v>333</v>
      </c>
      <c r="H116" s="3">
        <v>340</v>
      </c>
      <c r="I116" s="3">
        <v>336</v>
      </c>
      <c r="J116" s="3">
        <f t="shared" si="24"/>
        <v>7</v>
      </c>
      <c r="K116" s="8">
        <f t="shared" si="25"/>
        <v>-4</v>
      </c>
      <c r="L116" s="4">
        <f t="shared" si="26"/>
        <v>2.1021021021021022</v>
      </c>
      <c r="M116" s="4">
        <f t="shared" si="27"/>
        <v>-1.1904761904761905</v>
      </c>
      <c r="N116" s="3">
        <f t="shared" si="21"/>
        <v>-47</v>
      </c>
      <c r="O116" s="9">
        <f t="shared" si="22"/>
        <v>-12.271540469973891</v>
      </c>
      <c r="P116" s="10">
        <f t="shared" si="23"/>
        <v>-13.054830287206268</v>
      </c>
    </row>
    <row r="117" spans="1:16">
      <c r="A117" s="7">
        <v>29043</v>
      </c>
      <c r="B117" s="1" t="s">
        <v>108</v>
      </c>
      <c r="C117" s="3">
        <v>3173</v>
      </c>
      <c r="D117" s="3">
        <v>3384</v>
      </c>
      <c r="E117" s="3">
        <v>3530</v>
      </c>
      <c r="F117" s="3">
        <v>3625</v>
      </c>
      <c r="G117" s="3">
        <v>3621</v>
      </c>
      <c r="H117" s="3">
        <v>3681</v>
      </c>
      <c r="I117" s="3">
        <v>3673</v>
      </c>
      <c r="J117" s="3">
        <f t="shared" si="24"/>
        <v>60</v>
      </c>
      <c r="K117" s="8">
        <f t="shared" si="25"/>
        <v>-8</v>
      </c>
      <c r="L117" s="4">
        <f t="shared" si="26"/>
        <v>1.6570008285004143</v>
      </c>
      <c r="M117" s="4">
        <f t="shared" si="27"/>
        <v>-0.21780560849441874</v>
      </c>
      <c r="N117" s="3">
        <f t="shared" si="21"/>
        <v>500</v>
      </c>
      <c r="O117" s="9">
        <f t="shared" si="22"/>
        <v>15.757957768673181</v>
      </c>
      <c r="P117" s="10">
        <f t="shared" si="23"/>
        <v>14.119130160731169</v>
      </c>
    </row>
    <row r="118" spans="1:16">
      <c r="A118" s="7">
        <v>4078</v>
      </c>
      <c r="B118" s="1" t="s">
        <v>22</v>
      </c>
      <c r="C118" s="3">
        <v>1114</v>
      </c>
      <c r="D118" s="3">
        <v>1363</v>
      </c>
      <c r="E118" s="3">
        <v>1407</v>
      </c>
      <c r="F118" s="3">
        <v>1418</v>
      </c>
      <c r="G118" s="3">
        <v>1389</v>
      </c>
      <c r="H118" s="3">
        <v>1361</v>
      </c>
      <c r="I118" s="3">
        <v>1352</v>
      </c>
      <c r="J118" s="8">
        <f t="shared" si="24"/>
        <v>-28</v>
      </c>
      <c r="K118" s="8">
        <f t="shared" si="25"/>
        <v>-9</v>
      </c>
      <c r="L118" s="4">
        <f t="shared" si="26"/>
        <v>-2.0158387329013681</v>
      </c>
      <c r="M118" s="4">
        <f t="shared" si="27"/>
        <v>-0.66568047337278102</v>
      </c>
      <c r="N118" s="3">
        <f t="shared" si="21"/>
        <v>238</v>
      </c>
      <c r="O118" s="9">
        <f t="shared" si="22"/>
        <v>21.364452423698385</v>
      </c>
      <c r="P118" s="10">
        <f t="shared" si="23"/>
        <v>24.685816876122082</v>
      </c>
    </row>
    <row r="119" spans="1:16">
      <c r="A119" s="7">
        <v>18124</v>
      </c>
      <c r="B119" s="1" t="s">
        <v>58</v>
      </c>
      <c r="C119" s="3">
        <v>623</v>
      </c>
      <c r="D119" s="3">
        <v>491</v>
      </c>
      <c r="E119" s="3">
        <v>497</v>
      </c>
      <c r="F119" s="3">
        <v>495</v>
      </c>
      <c r="G119" s="3">
        <v>468</v>
      </c>
      <c r="H119" s="3">
        <v>462</v>
      </c>
      <c r="I119" s="3">
        <v>453</v>
      </c>
      <c r="J119" s="8">
        <f t="shared" si="24"/>
        <v>-6</v>
      </c>
      <c r="K119" s="8">
        <f t="shared" si="25"/>
        <v>-9</v>
      </c>
      <c r="L119" s="4">
        <f t="shared" si="26"/>
        <v>-1.2820512820512822</v>
      </c>
      <c r="M119" s="4">
        <f t="shared" si="27"/>
        <v>-1.9867549668874172</v>
      </c>
      <c r="N119" s="3">
        <f t="shared" si="21"/>
        <v>-170</v>
      </c>
      <c r="O119" s="9">
        <f t="shared" si="22"/>
        <v>-27.287319422150887</v>
      </c>
      <c r="P119" s="10">
        <f t="shared" si="23"/>
        <v>-24.879614767255216</v>
      </c>
    </row>
    <row r="120" spans="1:16">
      <c r="A120" s="7">
        <v>4048</v>
      </c>
      <c r="B120" s="1" t="s">
        <v>14</v>
      </c>
      <c r="C120" s="3">
        <v>1654</v>
      </c>
      <c r="D120" s="3">
        <v>3126</v>
      </c>
      <c r="E120" s="3">
        <v>3429</v>
      </c>
      <c r="F120" s="3">
        <v>3689</v>
      </c>
      <c r="G120" s="3">
        <v>3752</v>
      </c>
      <c r="H120" s="3">
        <v>3828</v>
      </c>
      <c r="I120" s="3">
        <v>3818</v>
      </c>
      <c r="J120" s="3">
        <f t="shared" si="24"/>
        <v>76</v>
      </c>
      <c r="K120" s="8">
        <f t="shared" si="25"/>
        <v>-10</v>
      </c>
      <c r="L120" s="4">
        <f t="shared" si="26"/>
        <v>2.0255863539445631</v>
      </c>
      <c r="M120" s="4">
        <f t="shared" si="27"/>
        <v>-0.26191723415400736</v>
      </c>
      <c r="N120" s="3">
        <f t="shared" si="21"/>
        <v>2164</v>
      </c>
      <c r="O120" s="9">
        <f t="shared" si="22"/>
        <v>130.83434099153567</v>
      </c>
      <c r="P120" s="10">
        <f t="shared" si="23"/>
        <v>126.84401451027811</v>
      </c>
    </row>
    <row r="121" spans="1:16">
      <c r="A121" s="7">
        <v>29099</v>
      </c>
      <c r="B121" s="1" t="s">
        <v>134</v>
      </c>
      <c r="C121" s="3">
        <v>1154</v>
      </c>
      <c r="D121" s="3">
        <v>1737</v>
      </c>
      <c r="E121" s="3">
        <v>1881</v>
      </c>
      <c r="F121" s="3">
        <v>1973</v>
      </c>
      <c r="G121" s="3">
        <v>1994</v>
      </c>
      <c r="H121" s="3">
        <v>1993</v>
      </c>
      <c r="I121" s="3">
        <v>1980</v>
      </c>
      <c r="J121" s="8">
        <f t="shared" si="24"/>
        <v>-1</v>
      </c>
      <c r="K121" s="8">
        <f t="shared" si="25"/>
        <v>-13</v>
      </c>
      <c r="L121" s="4">
        <f t="shared" si="26"/>
        <v>-5.0150451354062188E-2</v>
      </c>
      <c r="M121" s="4">
        <f t="shared" si="27"/>
        <v>-0.65656565656565657</v>
      </c>
      <c r="N121" s="3">
        <f t="shared" si="21"/>
        <v>826</v>
      </c>
      <c r="O121" s="9">
        <f t="shared" si="22"/>
        <v>71.577123050259956</v>
      </c>
      <c r="P121" s="10">
        <f t="shared" si="23"/>
        <v>72.790294627383005</v>
      </c>
    </row>
    <row r="122" spans="1:16">
      <c r="A122" s="7">
        <v>4016</v>
      </c>
      <c r="B122" s="1" t="s">
        <v>4</v>
      </c>
      <c r="C122" s="3">
        <v>2514</v>
      </c>
      <c r="D122" s="3">
        <v>3157</v>
      </c>
      <c r="E122" s="3">
        <v>3244</v>
      </c>
      <c r="F122" s="3">
        <v>3389</v>
      </c>
      <c r="G122" s="3">
        <v>3403</v>
      </c>
      <c r="H122" s="3">
        <v>3389</v>
      </c>
      <c r="I122" s="3">
        <v>3375</v>
      </c>
      <c r="J122" s="8">
        <f t="shared" si="24"/>
        <v>-14</v>
      </c>
      <c r="K122" s="8">
        <f t="shared" si="25"/>
        <v>-14</v>
      </c>
      <c r="L122" s="4">
        <f t="shared" si="26"/>
        <v>-0.41140170437848955</v>
      </c>
      <c r="M122" s="4">
        <f t="shared" si="27"/>
        <v>-0.4148148148148148</v>
      </c>
      <c r="N122" s="3">
        <f t="shared" si="21"/>
        <v>861</v>
      </c>
      <c r="O122" s="9">
        <f t="shared" si="22"/>
        <v>34.248210023866349</v>
      </c>
      <c r="P122" s="10">
        <f t="shared" si="23"/>
        <v>35.361972951471756</v>
      </c>
    </row>
    <row r="123" spans="1:16">
      <c r="A123" s="7">
        <v>29009</v>
      </c>
      <c r="B123" s="1" t="s">
        <v>94</v>
      </c>
      <c r="C123" s="3">
        <v>2010</v>
      </c>
      <c r="D123" s="3">
        <v>1906</v>
      </c>
      <c r="E123" s="3">
        <v>1892</v>
      </c>
      <c r="F123" s="3">
        <v>1896</v>
      </c>
      <c r="G123" s="3">
        <v>1888</v>
      </c>
      <c r="H123" s="3">
        <v>1899</v>
      </c>
      <c r="I123" s="3">
        <v>1885</v>
      </c>
      <c r="J123" s="3">
        <f t="shared" si="24"/>
        <v>11</v>
      </c>
      <c r="K123" s="8">
        <f t="shared" si="25"/>
        <v>-14</v>
      </c>
      <c r="L123" s="4">
        <f t="shared" si="26"/>
        <v>0.5826271186440678</v>
      </c>
      <c r="M123" s="4">
        <f t="shared" si="27"/>
        <v>-0.7427055702917772</v>
      </c>
      <c r="N123" s="3">
        <f t="shared" si="21"/>
        <v>-125</v>
      </c>
      <c r="O123" s="9">
        <f t="shared" si="22"/>
        <v>-6.2189054726368163</v>
      </c>
      <c r="P123" s="10">
        <f t="shared" si="23"/>
        <v>-6.0696517412935327</v>
      </c>
    </row>
    <row r="124" spans="1:16">
      <c r="A124" s="7">
        <v>29003</v>
      </c>
      <c r="B124" s="1" t="s">
        <v>89</v>
      </c>
      <c r="C124" s="3">
        <v>1525</v>
      </c>
      <c r="D124" s="3">
        <v>1386</v>
      </c>
      <c r="E124" s="3">
        <v>1365</v>
      </c>
      <c r="F124" s="3">
        <v>1362</v>
      </c>
      <c r="G124" s="3">
        <v>1348</v>
      </c>
      <c r="H124" s="3">
        <v>1338</v>
      </c>
      <c r="I124" s="3">
        <v>1323</v>
      </c>
      <c r="J124" s="8">
        <f t="shared" si="24"/>
        <v>-10</v>
      </c>
      <c r="K124" s="8">
        <f t="shared" si="25"/>
        <v>-15</v>
      </c>
      <c r="L124" s="4">
        <f t="shared" si="26"/>
        <v>-0.74183976261127593</v>
      </c>
      <c r="M124" s="4">
        <f t="shared" si="27"/>
        <v>-1.1337868480725624</v>
      </c>
      <c r="N124" s="3">
        <f t="shared" si="21"/>
        <v>-202</v>
      </c>
      <c r="O124" s="9">
        <f t="shared" si="22"/>
        <v>-13.245901639344263</v>
      </c>
      <c r="P124" s="10">
        <f t="shared" si="23"/>
        <v>-11.60655737704918</v>
      </c>
    </row>
    <row r="125" spans="1:16">
      <c r="A125" s="7">
        <v>41902</v>
      </c>
      <c r="B125" s="1" t="s">
        <v>148</v>
      </c>
      <c r="C125" s="3" t="s">
        <v>144</v>
      </c>
      <c r="D125" s="3">
        <v>5798</v>
      </c>
      <c r="E125" s="3">
        <v>5759</v>
      </c>
      <c r="F125" s="3">
        <v>5810</v>
      </c>
      <c r="G125" s="3">
        <v>5873</v>
      </c>
      <c r="H125" s="3">
        <v>5930</v>
      </c>
      <c r="I125" s="3">
        <v>5915</v>
      </c>
      <c r="J125" s="3">
        <f t="shared" si="24"/>
        <v>57</v>
      </c>
      <c r="K125" s="8">
        <f t="shared" si="25"/>
        <v>-15</v>
      </c>
      <c r="L125" s="4">
        <f t="shared" si="26"/>
        <v>0.97054316363017201</v>
      </c>
      <c r="M125" s="4">
        <f t="shared" si="27"/>
        <v>-0.25359256128486896</v>
      </c>
      <c r="N125" s="3">
        <v>0</v>
      </c>
      <c r="O125" s="9">
        <v>0</v>
      </c>
      <c r="P125" s="10">
        <v>0</v>
      </c>
    </row>
    <row r="126" spans="1:16">
      <c r="A126" s="7">
        <v>4041</v>
      </c>
      <c r="B126" s="1" t="s">
        <v>11</v>
      </c>
      <c r="C126" s="3">
        <v>241</v>
      </c>
      <c r="D126" s="3">
        <v>335</v>
      </c>
      <c r="E126" s="3">
        <v>484</v>
      </c>
      <c r="F126" s="3">
        <v>510</v>
      </c>
      <c r="G126" s="3">
        <v>484</v>
      </c>
      <c r="H126" s="3">
        <v>469</v>
      </c>
      <c r="I126" s="3">
        <v>453</v>
      </c>
      <c r="J126" s="8">
        <f t="shared" si="24"/>
        <v>-15</v>
      </c>
      <c r="K126" s="8">
        <f t="shared" si="25"/>
        <v>-16</v>
      </c>
      <c r="L126" s="4">
        <f t="shared" si="26"/>
        <v>-3.0991735537190084</v>
      </c>
      <c r="M126" s="4">
        <f t="shared" si="27"/>
        <v>-3.5320088300220749</v>
      </c>
      <c r="N126" s="3">
        <f t="shared" ref="N126:N145" si="28">+I126-C126</f>
        <v>212</v>
      </c>
      <c r="O126" s="9">
        <f t="shared" ref="O126:O145" si="29">+((I126-C126)/C126)*100</f>
        <v>87.966804979253112</v>
      </c>
      <c r="P126" s="10">
        <f t="shared" ref="P126:P145" si="30">((G126-C126)/C126)*100</f>
        <v>100.8298755186722</v>
      </c>
    </row>
    <row r="127" spans="1:16">
      <c r="A127" s="7">
        <v>18006</v>
      </c>
      <c r="B127" s="1" t="s">
        <v>52</v>
      </c>
      <c r="C127" s="3">
        <v>5336</v>
      </c>
      <c r="D127" s="3">
        <v>6270</v>
      </c>
      <c r="E127" s="3">
        <v>6190</v>
      </c>
      <c r="F127" s="3">
        <v>6459</v>
      </c>
      <c r="G127" s="3">
        <v>6704</v>
      </c>
      <c r="H127" s="3">
        <v>6704</v>
      </c>
      <c r="I127" s="3">
        <v>6686</v>
      </c>
      <c r="J127" s="3">
        <f t="shared" si="24"/>
        <v>0</v>
      </c>
      <c r="K127" s="8">
        <f t="shared" si="25"/>
        <v>-18</v>
      </c>
      <c r="L127" s="4">
        <f t="shared" si="26"/>
        <v>0</v>
      </c>
      <c r="M127" s="4">
        <f t="shared" si="27"/>
        <v>-0.26921926413401137</v>
      </c>
      <c r="N127" s="3">
        <f t="shared" si="28"/>
        <v>1350</v>
      </c>
      <c r="O127" s="9">
        <f t="shared" si="29"/>
        <v>25.299850074962521</v>
      </c>
      <c r="P127" s="10">
        <f t="shared" si="30"/>
        <v>25.637181409295351</v>
      </c>
    </row>
    <row r="128" spans="1:16" ht="25.5">
      <c r="A128" s="7">
        <v>11039</v>
      </c>
      <c r="B128" s="1" t="s">
        <v>50</v>
      </c>
      <c r="C128" s="3">
        <v>12793</v>
      </c>
      <c r="D128" s="3">
        <v>12801</v>
      </c>
      <c r="E128" s="3">
        <v>12828</v>
      </c>
      <c r="F128" s="3">
        <v>12991</v>
      </c>
      <c r="G128" s="3">
        <v>12973</v>
      </c>
      <c r="H128" s="3">
        <v>12876</v>
      </c>
      <c r="I128" s="2">
        <v>12854</v>
      </c>
      <c r="J128" s="8">
        <f t="shared" si="24"/>
        <v>-97</v>
      </c>
      <c r="K128" s="8">
        <f t="shared" si="25"/>
        <v>-22</v>
      </c>
      <c r="L128" s="4">
        <f t="shared" si="26"/>
        <v>-0.74770677561088417</v>
      </c>
      <c r="M128" s="4">
        <f t="shared" si="27"/>
        <v>-0.17115294849852186</v>
      </c>
      <c r="N128" s="3">
        <f t="shared" si="28"/>
        <v>61</v>
      </c>
      <c r="O128" s="9">
        <f t="shared" si="29"/>
        <v>0.47682326272180098</v>
      </c>
      <c r="P128" s="10">
        <f t="shared" si="30"/>
        <v>1.4070194637692488</v>
      </c>
    </row>
    <row r="129" spans="1:19">
      <c r="A129" s="7">
        <v>18177</v>
      </c>
      <c r="B129" s="1" t="s">
        <v>65</v>
      </c>
      <c r="C129" s="3">
        <v>952</v>
      </c>
      <c r="D129" s="3">
        <v>677</v>
      </c>
      <c r="E129" s="3">
        <v>659</v>
      </c>
      <c r="F129" s="3">
        <v>656</v>
      </c>
      <c r="G129" s="3">
        <v>625</v>
      </c>
      <c r="H129" s="3">
        <v>614</v>
      </c>
      <c r="I129" s="3">
        <v>592</v>
      </c>
      <c r="J129" s="8">
        <f t="shared" si="24"/>
        <v>-11</v>
      </c>
      <c r="K129" s="8">
        <f t="shared" si="25"/>
        <v>-22</v>
      </c>
      <c r="L129" s="4">
        <f t="shared" si="26"/>
        <v>-1.76</v>
      </c>
      <c r="M129" s="4">
        <f t="shared" si="27"/>
        <v>-3.7162162162162162</v>
      </c>
      <c r="N129" s="3">
        <f t="shared" si="28"/>
        <v>-360</v>
      </c>
      <c r="O129" s="9">
        <f t="shared" si="29"/>
        <v>-37.815126050420169</v>
      </c>
      <c r="P129" s="10">
        <f t="shared" si="30"/>
        <v>-34.34873949579832</v>
      </c>
    </row>
    <row r="130" spans="1:19" ht="25.5">
      <c r="A130" s="7">
        <v>21066</v>
      </c>
      <c r="B130" s="1" t="s">
        <v>85</v>
      </c>
      <c r="C130" s="3">
        <v>699</v>
      </c>
      <c r="D130" s="3">
        <v>662</v>
      </c>
      <c r="E130" s="3">
        <v>708</v>
      </c>
      <c r="F130" s="3">
        <v>754</v>
      </c>
      <c r="G130" s="3">
        <v>747</v>
      </c>
      <c r="H130" s="3">
        <v>755</v>
      </c>
      <c r="I130" s="3">
        <v>731</v>
      </c>
      <c r="J130" s="3">
        <f t="shared" si="24"/>
        <v>8</v>
      </c>
      <c r="K130" s="8">
        <f t="shared" si="25"/>
        <v>-24</v>
      </c>
      <c r="L130" s="4">
        <f t="shared" si="26"/>
        <v>1.07095046854083</v>
      </c>
      <c r="M130" s="4">
        <f t="shared" si="27"/>
        <v>-3.2831737346101231</v>
      </c>
      <c r="N130" s="3">
        <f t="shared" si="28"/>
        <v>32</v>
      </c>
      <c r="O130" s="9">
        <f t="shared" si="29"/>
        <v>4.5779685264663801</v>
      </c>
      <c r="P130" s="10">
        <f t="shared" si="30"/>
        <v>6.866952789699571</v>
      </c>
    </row>
    <row r="131" spans="1:19">
      <c r="A131" s="7">
        <v>11025</v>
      </c>
      <c r="B131" s="1" t="s">
        <v>41</v>
      </c>
      <c r="C131" s="3">
        <v>4873</v>
      </c>
      <c r="D131" s="3">
        <v>5443</v>
      </c>
      <c r="E131" s="3">
        <v>5520</v>
      </c>
      <c r="F131" s="3">
        <v>5578</v>
      </c>
      <c r="G131" s="3">
        <v>5610</v>
      </c>
      <c r="H131" s="3">
        <v>5680</v>
      </c>
      <c r="I131" s="2">
        <v>5653</v>
      </c>
      <c r="J131" s="3">
        <f t="shared" si="24"/>
        <v>70</v>
      </c>
      <c r="K131" s="8">
        <f t="shared" si="25"/>
        <v>-27</v>
      </c>
      <c r="L131" s="4">
        <f t="shared" si="26"/>
        <v>1.2477718360071302</v>
      </c>
      <c r="M131" s="4">
        <f t="shared" si="27"/>
        <v>-0.47762250132672918</v>
      </c>
      <c r="N131" s="3">
        <f t="shared" si="28"/>
        <v>780</v>
      </c>
      <c r="O131" s="9">
        <f t="shared" si="29"/>
        <v>16.006566796634516</v>
      </c>
      <c r="P131" s="10">
        <f t="shared" si="30"/>
        <v>15.124153498871332</v>
      </c>
    </row>
    <row r="132" spans="1:19">
      <c r="A132" s="7">
        <v>29045</v>
      </c>
      <c r="B132" s="1" t="s">
        <v>110</v>
      </c>
      <c r="C132" s="3">
        <v>2468</v>
      </c>
      <c r="D132" s="3">
        <v>3582</v>
      </c>
      <c r="E132" s="3">
        <v>3712</v>
      </c>
      <c r="F132" s="3">
        <v>3794</v>
      </c>
      <c r="G132" s="3">
        <v>3854</v>
      </c>
      <c r="H132" s="3">
        <v>3862</v>
      </c>
      <c r="I132" s="3">
        <v>3832</v>
      </c>
      <c r="J132" s="3">
        <f t="shared" si="24"/>
        <v>8</v>
      </c>
      <c r="K132" s="8">
        <f t="shared" si="25"/>
        <v>-30</v>
      </c>
      <c r="L132" s="4">
        <f t="shared" si="26"/>
        <v>0.20757654385054489</v>
      </c>
      <c r="M132" s="4">
        <f t="shared" si="27"/>
        <v>-0.78288100208768263</v>
      </c>
      <c r="N132" s="3">
        <f t="shared" si="28"/>
        <v>1364</v>
      </c>
      <c r="O132" s="9">
        <f t="shared" si="29"/>
        <v>55.267423014586711</v>
      </c>
      <c r="P132" s="10">
        <f t="shared" si="30"/>
        <v>56.15883306320908</v>
      </c>
    </row>
    <row r="133" spans="1:19">
      <c r="A133" s="7">
        <v>18173</v>
      </c>
      <c r="B133" s="1" t="s">
        <v>64</v>
      </c>
      <c r="C133" s="3">
        <v>9474</v>
      </c>
      <c r="D133" s="3">
        <v>12063</v>
      </c>
      <c r="E133" s="3">
        <v>12288</v>
      </c>
      <c r="F133" s="3">
        <v>12684</v>
      </c>
      <c r="G133" s="3">
        <v>12747</v>
      </c>
      <c r="H133" s="3">
        <v>12821</v>
      </c>
      <c r="I133" s="3">
        <v>12790</v>
      </c>
      <c r="J133" s="3">
        <f t="shared" si="24"/>
        <v>74</v>
      </c>
      <c r="K133" s="8">
        <f t="shared" si="25"/>
        <v>-31</v>
      </c>
      <c r="L133" s="4">
        <f t="shared" si="26"/>
        <v>0.58052875186318353</v>
      </c>
      <c r="M133" s="4">
        <f t="shared" si="27"/>
        <v>-0.24237685691946834</v>
      </c>
      <c r="N133" s="3">
        <f t="shared" si="28"/>
        <v>3316</v>
      </c>
      <c r="O133" s="9">
        <f t="shared" si="29"/>
        <v>35.001055520371544</v>
      </c>
      <c r="P133" s="10">
        <f t="shared" si="30"/>
        <v>34.547181760607984</v>
      </c>
    </row>
    <row r="134" spans="1:19">
      <c r="A134" s="7">
        <v>29079</v>
      </c>
      <c r="B134" s="1" t="s">
        <v>125</v>
      </c>
      <c r="C134" s="3">
        <v>3374</v>
      </c>
      <c r="D134" s="3">
        <v>3524</v>
      </c>
      <c r="E134" s="3">
        <v>3525</v>
      </c>
      <c r="F134" s="3">
        <v>3600</v>
      </c>
      <c r="G134" s="3">
        <v>3611</v>
      </c>
      <c r="H134" s="3">
        <v>3602</v>
      </c>
      <c r="I134" s="3">
        <v>3570</v>
      </c>
      <c r="J134" s="8">
        <f t="shared" ref="J134:J145" si="31">+H134-G134</f>
        <v>-9</v>
      </c>
      <c r="K134" s="8">
        <f t="shared" ref="K134:K145" si="32">+I134-H134</f>
        <v>-32</v>
      </c>
      <c r="L134" s="4">
        <f t="shared" ref="L134:L145" si="33">+(J134*100)/G134</f>
        <v>-0.24923843810578786</v>
      </c>
      <c r="M134" s="4">
        <f t="shared" ref="M134:M145" si="34">+(K134*100)/I134</f>
        <v>-0.89635854341736698</v>
      </c>
      <c r="N134" s="3">
        <f t="shared" si="28"/>
        <v>196</v>
      </c>
      <c r="O134" s="9">
        <f t="shared" si="29"/>
        <v>5.809128630705394</v>
      </c>
      <c r="P134" s="10">
        <f t="shared" si="30"/>
        <v>7.0243034973325429</v>
      </c>
    </row>
    <row r="135" spans="1:19">
      <c r="A135" s="7">
        <v>29011</v>
      </c>
      <c r="B135" s="1" t="s">
        <v>95</v>
      </c>
      <c r="C135" s="3">
        <v>3862</v>
      </c>
      <c r="D135" s="3">
        <v>4309</v>
      </c>
      <c r="E135" s="3">
        <v>4299</v>
      </c>
      <c r="F135" s="3">
        <v>4316</v>
      </c>
      <c r="G135" s="3">
        <v>4298</v>
      </c>
      <c r="H135" s="3">
        <v>4257</v>
      </c>
      <c r="I135" s="3">
        <v>4221</v>
      </c>
      <c r="J135" s="8">
        <f t="shared" si="31"/>
        <v>-41</v>
      </c>
      <c r="K135" s="8">
        <f t="shared" si="32"/>
        <v>-36</v>
      </c>
      <c r="L135" s="4">
        <f t="shared" si="33"/>
        <v>-0.95393206142391807</v>
      </c>
      <c r="M135" s="4">
        <f t="shared" si="34"/>
        <v>-0.85287846481876328</v>
      </c>
      <c r="N135" s="3">
        <f t="shared" si="28"/>
        <v>359</v>
      </c>
      <c r="O135" s="9">
        <f t="shared" si="29"/>
        <v>9.2957017089590881</v>
      </c>
      <c r="P135" s="10">
        <f t="shared" si="30"/>
        <v>11.289487312273433</v>
      </c>
    </row>
    <row r="136" spans="1:19" ht="25.5">
      <c r="A136" s="7">
        <v>11001</v>
      </c>
      <c r="B136" s="1" t="s">
        <v>30</v>
      </c>
      <c r="C136" s="3">
        <v>5598</v>
      </c>
      <c r="D136" s="3">
        <v>5650</v>
      </c>
      <c r="E136" s="3">
        <v>5673</v>
      </c>
      <c r="F136" s="3">
        <v>5660</v>
      </c>
      <c r="G136" s="3">
        <v>5619</v>
      </c>
      <c r="H136" s="3">
        <v>5592</v>
      </c>
      <c r="I136" s="3">
        <v>5549</v>
      </c>
      <c r="J136" s="8">
        <f t="shared" si="31"/>
        <v>-27</v>
      </c>
      <c r="K136" s="8">
        <f t="shared" si="32"/>
        <v>-43</v>
      </c>
      <c r="L136" s="4">
        <f t="shared" si="33"/>
        <v>-0.48051254671649762</v>
      </c>
      <c r="M136" s="4">
        <f t="shared" si="34"/>
        <v>-0.77491439899080916</v>
      </c>
      <c r="N136" s="3">
        <f t="shared" si="28"/>
        <v>-49</v>
      </c>
      <c r="O136" s="9">
        <f t="shared" si="29"/>
        <v>-0.8753126116470169</v>
      </c>
      <c r="P136" s="10">
        <f t="shared" si="30"/>
        <v>0.37513397642015006</v>
      </c>
    </row>
    <row r="137" spans="1:19" ht="25.5">
      <c r="A137" s="7">
        <v>29033</v>
      </c>
      <c r="B137" s="1" t="s">
        <v>103</v>
      </c>
      <c r="C137" s="3">
        <v>2793</v>
      </c>
      <c r="D137" s="3">
        <v>2324</v>
      </c>
      <c r="E137" s="3">
        <v>2336</v>
      </c>
      <c r="F137" s="3">
        <v>2320</v>
      </c>
      <c r="G137" s="3">
        <v>2323</v>
      </c>
      <c r="H137" s="3">
        <v>2285</v>
      </c>
      <c r="I137" s="3">
        <v>2242</v>
      </c>
      <c r="J137" s="8">
        <f t="shared" si="31"/>
        <v>-38</v>
      </c>
      <c r="K137" s="8">
        <f t="shared" si="32"/>
        <v>-43</v>
      </c>
      <c r="L137" s="4">
        <f t="shared" si="33"/>
        <v>-1.6358157554885924</v>
      </c>
      <c r="M137" s="4">
        <f t="shared" si="34"/>
        <v>-1.9179304192685103</v>
      </c>
      <c r="N137" s="3">
        <f t="shared" si="28"/>
        <v>-551</v>
      </c>
      <c r="O137" s="9">
        <f t="shared" si="29"/>
        <v>-19.727891156462583</v>
      </c>
      <c r="P137" s="10">
        <f t="shared" si="30"/>
        <v>-16.827783745076978</v>
      </c>
    </row>
    <row r="138" spans="1:19">
      <c r="A138" s="7">
        <v>11007</v>
      </c>
      <c r="B138" s="1" t="s">
        <v>146</v>
      </c>
      <c r="C138" s="3">
        <v>21641</v>
      </c>
      <c r="D138" s="3">
        <v>22602</v>
      </c>
      <c r="E138" s="3">
        <v>22582</v>
      </c>
      <c r="F138" s="3">
        <v>22851</v>
      </c>
      <c r="G138" s="3">
        <v>22912</v>
      </c>
      <c r="H138" s="3">
        <v>22977</v>
      </c>
      <c r="I138" s="2">
        <v>22928</v>
      </c>
      <c r="J138" s="3">
        <f t="shared" si="31"/>
        <v>65</v>
      </c>
      <c r="K138" s="8">
        <f t="shared" si="32"/>
        <v>-49</v>
      </c>
      <c r="L138" s="4">
        <f t="shared" si="33"/>
        <v>0.28369413407821231</v>
      </c>
      <c r="M138" s="4">
        <f t="shared" si="34"/>
        <v>-0.21371249127704117</v>
      </c>
      <c r="N138" s="3">
        <f t="shared" si="28"/>
        <v>1287</v>
      </c>
      <c r="O138" s="9">
        <f t="shared" si="29"/>
        <v>5.947044960953745</v>
      </c>
      <c r="P138" s="10">
        <f t="shared" si="30"/>
        <v>5.8731112240654308</v>
      </c>
    </row>
    <row r="139" spans="1:19">
      <c r="A139" s="7">
        <v>18133</v>
      </c>
      <c r="B139" s="1" t="s">
        <v>59</v>
      </c>
      <c r="C139" s="3">
        <v>2478</v>
      </c>
      <c r="D139" s="3">
        <v>2998</v>
      </c>
      <c r="E139" s="3">
        <v>3197</v>
      </c>
      <c r="F139" s="3">
        <v>3407</v>
      </c>
      <c r="G139" s="3">
        <v>3273</v>
      </c>
      <c r="H139" s="3">
        <v>3269</v>
      </c>
      <c r="I139" s="3">
        <v>3203</v>
      </c>
      <c r="J139" s="8">
        <f t="shared" si="31"/>
        <v>-4</v>
      </c>
      <c r="K139" s="8">
        <f t="shared" si="32"/>
        <v>-66</v>
      </c>
      <c r="L139" s="4">
        <f t="shared" si="33"/>
        <v>-0.12221203788573175</v>
      </c>
      <c r="M139" s="4">
        <f t="shared" si="34"/>
        <v>-2.0605682172962849</v>
      </c>
      <c r="N139" s="3">
        <f t="shared" si="28"/>
        <v>725</v>
      </c>
      <c r="O139" s="9">
        <f t="shared" si="29"/>
        <v>29.257465698143665</v>
      </c>
      <c r="P139" s="10">
        <f t="shared" si="30"/>
        <v>32.082324455205814</v>
      </c>
    </row>
    <row r="140" spans="1:19">
      <c r="A140" s="7">
        <v>29068</v>
      </c>
      <c r="B140" s="1" t="s">
        <v>119</v>
      </c>
      <c r="C140" s="3">
        <v>4824</v>
      </c>
      <c r="D140" s="3">
        <v>11181</v>
      </c>
      <c r="E140" s="3">
        <v>12249</v>
      </c>
      <c r="F140" s="3">
        <v>13258</v>
      </c>
      <c r="G140" s="3">
        <v>13813</v>
      </c>
      <c r="H140" s="3">
        <v>14168</v>
      </c>
      <c r="I140" s="3">
        <v>13810</v>
      </c>
      <c r="J140" s="3">
        <f t="shared" si="31"/>
        <v>355</v>
      </c>
      <c r="K140" s="8">
        <f t="shared" si="32"/>
        <v>-358</v>
      </c>
      <c r="L140" s="4">
        <f t="shared" si="33"/>
        <v>2.5700427133859409</v>
      </c>
      <c r="M140" s="4">
        <f t="shared" si="34"/>
        <v>-2.5923244026068066</v>
      </c>
      <c r="N140" s="3">
        <f t="shared" si="28"/>
        <v>8986</v>
      </c>
      <c r="O140" s="9">
        <f t="shared" si="29"/>
        <v>186.27694859038141</v>
      </c>
      <c r="P140" s="10">
        <f t="shared" si="30"/>
        <v>186.3391376451078</v>
      </c>
    </row>
    <row r="141" spans="1:19">
      <c r="A141" s="7">
        <v>21041</v>
      </c>
      <c r="B141" s="1" t="s">
        <v>76</v>
      </c>
      <c r="C141" s="3">
        <v>142547</v>
      </c>
      <c r="D141" s="3">
        <v>145763</v>
      </c>
      <c r="E141" s="3">
        <v>146173</v>
      </c>
      <c r="F141" s="3">
        <v>148027</v>
      </c>
      <c r="G141" s="3">
        <v>148806</v>
      </c>
      <c r="H141" s="3">
        <v>149310</v>
      </c>
      <c r="I141" s="3">
        <v>148918</v>
      </c>
      <c r="J141" s="3">
        <f t="shared" si="31"/>
        <v>504</v>
      </c>
      <c r="K141" s="8">
        <f t="shared" si="32"/>
        <v>-392</v>
      </c>
      <c r="L141" s="4">
        <f t="shared" si="33"/>
        <v>0.33869602032176122</v>
      </c>
      <c r="M141" s="4">
        <f t="shared" si="34"/>
        <v>-0.2632321143179468</v>
      </c>
      <c r="N141" s="3">
        <f t="shared" si="28"/>
        <v>6371</v>
      </c>
      <c r="O141" s="9">
        <f t="shared" si="29"/>
        <v>4.4694030740738144</v>
      </c>
      <c r="P141" s="10">
        <f t="shared" si="30"/>
        <v>4.3908324973517505</v>
      </c>
    </row>
    <row r="142" spans="1:19">
      <c r="A142" s="7">
        <v>29067</v>
      </c>
      <c r="B142" s="1" t="s">
        <v>118</v>
      </c>
      <c r="C142" s="3">
        <v>522108</v>
      </c>
      <c r="D142" s="3">
        <v>560631</v>
      </c>
      <c r="E142" s="3">
        <v>561250</v>
      </c>
      <c r="F142" s="3">
        <v>566447</v>
      </c>
      <c r="G142" s="3">
        <v>568305</v>
      </c>
      <c r="H142" s="3">
        <v>568507</v>
      </c>
      <c r="I142" s="3">
        <v>568030</v>
      </c>
      <c r="J142" s="3">
        <f t="shared" si="31"/>
        <v>202</v>
      </c>
      <c r="K142" s="8">
        <f t="shared" si="32"/>
        <v>-477</v>
      </c>
      <c r="L142" s="4">
        <f t="shared" si="33"/>
        <v>3.5544293997061438E-2</v>
      </c>
      <c r="M142" s="4">
        <f t="shared" si="34"/>
        <v>-8.3974437969825538E-2</v>
      </c>
      <c r="N142" s="3">
        <f t="shared" si="28"/>
        <v>45922</v>
      </c>
      <c r="O142" s="9">
        <f t="shared" si="29"/>
        <v>8.7954982494043374</v>
      </c>
      <c r="P142" s="10">
        <f t="shared" si="30"/>
        <v>8.8481693442735985</v>
      </c>
    </row>
    <row r="143" spans="1:19">
      <c r="A143" s="7">
        <v>29051</v>
      </c>
      <c r="B143" s="1" t="s">
        <v>112</v>
      </c>
      <c r="C143" s="3">
        <v>34965</v>
      </c>
      <c r="D143" s="3">
        <v>58603</v>
      </c>
      <c r="E143" s="3">
        <v>60328</v>
      </c>
      <c r="F143" s="3">
        <v>62848</v>
      </c>
      <c r="G143" s="3">
        <v>65592</v>
      </c>
      <c r="H143" s="3">
        <v>66150</v>
      </c>
      <c r="I143" s="3">
        <v>65667</v>
      </c>
      <c r="J143" s="3">
        <f t="shared" si="31"/>
        <v>558</v>
      </c>
      <c r="K143" s="8">
        <f t="shared" si="32"/>
        <v>-483</v>
      </c>
      <c r="L143" s="4">
        <f t="shared" si="33"/>
        <v>0.85071350164654225</v>
      </c>
      <c r="M143" s="4">
        <f t="shared" si="34"/>
        <v>-0.7355292612727854</v>
      </c>
      <c r="N143" s="3">
        <f t="shared" si="28"/>
        <v>30702</v>
      </c>
      <c r="O143" s="9">
        <f t="shared" si="29"/>
        <v>87.807807807807805</v>
      </c>
      <c r="P143" s="10">
        <f t="shared" si="30"/>
        <v>87.593307593307586</v>
      </c>
      <c r="S143" s="11"/>
    </row>
    <row r="144" spans="1:19">
      <c r="A144" s="7">
        <v>11012</v>
      </c>
      <c r="B144" s="1" t="s">
        <v>33</v>
      </c>
      <c r="C144" s="3">
        <v>154347</v>
      </c>
      <c r="D144" s="3">
        <v>130561</v>
      </c>
      <c r="E144" s="3">
        <v>128554</v>
      </c>
      <c r="F144" s="3">
        <v>127200</v>
      </c>
      <c r="G144" s="3">
        <v>126766</v>
      </c>
      <c r="H144" s="3">
        <v>125826</v>
      </c>
      <c r="I144" s="3">
        <v>124892</v>
      </c>
      <c r="J144" s="8">
        <f t="shared" si="31"/>
        <v>-940</v>
      </c>
      <c r="K144" s="8">
        <f t="shared" si="32"/>
        <v>-934</v>
      </c>
      <c r="L144" s="4">
        <f t="shared" si="33"/>
        <v>-0.74152375242572932</v>
      </c>
      <c r="M144" s="4">
        <f t="shared" si="34"/>
        <v>-0.74784613906415143</v>
      </c>
      <c r="N144" s="3">
        <f t="shared" si="28"/>
        <v>-29455</v>
      </c>
      <c r="O144" s="9">
        <f t="shared" si="29"/>
        <v>-19.083623264462542</v>
      </c>
      <c r="P144" s="10">
        <f t="shared" si="30"/>
        <v>-17.869475921138733</v>
      </c>
    </row>
    <row r="145" spans="1:16">
      <c r="A145" s="7">
        <v>4902</v>
      </c>
      <c r="B145" s="1" t="s">
        <v>28</v>
      </c>
      <c r="C145" s="3">
        <v>41374</v>
      </c>
      <c r="D145" s="3">
        <v>75969</v>
      </c>
      <c r="E145" s="3">
        <v>78105</v>
      </c>
      <c r="F145" s="3">
        <v>80987</v>
      </c>
      <c r="G145" s="3">
        <v>84227</v>
      </c>
      <c r="H145" s="3">
        <v>85389</v>
      </c>
      <c r="I145" s="3">
        <v>83774</v>
      </c>
      <c r="J145" s="3">
        <f t="shared" si="31"/>
        <v>1162</v>
      </c>
      <c r="K145" s="8">
        <f t="shared" si="32"/>
        <v>-1615</v>
      </c>
      <c r="L145" s="4">
        <f t="shared" si="33"/>
        <v>1.379605114749427</v>
      </c>
      <c r="M145" s="4">
        <f t="shared" si="34"/>
        <v>-1.9278057631245971</v>
      </c>
      <c r="N145" s="3">
        <f t="shared" si="28"/>
        <v>42400</v>
      </c>
      <c r="O145" s="9">
        <f t="shared" si="29"/>
        <v>102.47981824334123</v>
      </c>
      <c r="P145" s="10">
        <f t="shared" si="30"/>
        <v>103.57470875429013</v>
      </c>
    </row>
    <row r="147" spans="1:16">
      <c r="B147" s="10" t="s">
        <v>145</v>
      </c>
      <c r="C147" s="12">
        <v>2512970</v>
      </c>
      <c r="D147" s="12">
        <v>3175427</v>
      </c>
      <c r="E147" s="12">
        <v>3223287</v>
      </c>
      <c r="F147" s="12">
        <v>3308052</v>
      </c>
      <c r="G147" s="12">
        <v>3368893</v>
      </c>
      <c r="H147" s="12">
        <v>3406059</v>
      </c>
      <c r="I147" s="12">
        <f>SUM(I6:I145)</f>
        <v>3438577</v>
      </c>
    </row>
    <row r="149" spans="1:16">
      <c r="H149" s="13"/>
    </row>
    <row r="150" spans="1:16" ht="44.25" customHeight="1">
      <c r="A150" s="23" t="s">
        <v>154</v>
      </c>
      <c r="B150" s="20" t="s">
        <v>149</v>
      </c>
      <c r="C150" s="20" t="s">
        <v>150</v>
      </c>
    </row>
    <row r="151" spans="1:16">
      <c r="A151" s="3">
        <v>1991</v>
      </c>
      <c r="B151" s="13">
        <v>6940522</v>
      </c>
      <c r="C151" s="15">
        <f>(B159/B151)</f>
        <v>0.36207218995919904</v>
      </c>
      <c r="D151" s="4">
        <f t="shared" ref="D151:D157" si="35">+C151*100</f>
        <v>36.207218995919902</v>
      </c>
    </row>
    <row r="152" spans="1:16">
      <c r="A152" s="3">
        <v>2006</v>
      </c>
      <c r="B152" s="13">
        <v>7975672</v>
      </c>
      <c r="C152" s="15">
        <f>(B160/B152)</f>
        <v>0.39813911605191388</v>
      </c>
      <c r="D152" s="4">
        <f t="shared" si="35"/>
        <v>39.813911605191386</v>
      </c>
    </row>
    <row r="153" spans="1:16">
      <c r="A153" s="3">
        <v>2007</v>
      </c>
      <c r="B153" s="13">
        <v>8059461</v>
      </c>
      <c r="C153" s="15">
        <f>(B161/B153)</f>
        <v>0.39993828371401013</v>
      </c>
      <c r="D153" s="4">
        <f t="shared" si="35"/>
        <v>39.993828371401015</v>
      </c>
    </row>
    <row r="154" spans="1:16">
      <c r="A154" s="3">
        <v>2008</v>
      </c>
      <c r="B154" s="13">
        <v>8202220</v>
      </c>
      <c r="C154" s="15">
        <f>(B162/B154)</f>
        <v>0.40331178632126424</v>
      </c>
      <c r="D154" s="4">
        <f t="shared" si="35"/>
        <v>40.331178632126424</v>
      </c>
    </row>
    <row r="155" spans="1:16">
      <c r="A155" s="3">
        <v>2009</v>
      </c>
      <c r="B155" s="13">
        <v>8302923</v>
      </c>
      <c r="C155" s="15">
        <f>(B163/B155)</f>
        <v>0.40574783121558516</v>
      </c>
      <c r="D155" s="4">
        <f t="shared" si="35"/>
        <v>40.574783121558518</v>
      </c>
    </row>
    <row r="156" spans="1:16">
      <c r="A156" s="3">
        <v>2010</v>
      </c>
      <c r="B156" s="13">
        <v>8370975</v>
      </c>
      <c r="C156" s="15">
        <v>0.40699999999999997</v>
      </c>
      <c r="D156" s="4">
        <f t="shared" si="35"/>
        <v>40.699999999999996</v>
      </c>
    </row>
    <row r="157" spans="1:16">
      <c r="A157" s="3">
        <v>2011</v>
      </c>
      <c r="B157" s="13">
        <v>8424102</v>
      </c>
      <c r="C157" s="15">
        <f>+B165/B157</f>
        <v>0.4081832105071852</v>
      </c>
      <c r="D157" s="4">
        <f t="shared" si="35"/>
        <v>40.818321050718524</v>
      </c>
    </row>
    <row r="158" spans="1:16" ht="38.25">
      <c r="B158" s="14" t="s">
        <v>151</v>
      </c>
      <c r="C158" s="14"/>
    </row>
    <row r="159" spans="1:16">
      <c r="A159" s="3">
        <v>1991</v>
      </c>
      <c r="B159" s="13">
        <v>2512970</v>
      </c>
    </row>
    <row r="160" spans="1:16">
      <c r="A160" s="3">
        <v>2006</v>
      </c>
      <c r="B160" s="13">
        <v>3175427</v>
      </c>
    </row>
    <row r="161" spans="1:3">
      <c r="A161" s="3">
        <v>2007</v>
      </c>
      <c r="B161" s="13">
        <v>3223287</v>
      </c>
    </row>
    <row r="162" spans="1:3">
      <c r="A162" s="3">
        <v>2008</v>
      </c>
      <c r="B162" s="13">
        <v>3308052</v>
      </c>
    </row>
    <row r="163" spans="1:3">
      <c r="A163" s="3">
        <v>2009</v>
      </c>
      <c r="B163" s="13">
        <v>3368893</v>
      </c>
    </row>
    <row r="164" spans="1:3">
      <c r="A164" s="3">
        <v>2010</v>
      </c>
      <c r="B164" s="13">
        <v>3406590</v>
      </c>
    </row>
    <row r="165" spans="1:3">
      <c r="A165" s="3">
        <v>2011</v>
      </c>
      <c r="B165" s="13">
        <v>3438577</v>
      </c>
    </row>
    <row r="168" spans="1:3">
      <c r="B168" s="13">
        <f>B165-B159</f>
        <v>925607</v>
      </c>
      <c r="C168" s="11"/>
    </row>
    <row r="169" spans="1:3">
      <c r="B169" s="16">
        <f>B168/B159</f>
        <v>0.36833189413323675</v>
      </c>
    </row>
    <row r="170" spans="1:3">
      <c r="B170" s="13"/>
    </row>
    <row r="171" spans="1:3">
      <c r="B171" s="13">
        <f>B165-B164</f>
        <v>31987</v>
      </c>
      <c r="C171" s="13"/>
    </row>
    <row r="172" spans="1:3">
      <c r="B172" s="16">
        <f>B171/B164</f>
        <v>9.3897416478061647E-3</v>
      </c>
    </row>
    <row r="173" spans="1:3">
      <c r="B173" s="13"/>
    </row>
    <row r="174" spans="1:3">
      <c r="B174" s="13"/>
    </row>
  </sheetData>
  <phoneticPr fontId="2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7"/>
  <sheetViews>
    <sheetView topLeftCell="A2" zoomScaleNormal="100" workbookViewId="0">
      <selection activeCell="F6" sqref="F6"/>
    </sheetView>
  </sheetViews>
  <sheetFormatPr baseColWidth="10" defaultRowHeight="12.75"/>
  <cols>
    <col min="1" max="1" width="17.7109375" style="3" customWidth="1"/>
    <col min="2" max="2" width="14.28515625" style="3" customWidth="1"/>
    <col min="3" max="3" width="18.7109375" style="3" customWidth="1"/>
    <col min="4" max="4" width="17.28515625" style="3" customWidth="1"/>
    <col min="5" max="5" width="16.85546875" style="3" customWidth="1"/>
    <col min="6" max="6" width="18.28515625" style="3" customWidth="1"/>
    <col min="7" max="7" width="17.5703125" style="3" customWidth="1"/>
    <col min="8" max="9" width="16.7109375" style="3" customWidth="1"/>
    <col min="10" max="10" width="13.5703125" style="3" customWidth="1"/>
    <col min="11" max="16384" width="11.42578125" style="3"/>
  </cols>
  <sheetData>
    <row r="1" spans="1:14" ht="101.25" customHeight="1"/>
    <row r="3" spans="1:14">
      <c r="A3" s="10" t="s">
        <v>156</v>
      </c>
    </row>
    <row r="5" spans="1:14">
      <c r="B5" s="3" t="s">
        <v>157</v>
      </c>
      <c r="C5" s="3" t="s">
        <v>157</v>
      </c>
    </row>
    <row r="6" spans="1:14" ht="63.75">
      <c r="A6" s="20" t="s">
        <v>182</v>
      </c>
      <c r="B6" s="20" t="s">
        <v>158</v>
      </c>
      <c r="C6" s="20" t="s">
        <v>159</v>
      </c>
      <c r="D6" s="6" t="s">
        <v>160</v>
      </c>
      <c r="E6" s="6" t="s">
        <v>161</v>
      </c>
      <c r="F6" s="20" t="s">
        <v>162</v>
      </c>
      <c r="G6" s="6" t="s">
        <v>163</v>
      </c>
      <c r="H6" s="6" t="s">
        <v>164</v>
      </c>
      <c r="I6" s="21" t="s">
        <v>165</v>
      </c>
      <c r="J6" s="21"/>
      <c r="K6" s="21"/>
      <c r="L6" s="21"/>
      <c r="M6" s="21"/>
      <c r="N6" s="21"/>
    </row>
    <row r="7" spans="1:14">
      <c r="A7" s="17" t="s">
        <v>3</v>
      </c>
      <c r="B7" s="18">
        <v>78.055083537663194</v>
      </c>
      <c r="C7" s="18">
        <v>79.3</v>
      </c>
      <c r="D7" s="18"/>
      <c r="E7" s="18"/>
      <c r="F7" s="18">
        <v>80.152705707931801</v>
      </c>
      <c r="G7" s="18"/>
      <c r="I7" s="10"/>
      <c r="J7" s="10">
        <v>2007</v>
      </c>
      <c r="K7" s="10">
        <v>2008</v>
      </c>
      <c r="L7" s="10">
        <v>2009</v>
      </c>
      <c r="M7" s="10">
        <v>2010</v>
      </c>
      <c r="N7" s="10">
        <v>2011</v>
      </c>
    </row>
    <row r="8" spans="1:14">
      <c r="A8" s="17" t="s">
        <v>166</v>
      </c>
      <c r="B8" s="18">
        <v>175.78028186125599</v>
      </c>
      <c r="C8" s="18">
        <v>179.1422</v>
      </c>
      <c r="D8" s="18">
        <f>(B8/B7)*100</f>
        <v>225.20029944806649</v>
      </c>
      <c r="E8" s="18">
        <f>(C8/C7)*100</f>
        <v>225.90441361916774</v>
      </c>
      <c r="F8" s="18">
        <v>181.24650710727741</v>
      </c>
      <c r="G8" s="18">
        <f>+(F8/F7)*100</f>
        <v>226.12649879558776</v>
      </c>
      <c r="H8" s="18">
        <f>F8-F7</f>
        <v>101.09380139934561</v>
      </c>
      <c r="I8" s="3" t="s">
        <v>3</v>
      </c>
      <c r="J8" s="19">
        <v>223.626612373782</v>
      </c>
      <c r="K8" s="19">
        <v>224.14486031721401</v>
      </c>
      <c r="L8" s="19">
        <v>225.2002994480668</v>
      </c>
      <c r="M8" s="19">
        <v>225.90441361916774</v>
      </c>
      <c r="N8" s="19">
        <v>226.12649879558776</v>
      </c>
    </row>
    <row r="9" spans="1:14">
      <c r="A9" s="17" t="s">
        <v>33</v>
      </c>
      <c r="B9" s="18">
        <v>165.35796828809501</v>
      </c>
      <c r="C9" s="18">
        <v>166.2</v>
      </c>
      <c r="D9" s="18"/>
      <c r="E9" s="18"/>
      <c r="F9" s="18">
        <v>167.09473259876378</v>
      </c>
      <c r="G9" s="18"/>
      <c r="I9" s="3" t="s">
        <v>33</v>
      </c>
      <c r="J9" s="19">
        <v>134.693042680909</v>
      </c>
      <c r="K9" s="19">
        <v>134.74415614852501</v>
      </c>
      <c r="L9" s="19">
        <v>134.80676135843862</v>
      </c>
      <c r="M9" s="19">
        <v>134.78941034897716</v>
      </c>
      <c r="N9" s="19">
        <v>134.81733963759055</v>
      </c>
    </row>
    <row r="10" spans="1:14">
      <c r="A10" s="17" t="s">
        <v>167</v>
      </c>
      <c r="B10" s="18">
        <v>222.91372169729399</v>
      </c>
      <c r="C10" s="18">
        <v>224.02</v>
      </c>
      <c r="D10" s="18">
        <f>(B10/B9)*100</f>
        <v>134.80676135843811</v>
      </c>
      <c r="E10" s="18">
        <f>(C10/C9)*100</f>
        <v>134.78941034897716</v>
      </c>
      <c r="F10" s="18">
        <v>225.27267316419909</v>
      </c>
      <c r="G10" s="18">
        <f>+(F10/F9)*100</f>
        <v>134.81733963759055</v>
      </c>
      <c r="H10" s="18">
        <f>F10-F9</f>
        <v>58.177940565435307</v>
      </c>
      <c r="I10" s="3" t="s">
        <v>168</v>
      </c>
      <c r="J10" s="19">
        <v>220.472615713512</v>
      </c>
      <c r="K10" s="19">
        <v>274.842988285123</v>
      </c>
      <c r="L10" s="19">
        <v>224.80302338046533</v>
      </c>
      <c r="M10" s="19">
        <v>224.37759336099586</v>
      </c>
      <c r="N10" s="19">
        <v>222.41002457044067</v>
      </c>
    </row>
    <row r="11" spans="1:14">
      <c r="A11" s="17" t="s">
        <v>168</v>
      </c>
      <c r="B11" s="18">
        <v>71.8</v>
      </c>
      <c r="C11" s="18">
        <v>72.3</v>
      </c>
      <c r="D11" s="18"/>
      <c r="E11" s="18"/>
      <c r="F11" s="18">
        <v>73.171986419000746</v>
      </c>
      <c r="G11" s="18"/>
      <c r="I11" s="3" t="s">
        <v>76</v>
      </c>
      <c r="J11" s="19">
        <v>241.722592720329</v>
      </c>
      <c r="K11" s="19">
        <v>243.022068592735</v>
      </c>
      <c r="L11" s="19">
        <v>240.42429430540611</v>
      </c>
      <c r="M11" s="19">
        <v>244.26614481409001</v>
      </c>
      <c r="N11" s="19">
        <v>245.55617291416968</v>
      </c>
    </row>
    <row r="12" spans="1:14">
      <c r="A12" s="17" t="s">
        <v>169</v>
      </c>
      <c r="B12" s="18">
        <v>161.4</v>
      </c>
      <c r="C12" s="18">
        <v>162.22499999999999</v>
      </c>
      <c r="D12" s="18">
        <f>(B12/B11)*100</f>
        <v>224.79108635097495</v>
      </c>
      <c r="E12" s="18">
        <f>(C12/C11)*100</f>
        <v>224.37759336099586</v>
      </c>
      <c r="F12" s="18">
        <v>162.74183297317907</v>
      </c>
      <c r="G12" s="18">
        <f t="shared" ref="G12:G18" si="0">+(F12/F11)*100</f>
        <v>222.41002457044067</v>
      </c>
      <c r="H12" s="18">
        <f>F12-F11</f>
        <v>89.569846554178326</v>
      </c>
      <c r="I12" s="3" t="s">
        <v>118</v>
      </c>
      <c r="J12" s="19">
        <v>213.41194466480499</v>
      </c>
      <c r="K12" s="19">
        <v>213.91828885269501</v>
      </c>
      <c r="L12" s="19">
        <v>209.91578397793035</v>
      </c>
      <c r="M12" s="19">
        <v>214.90626702997275</v>
      </c>
      <c r="N12" s="19">
        <v>215.08590710058905</v>
      </c>
    </row>
    <row r="13" spans="1:14">
      <c r="A13" s="17" t="s">
        <v>76</v>
      </c>
      <c r="B13" s="18">
        <v>50.592542225901198</v>
      </c>
      <c r="C13" s="18">
        <v>51.1</v>
      </c>
      <c r="D13" s="18"/>
      <c r="E13" s="18"/>
      <c r="F13" s="18">
        <v>51.436567531878836</v>
      </c>
      <c r="G13" s="18"/>
      <c r="I13" s="3" t="s">
        <v>170</v>
      </c>
      <c r="J13" s="19">
        <v>19.373418776385801</v>
      </c>
      <c r="K13" s="19">
        <v>19.396091365710699</v>
      </c>
      <c r="L13" s="19">
        <v>19.14333905103733</v>
      </c>
      <c r="M13" s="19">
        <v>19.399267399267401</v>
      </c>
      <c r="N13" s="19">
        <v>19.341605587738979</v>
      </c>
    </row>
    <row r="14" spans="1:14">
      <c r="A14" s="17" t="s">
        <v>171</v>
      </c>
      <c r="B14" s="18">
        <v>123.47</v>
      </c>
      <c r="C14" s="18">
        <v>124.82</v>
      </c>
      <c r="D14" s="18">
        <f>(B14/B13)*100</f>
        <v>244.04782714553664</v>
      </c>
      <c r="E14" s="18">
        <f>(C14/C13)*100</f>
        <v>244.26614481409001</v>
      </c>
      <c r="F14" s="18">
        <v>126.30566670969405</v>
      </c>
      <c r="G14" s="18">
        <f t="shared" si="0"/>
        <v>245.55617291416968</v>
      </c>
      <c r="H14" s="18">
        <f>F14-F13</f>
        <v>74.869099177815215</v>
      </c>
    </row>
    <row r="15" spans="1:14">
      <c r="A15" s="17" t="s">
        <v>118</v>
      </c>
      <c r="B15" s="18">
        <v>217.98960043787599</v>
      </c>
      <c r="C15" s="18">
        <v>220.2</v>
      </c>
      <c r="D15" s="18"/>
      <c r="E15" s="18"/>
      <c r="F15" s="18">
        <v>222.47222222222223</v>
      </c>
      <c r="G15" s="18"/>
    </row>
    <row r="16" spans="1:14">
      <c r="A16" s="17" t="s">
        <v>172</v>
      </c>
      <c r="B16" s="18">
        <v>467.45</v>
      </c>
      <c r="C16" s="18">
        <v>473.22359999999998</v>
      </c>
      <c r="D16" s="18">
        <f>(B16/B15)*100</f>
        <v>214.43683508801911</v>
      </c>
      <c r="E16" s="18">
        <f>(C16/C15)*100</f>
        <v>214.90626702997275</v>
      </c>
      <c r="F16" s="18">
        <v>478.50639721350495</v>
      </c>
      <c r="G16" s="18">
        <f t="shared" si="0"/>
        <v>215.08590710058905</v>
      </c>
      <c r="H16" s="18">
        <f>F16-F15</f>
        <v>256.03417499128273</v>
      </c>
    </row>
    <row r="17" spans="1:8">
      <c r="A17" s="17" t="s">
        <v>170</v>
      </c>
      <c r="B17" s="18">
        <v>135.32142170442199</v>
      </c>
      <c r="C17" s="18">
        <v>136.5</v>
      </c>
      <c r="D17" s="18"/>
      <c r="E17" s="18"/>
      <c r="F17" s="18">
        <v>137.36795254338676</v>
      </c>
      <c r="G17" s="18"/>
    </row>
    <row r="18" spans="1:8">
      <c r="A18" s="17" t="s">
        <v>173</v>
      </c>
      <c r="B18" s="18">
        <v>26.25</v>
      </c>
      <c r="C18" s="18">
        <v>26.48</v>
      </c>
      <c r="D18" s="18">
        <f>(B18/B17)*100</f>
        <v>19.398259099979743</v>
      </c>
      <c r="E18" s="18">
        <f>(C18/C17)*100</f>
        <v>19.399267399267401</v>
      </c>
      <c r="F18" s="18">
        <v>26.56916758489432</v>
      </c>
      <c r="G18" s="18">
        <f t="shared" si="0"/>
        <v>19.341605587738979</v>
      </c>
      <c r="H18" s="18">
        <f>F18-F17</f>
        <v>-110.79878495849245</v>
      </c>
    </row>
    <row r="21" spans="1:8">
      <c r="B21" s="18"/>
      <c r="C21" s="18"/>
      <c r="F21" s="18"/>
    </row>
    <row r="25" spans="1:8">
      <c r="C25" s="18"/>
    </row>
    <row r="47" spans="1:6">
      <c r="A47" s="22" t="s">
        <v>174</v>
      </c>
      <c r="B47" s="22"/>
      <c r="C47" s="22"/>
      <c r="D47" s="22"/>
      <c r="E47" s="22"/>
      <c r="F47" s="22"/>
    </row>
  </sheetData>
  <mergeCells count="2">
    <mergeCell ref="I6:N6"/>
    <mergeCell ref="A47:F47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% Población costera</vt:lpstr>
      <vt:lpstr>Comparativa densidad</vt:lpstr>
      <vt:lpstr>'% Población costera'!OLE_LINK1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2014-03-10T10:41:31Z</dcterms:modified>
</cp:coreProperties>
</file>