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hidePivotFieldList="1" defaultThemeVersion="124226"/>
  <bookViews>
    <workbookView xWindow="11190" yWindow="120" windowWidth="13860" windowHeight="11760" activeTab="1"/>
  </bookViews>
  <sheets>
    <sheet name="Actuaciones" sheetId="9" r:id="rId1"/>
    <sheet name="Procesionaria 04-11" sheetId="10" r:id="rId2"/>
    <sheet name="Procesionaria 2011" sheetId="11" r:id="rId3"/>
    <sheet name="Perforadores" sheetId="5" r:id="rId4"/>
    <sheet name="Actuaciones Lymantria" sheetId="4" r:id="rId5"/>
    <sheet name="Puestas Lymantria" sheetId="3" r:id="rId6"/>
    <sheet name="Situacion montes" sheetId="8" r:id="rId7"/>
  </sheets>
  <externalReferences>
    <externalReference r:id="rId8"/>
    <externalReference r:id="rId9"/>
  </externalReferences>
  <definedNames>
    <definedName name="_Toc304789955" localSheetId="3">Perforadores!#REF!</definedName>
  </definedNames>
  <calcPr calcId="125725"/>
</workbook>
</file>

<file path=xl/calcChain.xml><?xml version="1.0" encoding="utf-8"?>
<calcChain xmlns="http://schemas.openxmlformats.org/spreadsheetml/2006/main">
  <c r="H29" i="11"/>
  <c r="G29"/>
  <c r="F29"/>
  <c r="E29"/>
  <c r="D29"/>
  <c r="C29"/>
  <c r="B29"/>
  <c r="H28"/>
  <c r="G28"/>
  <c r="F28"/>
  <c r="E28"/>
  <c r="D28"/>
  <c r="C28"/>
  <c r="B28"/>
  <c r="H27"/>
  <c r="G27"/>
  <c r="F27"/>
  <c r="E27"/>
  <c r="D27"/>
  <c r="C27"/>
  <c r="B27"/>
  <c r="H26"/>
  <c r="G26"/>
  <c r="F26"/>
  <c r="E26"/>
  <c r="D26"/>
  <c r="C26"/>
  <c r="B26"/>
  <c r="H25"/>
  <c r="G25"/>
  <c r="F25"/>
  <c r="E25"/>
  <c r="D25"/>
  <c r="C25"/>
  <c r="B25"/>
  <c r="H24"/>
  <c r="G24"/>
  <c r="F24"/>
  <c r="E24"/>
  <c r="D24"/>
  <c r="C24"/>
  <c r="B24"/>
  <c r="H23"/>
  <c r="G23"/>
  <c r="F23"/>
  <c r="E23"/>
  <c r="D23"/>
  <c r="C23"/>
  <c r="B23"/>
  <c r="H22"/>
  <c r="G22"/>
  <c r="F22"/>
  <c r="E22"/>
  <c r="D22"/>
  <c r="C22"/>
  <c r="B22"/>
  <c r="H21"/>
  <c r="G21"/>
  <c r="F21"/>
  <c r="E21"/>
  <c r="D21"/>
  <c r="C21"/>
  <c r="B21"/>
  <c r="L20" i="10"/>
  <c r="L19"/>
  <c r="L18"/>
  <c r="L17"/>
  <c r="L16"/>
  <c r="L15"/>
  <c r="H15"/>
  <c r="L14"/>
  <c r="L13"/>
  <c r="L12"/>
  <c r="L11"/>
  <c r="L10"/>
  <c r="L9"/>
  <c r="D14" i="5"/>
  <c r="C14"/>
  <c r="B14"/>
  <c r="J15" i="3"/>
</calcChain>
</file>

<file path=xl/sharedStrings.xml><?xml version="1.0" encoding="utf-8"?>
<sst xmlns="http://schemas.openxmlformats.org/spreadsheetml/2006/main" count="130" uniqueCount="82">
  <si>
    <t>GI 0</t>
  </si>
  <si>
    <t>GI 1</t>
  </si>
  <si>
    <t>GI 2</t>
  </si>
  <si>
    <t>GI 3</t>
  </si>
  <si>
    <t>GI 4</t>
  </si>
  <si>
    <t>GI 5</t>
  </si>
  <si>
    <t>Aéreos</t>
  </si>
  <si>
    <t>Feromonas</t>
  </si>
  <si>
    <t>Capturas medias</t>
  </si>
  <si>
    <t>Trampas red control</t>
  </si>
  <si>
    <t>Campaña</t>
  </si>
  <si>
    <t>Puestas</t>
  </si>
  <si>
    <t>Defoliaciones</t>
  </si>
  <si>
    <t>Índice de ataque de perforadores por provincias. Campaña 2011</t>
  </si>
  <si>
    <t>SUP AFECTADA</t>
  </si>
  <si>
    <t>Nº FOCOS</t>
  </si>
  <si>
    <t>IND ATAQ ABS</t>
  </si>
  <si>
    <t>CEBOS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</si>
  <si>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</si>
  <si>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</si>
  <si>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</si>
  <si>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</si>
  <si>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</si>
  <si>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</si>
  <si>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</si>
  <si>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</si>
  <si>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TOTAL</t>
  </si>
  <si>
    <t>CAUSA</t>
  </si>
  <si>
    <t>MEDIA</t>
  </si>
  <si>
    <t>Superficie afectada</t>
  </si>
  <si>
    <t xml:space="preserve">Índice de ataque </t>
  </si>
  <si>
    <t>Nº de focos</t>
  </si>
  <si>
    <t>Nº cebos</t>
  </si>
  <si>
    <t>Causa Principal</t>
  </si>
  <si>
    <t>Incendios (41 %)</t>
  </si>
  <si>
    <t>Incendios (35 %)</t>
  </si>
  <si>
    <t>Incendios (96 %)</t>
  </si>
  <si>
    <t>Residuos (34 %)</t>
  </si>
  <si>
    <t>Fuera de estación (68 %)</t>
  </si>
  <si>
    <t>Incendios (58 %)</t>
  </si>
  <si>
    <t>Sequía (24 %)</t>
  </si>
  <si>
    <t>Tratamientos selvícolas (37,95%)</t>
  </si>
  <si>
    <t>Suelos pobres (26,9%)</t>
  </si>
  <si>
    <t>--</t>
  </si>
  <si>
    <t>Causa Secundaria</t>
  </si>
  <si>
    <t>Escasez suelos (17 %)</t>
  </si>
  <si>
    <t>Residuos (19 %)</t>
  </si>
  <si>
    <t>Escasez de suelo (35 %)</t>
  </si>
  <si>
    <t>Sequía (29 %)</t>
  </si>
  <si>
    <t>Otras (25 %)</t>
  </si>
  <si>
    <t>Sequía (39 %)</t>
  </si>
  <si>
    <t>Salinidad (18,6 %) Pulgón (18,6 %)</t>
  </si>
  <si>
    <t>Sequía (24,15%)</t>
  </si>
  <si>
    <t>Tratamientos selvícolas (25,7%)</t>
  </si>
  <si>
    <t>Actuaciones desarrolladas para el control de la procesionaria del pino. Campaña 2011.</t>
  </si>
  <si>
    <t>Tratamiento aéreo (ha)</t>
  </si>
  <si>
    <t>Cañón (km). Otoño</t>
  </si>
  <si>
    <t>Cañón (km). Invierno</t>
  </si>
  <si>
    <t>Manual (ha)</t>
  </si>
  <si>
    <t>Total general</t>
  </si>
  <si>
    <t>E.N. Doñana</t>
  </si>
  <si>
    <t>E.N. Sierra Nevada</t>
  </si>
  <si>
    <t>Fuente: Consejería de Agricultura, Pesca y Medio Ambiente. Red de Información Ambiental de Andalucía, 2012.</t>
  </si>
  <si>
    <t>Superficie volada</t>
  </si>
  <si>
    <t>SUP TOTAL</t>
  </si>
  <si>
    <t>Indicador</t>
  </si>
  <si>
    <t>Situación de la procesionaria del pino a nivel provincial. Campaña 2011</t>
  </si>
  <si>
    <t>GI0</t>
  </si>
  <si>
    <t>GI1</t>
  </si>
  <si>
    <t>GI2</t>
  </si>
  <si>
    <t>GI3</t>
  </si>
  <si>
    <t>GI4</t>
  </si>
  <si>
    <t>GI5</t>
  </si>
  <si>
    <t xml:space="preserve">           </t>
  </si>
  <si>
    <t>Evolución de los grados de infestación por procesionaria del pino, 1997-2011</t>
  </si>
  <si>
    <t>-</t>
  </si>
  <si>
    <t>PROVINCIA</t>
  </si>
  <si>
    <t>Evolución de las actuaciones y capturas medias de la red de control contra la lagarta peluda, 2003-2011</t>
  </si>
  <si>
    <t>Evolución de la superficie donde se han detectado puestas y defoliaciones de lagarta peluda, 2002-2011</t>
  </si>
  <si>
    <t>Situación de los montes andaluces respecto a los insectos perforadores de coníferas, 2004-2011,</t>
  </si>
  <si>
    <t>Nota:</t>
  </si>
  <si>
    <t>Los grados de menor a mayor infestación de pinos por procesionaria van del G1 al G5.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</si>
</sst>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30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Border="1"/>
    <xf numFmtId="3" fontId="1" fillId="0" borderId="0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Fill="1" applyBorder="1"/>
    <xf numFmtId="0" fontId="1" fillId="0" borderId="0" xfId="0" applyFont="1" applyAlignment="1">
      <alignment horizontal="left"/>
    </xf>
    <xf numFmtId="0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/>
    <xf numFmtId="0" fontId="6" fillId="0" borderId="0" xfId="1" applyFont="1" applyFill="1" applyBorder="1"/>
    <xf numFmtId="0" fontId="6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wrapText="1"/>
    </xf>
    <xf numFmtId="3" fontId="6" fillId="0" borderId="0" xfId="1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4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3" fontId="8" fillId="0" borderId="0" xfId="0" applyNumberFormat="1" applyFont="1" applyBorder="1" applyAlignment="1">
      <alignment horizontal="center" wrapText="1"/>
    </xf>
    <xf numFmtId="2" fontId="8" fillId="0" borderId="0" xfId="0" applyNumberFormat="1" applyFont="1" applyBorder="1"/>
    <xf numFmtId="2" fontId="8" fillId="0" borderId="0" xfId="0" applyNumberFormat="1" applyFont="1" applyAlignment="1">
      <alignment horizontal="right"/>
    </xf>
    <xf numFmtId="2" fontId="8" fillId="0" borderId="0" xfId="0" applyNumberFormat="1" applyFont="1" applyFill="1" applyBorder="1"/>
    <xf numFmtId="2" fontId="8" fillId="0" borderId="0" xfId="0" applyNumberFormat="1" applyFont="1"/>
    <xf numFmtId="0" fontId="8" fillId="0" borderId="0" xfId="0" applyFont="1" applyBorder="1" applyAlignment="1">
      <alignment horizontal="right"/>
    </xf>
    <xf numFmtId="0" fontId="8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0" fontId="8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1" fontId="2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left"/>
    </xf>
    <xf numFmtId="0" fontId="7" fillId="0" borderId="0" xfId="0" applyFont="1" applyFill="1" applyBorder="1"/>
    <xf numFmtId="1" fontId="2" fillId="0" borderId="0" xfId="0" applyNumberFormat="1" applyFont="1" applyAlignment="1">
      <alignment horizontal="left" vertical="top" wrapText="1"/>
    </xf>
    <xf numFmtId="0" fontId="1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NumberFormat="1" applyFont="1" applyFill="1" applyBorder="1"/>
    <xf numFmtId="2" fontId="1" fillId="0" borderId="0" xfId="0" applyNumberFormat="1" applyFont="1" applyFill="1" applyBorder="1"/>
    <xf numFmtId="2" fontId="1" fillId="0" borderId="0" xfId="0" applyNumberFormat="1" applyFont="1" applyBorder="1"/>
    <xf numFmtId="2" fontId="1" fillId="0" borderId="0" xfId="0" applyNumberFormat="1" applyFont="1"/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7" fillId="0" borderId="0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8.5998573751919744E-2"/>
          <c:y val="0.12845422466119491"/>
          <c:w val="0.8034883720930236"/>
          <c:h val="0.6198948283198995"/>
        </c:manualLayout>
      </c:layout>
      <c:areaChart>
        <c:grouping val="standard"/>
        <c:ser>
          <c:idx val="8"/>
          <c:order val="8"/>
          <c:tx>
            <c:strRef>
              <c:f>'Procesionaria 04-11'!$J$5</c:f>
              <c:strCache>
                <c:ptCount val="1"/>
                <c:pt idx="0">
                  <c:v>Superficie volada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val>
            <c:numRef>
              <c:f>'Procesionaria 04-11'!$J$13:$J$20</c:f>
              <c:numCache>
                <c:formatCode>0.00</c:formatCode>
                <c:ptCount val="8"/>
                <c:pt idx="0">
                  <c:v>43073</c:v>
                </c:pt>
                <c:pt idx="1">
                  <c:v>45153</c:v>
                </c:pt>
                <c:pt idx="2">
                  <c:v>42494</c:v>
                </c:pt>
                <c:pt idx="3">
                  <c:v>52695</c:v>
                </c:pt>
                <c:pt idx="4" formatCode="General">
                  <c:v>30178</c:v>
                </c:pt>
                <c:pt idx="5" formatCode="General">
                  <c:v>53872.74</c:v>
                </c:pt>
                <c:pt idx="6" formatCode="General">
                  <c:v>37307</c:v>
                </c:pt>
                <c:pt idx="7" formatCode="General">
                  <c:v>22738</c:v>
                </c:pt>
              </c:numCache>
            </c:numRef>
          </c:val>
        </c:ser>
        <c:axId val="95417856"/>
        <c:axId val="95419392"/>
      </c:areaChart>
      <c:lineChart>
        <c:grouping val="standard"/>
        <c:ser>
          <c:idx val="0"/>
          <c:order val="0"/>
          <c:tx>
            <c:strRef>
              <c:f>'Procesionaria 04-11'!$B$5</c:f>
              <c:strCache>
                <c:ptCount val="1"/>
                <c:pt idx="0">
                  <c:v>GI 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'Procesionaria 04-11'!$A$13:$A$20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'Procesionaria 04-11'!$B$13:$B$20</c:f>
              <c:numCache>
                <c:formatCode>General</c:formatCode>
                <c:ptCount val="8"/>
                <c:pt idx="0">
                  <c:v>260303</c:v>
                </c:pt>
                <c:pt idx="1">
                  <c:v>395573</c:v>
                </c:pt>
                <c:pt idx="2">
                  <c:v>431846</c:v>
                </c:pt>
                <c:pt idx="3">
                  <c:v>354633</c:v>
                </c:pt>
                <c:pt idx="4">
                  <c:v>342046</c:v>
                </c:pt>
                <c:pt idx="5">
                  <c:v>343876</c:v>
                </c:pt>
                <c:pt idx="6">
                  <c:v>363321.15260942164</c:v>
                </c:pt>
                <c:pt idx="7" formatCode="0">
                  <c:v>389915.47794472054</c:v>
                </c:pt>
              </c:numCache>
            </c:numRef>
          </c:val>
        </c:ser>
        <c:ser>
          <c:idx val="1"/>
          <c:order val="1"/>
          <c:tx>
            <c:strRef>
              <c:f>'Procesionaria 04-11'!$C$5</c:f>
              <c:strCache>
                <c:ptCount val="1"/>
                <c:pt idx="0">
                  <c:v>GI 1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  <a:prstDash val="solid"/>
              </a:ln>
            </c:spPr>
          </c:marker>
          <c:cat>
            <c:numRef>
              <c:f>'Procesionaria 04-11'!$A$13:$A$20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'Procesionaria 04-11'!$C$13:$C$20</c:f>
              <c:numCache>
                <c:formatCode>General</c:formatCode>
                <c:ptCount val="8"/>
                <c:pt idx="0">
                  <c:v>213424</c:v>
                </c:pt>
                <c:pt idx="1">
                  <c:v>168401</c:v>
                </c:pt>
                <c:pt idx="2">
                  <c:v>162927</c:v>
                </c:pt>
                <c:pt idx="3">
                  <c:v>227523</c:v>
                </c:pt>
                <c:pt idx="4">
                  <c:v>229812</c:v>
                </c:pt>
                <c:pt idx="5">
                  <c:v>216951</c:v>
                </c:pt>
                <c:pt idx="6">
                  <c:v>236779.79732782854</c:v>
                </c:pt>
                <c:pt idx="7" formatCode="0">
                  <c:v>242765.13077373849</c:v>
                </c:pt>
              </c:numCache>
            </c:numRef>
          </c:val>
        </c:ser>
        <c:ser>
          <c:idx val="2"/>
          <c:order val="2"/>
          <c:tx>
            <c:strRef>
              <c:f>'Procesionaria 04-11'!$D$5</c:f>
              <c:strCache>
                <c:ptCount val="1"/>
                <c:pt idx="0">
                  <c:v>GI 2</c:v>
                </c:pt>
              </c:strCache>
            </c:strRef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cat>
            <c:numRef>
              <c:f>'Procesionaria 04-11'!$A$13:$A$20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'Procesionaria 04-11'!$D$13:$D$20</c:f>
              <c:numCache>
                <c:formatCode>General</c:formatCode>
                <c:ptCount val="8"/>
                <c:pt idx="0">
                  <c:v>90769</c:v>
                </c:pt>
                <c:pt idx="1">
                  <c:v>69349</c:v>
                </c:pt>
                <c:pt idx="2">
                  <c:v>54751</c:v>
                </c:pt>
                <c:pt idx="3">
                  <c:v>87940</c:v>
                </c:pt>
                <c:pt idx="4">
                  <c:v>102236</c:v>
                </c:pt>
                <c:pt idx="5">
                  <c:v>108007</c:v>
                </c:pt>
                <c:pt idx="6">
                  <c:v>93600.933309952743</c:v>
                </c:pt>
                <c:pt idx="7" formatCode="0">
                  <c:v>91861.357527164597</c:v>
                </c:pt>
              </c:numCache>
            </c:numRef>
          </c:val>
        </c:ser>
        <c:ser>
          <c:idx val="3"/>
          <c:order val="3"/>
          <c:tx>
            <c:strRef>
              <c:f>'Procesionaria 04-11'!$E$5</c:f>
              <c:strCache>
                <c:ptCount val="1"/>
                <c:pt idx="0">
                  <c:v>GI 3</c:v>
                </c:pt>
              </c:strCache>
            </c:strRef>
          </c:tx>
          <c:spPr>
            <a:ln w="25400">
              <a:solidFill>
                <a:srgbClr val="FF33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3300"/>
              </a:solidFill>
              <a:ln>
                <a:solidFill>
                  <a:srgbClr val="FF3300"/>
                </a:solidFill>
                <a:prstDash val="solid"/>
              </a:ln>
            </c:spPr>
          </c:marker>
          <c:cat>
            <c:numRef>
              <c:f>'Procesionaria 04-11'!$A$13:$A$20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'Procesionaria 04-11'!$E$13:$E$20</c:f>
              <c:numCache>
                <c:formatCode>General</c:formatCode>
                <c:ptCount val="8"/>
                <c:pt idx="0">
                  <c:v>63059</c:v>
                </c:pt>
                <c:pt idx="1">
                  <c:v>42575</c:v>
                </c:pt>
                <c:pt idx="2">
                  <c:v>31997</c:v>
                </c:pt>
                <c:pt idx="3">
                  <c:v>46628</c:v>
                </c:pt>
                <c:pt idx="4">
                  <c:v>53364</c:v>
                </c:pt>
                <c:pt idx="5">
                  <c:v>81002</c:v>
                </c:pt>
                <c:pt idx="6">
                  <c:v>52593.962320447572</c:v>
                </c:pt>
                <c:pt idx="7" formatCode="0">
                  <c:v>38579.003545491112</c:v>
                </c:pt>
              </c:numCache>
            </c:numRef>
          </c:val>
        </c:ser>
        <c:ser>
          <c:idx val="4"/>
          <c:order val="4"/>
          <c:tx>
            <c:strRef>
              <c:f>'Procesionaria 04-11'!$F$5</c:f>
              <c:strCache>
                <c:ptCount val="1"/>
                <c:pt idx="0">
                  <c:v>GI 4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'Procesionaria 04-11'!$A$13:$A$20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'Procesionaria 04-11'!$F$13:$F$20</c:f>
              <c:numCache>
                <c:formatCode>General</c:formatCode>
                <c:ptCount val="8"/>
                <c:pt idx="0">
                  <c:v>13168</c:v>
                </c:pt>
                <c:pt idx="1">
                  <c:v>4669</c:v>
                </c:pt>
                <c:pt idx="2">
                  <c:v>4558</c:v>
                </c:pt>
                <c:pt idx="3">
                  <c:v>7004</c:v>
                </c:pt>
                <c:pt idx="4">
                  <c:v>15360</c:v>
                </c:pt>
                <c:pt idx="5">
                  <c:v>11990</c:v>
                </c:pt>
                <c:pt idx="6">
                  <c:v>16513.242782340654</c:v>
                </c:pt>
                <c:pt idx="7" formatCode="0">
                  <c:v>4049.42088345704</c:v>
                </c:pt>
              </c:numCache>
            </c:numRef>
          </c:val>
        </c:ser>
        <c:ser>
          <c:idx val="5"/>
          <c:order val="5"/>
          <c:tx>
            <c:strRef>
              <c:f>'Procesionaria 04-11'!$G$5</c:f>
              <c:strCache>
                <c:ptCount val="1"/>
                <c:pt idx="0">
                  <c:v>GI 5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'Procesionaria 04-11'!$A$13:$A$20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'Procesionaria 04-11'!$G$13:$G$20</c:f>
              <c:numCache>
                <c:formatCode>General</c:formatCode>
                <c:ptCount val="8"/>
                <c:pt idx="0">
                  <c:v>1427</c:v>
                </c:pt>
                <c:pt idx="1">
                  <c:v>0</c:v>
                </c:pt>
                <c:pt idx="2">
                  <c:v>733</c:v>
                </c:pt>
                <c:pt idx="3">
                  <c:v>2435</c:v>
                </c:pt>
                <c:pt idx="4">
                  <c:v>338</c:v>
                </c:pt>
                <c:pt idx="5">
                  <c:v>433</c:v>
                </c:pt>
                <c:pt idx="6">
                  <c:v>756.30707727219999</c:v>
                </c:pt>
                <c:pt idx="7" formatCode="0">
                  <c:v>527.65797318140005</c:v>
                </c:pt>
              </c:numCache>
            </c:numRef>
          </c:val>
        </c:ser>
        <c:ser>
          <c:idx val="6"/>
          <c:order val="6"/>
          <c:tx>
            <c:strRef>
              <c:f>'Procesionaria 04-11'!$H$5</c:f>
              <c:strCache>
                <c:ptCount val="1"/>
                <c:pt idx="0">
                  <c:v>TOTAL</c:v>
                </c:pt>
              </c:strCache>
            </c:strRef>
          </c:tx>
          <c:cat>
            <c:numRef>
              <c:f>'Procesionaria 04-11'!$A$13:$A$20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'Procesionaria 04-11'!$H$13:$H$20</c:f>
            </c:numRef>
          </c:val>
        </c:ser>
        <c:ser>
          <c:idx val="7"/>
          <c:order val="7"/>
          <c:tx>
            <c:strRef>
              <c:f>'Procesionaria 04-11'!$I$5</c:f>
              <c:strCache>
                <c:ptCount val="1"/>
              </c:strCache>
            </c:strRef>
          </c:tx>
          <c:cat>
            <c:numRef>
              <c:f>'Procesionaria 04-11'!$A$13:$A$20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'Procesionaria 04-11'!$I$13:$I$20</c:f>
            </c:numRef>
          </c:val>
        </c:ser>
        <c:marker val="1"/>
        <c:axId val="95401088"/>
        <c:axId val="95403392"/>
      </c:lineChart>
      <c:catAx>
        <c:axId val="95401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Campaña</a:t>
                </a:r>
              </a:p>
            </c:rich>
          </c:tx>
          <c:layout>
            <c:manualLayout>
              <c:xMode val="edge"/>
              <c:yMode val="edge"/>
              <c:x val="0.45303875968992247"/>
              <c:y val="0.81170038012489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403392"/>
        <c:crosses val="autoZero"/>
        <c:auto val="1"/>
        <c:lblAlgn val="ctr"/>
        <c:lblOffset val="100"/>
        <c:tickLblSkip val="1"/>
        <c:tickMarkSkip val="1"/>
      </c:catAx>
      <c:valAx>
        <c:axId val="95403392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Superficie (Ha)</a:t>
                </a:r>
              </a:p>
            </c:rich>
          </c:tx>
          <c:layout>
            <c:manualLayout>
              <c:xMode val="edge"/>
              <c:yMode val="edge"/>
              <c:x val="8.1124336202160769E-3"/>
              <c:y val="4.0137116481129519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401088"/>
        <c:crosses val="autoZero"/>
        <c:crossBetween val="between"/>
      </c:valAx>
      <c:catAx>
        <c:axId val="95417856"/>
        <c:scaling>
          <c:orientation val="minMax"/>
        </c:scaling>
        <c:delete val="1"/>
        <c:axPos val="b"/>
        <c:tickLblPos val="nextTo"/>
        <c:crossAx val="95419392"/>
        <c:crosses val="autoZero"/>
        <c:auto val="1"/>
        <c:lblAlgn val="ctr"/>
        <c:lblOffset val="100"/>
      </c:catAx>
      <c:valAx>
        <c:axId val="95419392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Superficie tratada con medios aéreos</a:t>
                </a:r>
              </a:p>
            </c:rich>
          </c:tx>
          <c:layout>
            <c:manualLayout>
              <c:xMode val="edge"/>
              <c:yMode val="edge"/>
              <c:x val="0.8191541231764633"/>
              <c:y val="1.7256991582948682E-2"/>
            </c:manualLayout>
          </c:layout>
        </c:title>
        <c:numFmt formatCode="#,##0" sourceLinked="0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41785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55417200756884"/>
          <c:y val="0.89649606299212592"/>
          <c:w val="0.65458963559787586"/>
          <c:h val="5.8459815367906565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133" r="0.75000000000000133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196944434490049"/>
          <c:y val="8.614148111136917E-2"/>
          <c:w val="0.8216575084686093"/>
          <c:h val="0.69459523505480325"/>
        </c:manualLayout>
      </c:layout>
      <c:barChart>
        <c:barDir val="col"/>
        <c:grouping val="clustered"/>
        <c:ser>
          <c:idx val="0"/>
          <c:order val="0"/>
          <c:tx>
            <c:strRef>
              <c:f>[2]Procesionaria!$B$6</c:f>
              <c:strCache>
                <c:ptCount val="1"/>
                <c:pt idx="0">
                  <c:v>GI0</c:v>
                </c:pt>
              </c:strCache>
            </c:strRef>
          </c:tx>
          <c:spPr>
            <a:solidFill>
              <a:srgbClr val="006600"/>
            </a:solidFill>
          </c:spPr>
          <c:cat>
            <c:strRef>
              <c:f>[2]Procesionaria!$A$21:$A$29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Total general</c:v>
                </c:pt>
              </c:strCache>
            </c:strRef>
          </c:cat>
          <c:val>
            <c:numRef>
              <c:f>[2]Procesionaria!$B$21:$B$29</c:f>
              <c:numCache>
                <c:formatCode>General</c:formatCode>
                <c:ptCount val="9"/>
                <c:pt idx="0">
                  <c:v>51.095388489364566</c:v>
                </c:pt>
                <c:pt idx="1">
                  <c:v>22.735435319704298</c:v>
                </c:pt>
                <c:pt idx="2">
                  <c:v>58.349342148706782</c:v>
                </c:pt>
                <c:pt idx="3">
                  <c:v>45.156138765108224</c:v>
                </c:pt>
                <c:pt idx="4">
                  <c:v>45.216923030851547</c:v>
                </c:pt>
                <c:pt idx="5">
                  <c:v>58.470458432917745</c:v>
                </c:pt>
                <c:pt idx="6">
                  <c:v>48.930629535350356</c:v>
                </c:pt>
                <c:pt idx="7">
                  <c:v>41.738347487727943</c:v>
                </c:pt>
                <c:pt idx="8">
                  <c:v>50.790216718647244</c:v>
                </c:pt>
              </c:numCache>
            </c:numRef>
          </c:val>
        </c:ser>
        <c:ser>
          <c:idx val="1"/>
          <c:order val="1"/>
          <c:tx>
            <c:strRef>
              <c:f>[2]Procesionaria!$C$6</c:f>
              <c:strCache>
                <c:ptCount val="1"/>
                <c:pt idx="0">
                  <c:v>GI1</c:v>
                </c:pt>
              </c:strCache>
            </c:strRef>
          </c:tx>
          <c:spPr>
            <a:solidFill>
              <a:srgbClr val="CCFF99"/>
            </a:solidFill>
          </c:spPr>
          <c:cat>
            <c:strRef>
              <c:f>[2]Procesionaria!$A$21:$A$29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Total general</c:v>
                </c:pt>
              </c:strCache>
            </c:strRef>
          </c:cat>
          <c:val>
            <c:numRef>
              <c:f>[2]Procesionaria!$C$21:$C$29</c:f>
              <c:numCache>
                <c:formatCode>General</c:formatCode>
                <c:ptCount val="9"/>
                <c:pt idx="0">
                  <c:v>31.137291498924004</c:v>
                </c:pt>
                <c:pt idx="1">
                  <c:v>55.846939525844917</c:v>
                </c:pt>
                <c:pt idx="2">
                  <c:v>25.227656533609689</c:v>
                </c:pt>
                <c:pt idx="3">
                  <c:v>30.446462851648079</c:v>
                </c:pt>
                <c:pt idx="4">
                  <c:v>39.150117960983927</c:v>
                </c:pt>
                <c:pt idx="5">
                  <c:v>26.264901289717386</c:v>
                </c:pt>
                <c:pt idx="6">
                  <c:v>35.131331365467688</c:v>
                </c:pt>
                <c:pt idx="7">
                  <c:v>48.987426632058231</c:v>
                </c:pt>
                <c:pt idx="8">
                  <c:v>31.62247795014947</c:v>
                </c:pt>
              </c:numCache>
            </c:numRef>
          </c:val>
        </c:ser>
        <c:ser>
          <c:idx val="2"/>
          <c:order val="2"/>
          <c:tx>
            <c:strRef>
              <c:f>[2]Procesionaria!$D$6</c:f>
              <c:strCache>
                <c:ptCount val="1"/>
                <c:pt idx="0">
                  <c:v>GI2</c:v>
                </c:pt>
              </c:strCache>
            </c:strRef>
          </c:tx>
          <c:spPr>
            <a:solidFill>
              <a:srgbClr val="FFC000"/>
            </a:solidFill>
          </c:spPr>
          <c:dPt>
            <c:idx val="3"/>
            <c:spPr>
              <a:solidFill>
                <a:srgbClr val="CC6600"/>
              </a:solidFill>
            </c:spPr>
          </c:dPt>
          <c:cat>
            <c:strRef>
              <c:f>[2]Procesionaria!$A$21:$A$29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Total general</c:v>
                </c:pt>
              </c:strCache>
            </c:strRef>
          </c:cat>
          <c:val>
            <c:numRef>
              <c:f>[2]Procesionaria!$D$21:$D$29</c:f>
              <c:numCache>
                <c:formatCode>General</c:formatCode>
                <c:ptCount val="9"/>
                <c:pt idx="0">
                  <c:v>12.269161208942503</c:v>
                </c:pt>
                <c:pt idx="1">
                  <c:v>14.865838870582229</c:v>
                </c:pt>
                <c:pt idx="2">
                  <c:v>7.5784896680417164</c:v>
                </c:pt>
                <c:pt idx="3">
                  <c:v>15.901337519970605</c:v>
                </c:pt>
                <c:pt idx="4">
                  <c:v>11.758488889036052</c:v>
                </c:pt>
                <c:pt idx="5">
                  <c:v>10.665099556839083</c:v>
                </c:pt>
                <c:pt idx="6">
                  <c:v>12.039081964466652</c:v>
                </c:pt>
                <c:pt idx="7">
                  <c:v>9.0067046249904461</c:v>
                </c:pt>
                <c:pt idx="8">
                  <c:v>11.96581957060779</c:v>
                </c:pt>
              </c:numCache>
            </c:numRef>
          </c:val>
        </c:ser>
        <c:ser>
          <c:idx val="3"/>
          <c:order val="3"/>
          <c:tx>
            <c:strRef>
              <c:f>[2]Procesionaria!$E$6</c:f>
              <c:strCache>
                <c:ptCount val="1"/>
                <c:pt idx="0">
                  <c:v>GI3</c:v>
                </c:pt>
              </c:strCache>
            </c:strRef>
          </c:tx>
          <c:spPr>
            <a:solidFill>
              <a:srgbClr val="CC3300"/>
            </a:solidFill>
          </c:spPr>
          <c:cat>
            <c:strRef>
              <c:f>[2]Procesionaria!$A$21:$A$29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Total general</c:v>
                </c:pt>
              </c:strCache>
            </c:strRef>
          </c:cat>
          <c:val>
            <c:numRef>
              <c:f>[2]Procesionaria!$E$21:$E$29</c:f>
              <c:numCache>
                <c:formatCode>General</c:formatCode>
                <c:ptCount val="9"/>
                <c:pt idx="0">
                  <c:v>4.8221153383302653</c:v>
                </c:pt>
                <c:pt idx="1">
                  <c:v>6.6330094978528367</c:v>
                </c:pt>
                <c:pt idx="2">
                  <c:v>7.021418747837803</c:v>
                </c:pt>
                <c:pt idx="3">
                  <c:v>7.1759016260214841</c:v>
                </c:pt>
                <c:pt idx="4">
                  <c:v>3.8747570534078748</c:v>
                </c:pt>
                <c:pt idx="5">
                  <c:v>4.4655123219906905</c:v>
                </c:pt>
                <c:pt idx="6">
                  <c:v>3.4374919604924101</c:v>
                </c:pt>
                <c:pt idx="7">
                  <c:v>0.26999649027244255</c:v>
                </c:pt>
                <c:pt idx="8">
                  <c:v>5.0252838414964103</c:v>
                </c:pt>
              </c:numCache>
            </c:numRef>
          </c:val>
        </c:ser>
        <c:ser>
          <c:idx val="4"/>
          <c:order val="4"/>
          <c:tx>
            <c:strRef>
              <c:f>[2]Procesionaria!$F$6</c:f>
              <c:strCache>
                <c:ptCount val="1"/>
                <c:pt idx="0">
                  <c:v>GI4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[2]Procesionaria!$A$21:$A$29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Total general</c:v>
                </c:pt>
              </c:strCache>
            </c:strRef>
          </c:cat>
          <c:val>
            <c:numRef>
              <c:f>[2]Procesionaria!$F$21:$F$29</c:f>
              <c:numCache>
                <c:formatCode>General</c:formatCode>
                <c:ptCount val="9"/>
                <c:pt idx="0">
                  <c:v>0.60626025847556042</c:v>
                </c:pt>
                <c:pt idx="1">
                  <c:v>0.11947883143559167</c:v>
                </c:pt>
                <c:pt idx="2">
                  <c:v>1.8238086245044207</c:v>
                </c:pt>
                <c:pt idx="3">
                  <c:v>1.0172177216234473</c:v>
                </c:pt>
                <c:pt idx="4">
                  <c:v>0</c:v>
                </c:pt>
                <c:pt idx="5">
                  <c:v>0.13421247157415725</c:v>
                </c:pt>
                <c:pt idx="6">
                  <c:v>0.46172972555000363</c:v>
                </c:pt>
                <c:pt idx="7">
                  <c:v>0</c:v>
                </c:pt>
                <c:pt idx="8">
                  <c:v>0.52747576305487842</c:v>
                </c:pt>
              </c:numCache>
            </c:numRef>
          </c:val>
        </c:ser>
        <c:ser>
          <c:idx val="5"/>
          <c:order val="5"/>
          <c:tx>
            <c:strRef>
              <c:f>[2]Procesionaria!$G$6</c:f>
              <c:strCache>
                <c:ptCount val="1"/>
                <c:pt idx="0">
                  <c:v>GI5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cat>
            <c:strRef>
              <c:f>[2]Procesionaria!$A$21:$A$29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Total general</c:v>
                </c:pt>
              </c:strCache>
            </c:strRef>
          </c:cat>
          <c:val>
            <c:numRef>
              <c:f>[2]Procesionaria!$G$21:$G$29</c:f>
              <c:numCache>
                <c:formatCode>General</c:formatCode>
                <c:ptCount val="9"/>
                <c:pt idx="0">
                  <c:v>7.0414406326526832E-2</c:v>
                </c:pt>
                <c:pt idx="1">
                  <c:v>0</c:v>
                </c:pt>
                <c:pt idx="2">
                  <c:v>0</c:v>
                </c:pt>
                <c:pt idx="3">
                  <c:v>0.30351129912855573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6.8732492878892493E-2</c:v>
                </c:pt>
              </c:numCache>
            </c:numRef>
          </c:val>
        </c:ser>
        <c:axId val="95579520"/>
        <c:axId val="95593600"/>
      </c:barChart>
      <c:catAx>
        <c:axId val="9557952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593600"/>
        <c:crosses val="autoZero"/>
        <c:auto val="1"/>
        <c:lblAlgn val="ctr"/>
        <c:lblOffset val="100"/>
      </c:catAx>
      <c:valAx>
        <c:axId val="95593600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Superficie (%)</a:t>
                </a:r>
              </a:p>
            </c:rich>
          </c:tx>
          <c:layout>
            <c:manualLayout>
              <c:xMode val="edge"/>
              <c:yMode val="edge"/>
              <c:x val="3.0970304104657075E-2"/>
              <c:y val="0.33495695754080124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579520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5413488889805008"/>
          <c:y val="0.90939956579501635"/>
          <c:w val="0.7927666240672796"/>
          <c:h val="0.96190466932374197"/>
        </c:manualLayout>
      </c:layout>
      <c:spPr>
        <a:ln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5735418255515163"/>
          <c:y val="5.2719840337806204E-2"/>
          <c:w val="0.68821515446657411"/>
          <c:h val="0.76742095502120911"/>
        </c:manualLayout>
      </c:layout>
      <c:pieChart>
        <c:varyColors val="1"/>
        <c:ser>
          <c:idx val="0"/>
          <c:order val="0"/>
          <c:explosion val="7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Pt>
            <c:idx val="6"/>
          </c:dPt>
          <c:dPt>
            <c:idx val="7"/>
          </c:dPt>
          <c:dLbls>
            <c:dLbl>
              <c:idx val="0"/>
              <c:layout>
                <c:manualLayout>
                  <c:x val="-1.1176822520953233E-2"/>
                  <c:y val="-9.7671165187481236E-3"/>
                </c:manualLayout>
              </c:layout>
              <c:dLblPos val="bestFit"/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0.10027718188366283"/>
                  <c:y val="-0.15427937033543188"/>
                </c:manualLayout>
              </c:layout>
              <c:dLblPos val="bestFit"/>
              <c:showVal val="1"/>
            </c:dLbl>
            <c:dLbl>
              <c:idx val="3"/>
              <c:delete val="1"/>
            </c:dLbl>
            <c:dLbl>
              <c:idx val="4"/>
              <c:layout>
                <c:manualLayout>
                  <c:x val="0.21666940219089031"/>
                  <c:y val="7.396286955573099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0.19863692626216051"/>
                  <c:y val="6.5068761270366884E-2"/>
                </c:manualLayout>
              </c:layout>
              <c:dLblPos val="bestFit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  <c:showLeaderLines val="1"/>
          </c:dLbls>
          <c:cat>
            <c:strRef>
              <c:f>Perforadores!$A$6:$A$13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Perforadores!$D$6:$D$13</c:f>
              <c:numCache>
                <c:formatCode>General</c:formatCode>
                <c:ptCount val="8"/>
                <c:pt idx="0">
                  <c:v>0.5</c:v>
                </c:pt>
                <c:pt idx="1">
                  <c:v>0</c:v>
                </c:pt>
                <c:pt idx="2">
                  <c:v>3.44</c:v>
                </c:pt>
                <c:pt idx="3">
                  <c:v>0</c:v>
                </c:pt>
                <c:pt idx="4">
                  <c:v>23.61</c:v>
                </c:pt>
                <c:pt idx="5">
                  <c:v>8.52</c:v>
                </c:pt>
                <c:pt idx="6">
                  <c:v>1.2E-2</c:v>
                </c:pt>
                <c:pt idx="7">
                  <c:v>1.38</c:v>
                </c:pt>
              </c:numCache>
            </c:numRef>
          </c:val>
        </c:ser>
        <c:firstSliceAng val="13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3947368421052633"/>
          <c:y val="0.86091010017390857"/>
          <c:w val="0.8692964037390063"/>
          <c:h val="0.97392013039934799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289" r="0.75000000000000289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850554629576418"/>
          <c:y val="0.16578293860369378"/>
          <c:w val="0.72532917347595693"/>
          <c:h val="0.59680188136423973"/>
        </c:manualLayout>
      </c:layout>
      <c:areaChart>
        <c:grouping val="stacked"/>
        <c:ser>
          <c:idx val="1"/>
          <c:order val="1"/>
          <c:tx>
            <c:strRef>
              <c:f>'Puestas Lymantria'!$E$5</c:f>
              <c:strCache>
                <c:ptCount val="1"/>
                <c:pt idx="0">
                  <c:v>GI 2</c:v>
                </c:pt>
              </c:strCache>
            </c:strRef>
          </c:tx>
          <c:spPr>
            <a:solidFill>
              <a:srgbClr val="FF0000">
                <a:alpha val="78000"/>
              </a:srgbClr>
            </a:solidFill>
          </c:spPr>
          <c:cat>
            <c:numRef>
              <c:f>'Puestas Lymantria'!$C$6:$C$14</c:f>
              <c:numCache>
                <c:formatCode>General</c:formatCode>
                <c:ptCount val="9"/>
                <c:pt idx="0">
                  <c:v>99.9</c:v>
                </c:pt>
                <c:pt idx="1">
                  <c:v>94</c:v>
                </c:pt>
                <c:pt idx="2">
                  <c:v>88</c:v>
                </c:pt>
                <c:pt idx="3">
                  <c:v>91</c:v>
                </c:pt>
                <c:pt idx="4" formatCode="0.0">
                  <c:v>98.254588494714312</c:v>
                </c:pt>
                <c:pt idx="5">
                  <c:v>100</c:v>
                </c:pt>
                <c:pt idx="6">
                  <c:v>99</c:v>
                </c:pt>
                <c:pt idx="7">
                  <c:v>98.1</c:v>
                </c:pt>
                <c:pt idx="8" formatCode="#,##0">
                  <c:v>100</c:v>
                </c:pt>
              </c:numCache>
            </c:numRef>
          </c:cat>
          <c:val>
            <c:numRef>
              <c:f>'Puestas Lymantria'!$E$6:$E$14</c:f>
              <c:numCache>
                <c:formatCode>General</c:formatCode>
                <c:ptCount val="9"/>
                <c:pt idx="0">
                  <c:v>0</c:v>
                </c:pt>
                <c:pt idx="1">
                  <c:v>3.7</c:v>
                </c:pt>
                <c:pt idx="2">
                  <c:v>1</c:v>
                </c:pt>
                <c:pt idx="3">
                  <c:v>1</c:v>
                </c:pt>
                <c:pt idx="4" formatCode="0.0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0.3</c:v>
                </c:pt>
                <c:pt idx="8">
                  <c:v>0</c:v>
                </c:pt>
              </c:numCache>
            </c:numRef>
          </c:val>
        </c:ser>
        <c:axId val="95150080"/>
        <c:axId val="95151616"/>
      </c:areaChart>
      <c:barChart>
        <c:barDir val="col"/>
        <c:grouping val="clustered"/>
        <c:ser>
          <c:idx val="0"/>
          <c:order val="0"/>
          <c:tx>
            <c:strRef>
              <c:f>'Puestas Lymantria'!$D$5</c:f>
              <c:strCache>
                <c:ptCount val="1"/>
                <c:pt idx="0">
                  <c:v>GI 1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  <a:alpha val="79000"/>
              </a:schemeClr>
            </a:solidFill>
          </c:spPr>
          <c:cat>
            <c:numRef>
              <c:f>'Puestas Lymantria'!$C$6:$C$14</c:f>
              <c:numCache>
                <c:formatCode>General</c:formatCode>
                <c:ptCount val="9"/>
                <c:pt idx="0">
                  <c:v>99.9</c:v>
                </c:pt>
                <c:pt idx="1">
                  <c:v>94</c:v>
                </c:pt>
                <c:pt idx="2">
                  <c:v>88</c:v>
                </c:pt>
                <c:pt idx="3">
                  <c:v>91</c:v>
                </c:pt>
                <c:pt idx="4" formatCode="0.0">
                  <c:v>98.254588494714312</c:v>
                </c:pt>
                <c:pt idx="5">
                  <c:v>100</c:v>
                </c:pt>
                <c:pt idx="6">
                  <c:v>99</c:v>
                </c:pt>
                <c:pt idx="7">
                  <c:v>98.1</c:v>
                </c:pt>
                <c:pt idx="8" formatCode="#,##0">
                  <c:v>100</c:v>
                </c:pt>
              </c:numCache>
            </c:numRef>
          </c:cat>
          <c:val>
            <c:numRef>
              <c:f>'Puestas Lymantria'!$D$6:$D$14</c:f>
              <c:numCache>
                <c:formatCode>General</c:formatCode>
                <c:ptCount val="9"/>
                <c:pt idx="0">
                  <c:v>0</c:v>
                </c:pt>
                <c:pt idx="1">
                  <c:v>1.2</c:v>
                </c:pt>
                <c:pt idx="2">
                  <c:v>2</c:v>
                </c:pt>
                <c:pt idx="3">
                  <c:v>2</c:v>
                </c:pt>
                <c:pt idx="4" formatCode="0.0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</c:ser>
        <c:axId val="95137792"/>
        <c:axId val="95139712"/>
      </c:barChart>
      <c:catAx>
        <c:axId val="95137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Campaña</a:t>
                </a:r>
              </a:p>
            </c:rich>
          </c:tx>
          <c:layout>
            <c:manualLayout>
              <c:xMode val="edge"/>
              <c:yMode val="edge"/>
              <c:x val="0.46429605236950777"/>
              <c:y val="0.838755861888455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139712"/>
        <c:crosses val="autoZero"/>
        <c:auto val="1"/>
        <c:lblAlgn val="ctr"/>
        <c:lblOffset val="100"/>
      </c:catAx>
      <c:valAx>
        <c:axId val="9513971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00" b="0" i="0" strike="noStrike">
                    <a:solidFill>
                      <a:srgbClr val="000000"/>
                    </a:solidFill>
                    <a:latin typeface="Calibri"/>
                  </a:rPr>
                  <a:t>Superficie de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00" b="0" i="0" strike="noStrike">
                    <a:solidFill>
                      <a:srgbClr val="000000"/>
                    </a:solidFill>
                    <a:latin typeface="Calibri"/>
                  </a:rPr>
                  <a:t>puestas (ha)</a:t>
                </a:r>
              </a:p>
            </c:rich>
          </c:tx>
          <c:layout>
            <c:manualLayout>
              <c:xMode val="edge"/>
              <c:yMode val="edge"/>
              <c:x val="1.761017646824501E-2"/>
              <c:y val="1.9982986891181539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137792"/>
        <c:crosses val="autoZero"/>
        <c:crossBetween val="between"/>
      </c:valAx>
      <c:catAx>
        <c:axId val="95150080"/>
        <c:scaling>
          <c:orientation val="minMax"/>
        </c:scaling>
        <c:delete val="1"/>
        <c:axPos val="b"/>
        <c:numFmt formatCode="General" sourceLinked="1"/>
        <c:tickLblPos val="nextTo"/>
        <c:crossAx val="95151616"/>
        <c:crosses val="autoZero"/>
        <c:auto val="1"/>
        <c:lblAlgn val="ctr"/>
        <c:lblOffset val="100"/>
      </c:catAx>
      <c:valAx>
        <c:axId val="95151616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Superficie de defoliaciones (ha)</a:t>
                </a:r>
              </a:p>
            </c:rich>
          </c:tx>
          <c:layout>
            <c:manualLayout>
              <c:xMode val="edge"/>
              <c:yMode val="edge"/>
              <c:x val="0.80751143037980277"/>
              <c:y val="1.864316821893108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150080"/>
        <c:crosses val="max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9154519260134637"/>
          <c:y val="0.91154782937451373"/>
          <c:w val="0.7172011171453484"/>
          <c:h val="0.97297300441322943"/>
        </c:manualLayout>
      </c:layout>
      <c:spPr>
        <a:noFill/>
        <a:ln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827378998654196"/>
          <c:y val="0.15454399244564665"/>
          <c:w val="0.7551025110999976"/>
          <c:h val="0.58064516129032251"/>
        </c:manualLayout>
      </c:layout>
      <c:barChart>
        <c:barDir val="col"/>
        <c:grouping val="clustered"/>
        <c:ser>
          <c:idx val="0"/>
          <c:order val="0"/>
          <c:tx>
            <c:strRef>
              <c:f>'Puestas Lymantria'!$I$5</c:f>
              <c:strCache>
                <c:ptCount val="1"/>
                <c:pt idx="0">
                  <c:v>Aéreos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'Puestas Lymantria'!$B$8:$B$15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'Puestas Lymantria'!$I$8:$I$15</c:f>
              <c:numCache>
                <c:formatCode>#,##0</c:formatCode>
                <c:ptCount val="8"/>
                <c:pt idx="0">
                  <c:v>21449</c:v>
                </c:pt>
                <c:pt idx="1">
                  <c:v>37552</c:v>
                </c:pt>
                <c:pt idx="2">
                  <c:v>17304</c:v>
                </c:pt>
                <c:pt idx="3">
                  <c:v>10262</c:v>
                </c:pt>
                <c:pt idx="4">
                  <c:v>0</c:v>
                </c:pt>
                <c:pt idx="5">
                  <c:v>1994</c:v>
                </c:pt>
                <c:pt idx="6">
                  <c:v>7518</c:v>
                </c:pt>
                <c:pt idx="7">
                  <c:v>0</c:v>
                </c:pt>
              </c:numCache>
            </c:numRef>
          </c:val>
        </c:ser>
        <c:axId val="95641600"/>
        <c:axId val="95643520"/>
      </c:barChart>
      <c:barChart>
        <c:barDir val="col"/>
        <c:grouping val="clustered"/>
        <c:ser>
          <c:idx val="1"/>
          <c:order val="1"/>
          <c:tx>
            <c:strRef>
              <c:f>'Puestas Lymantria'!$J$5</c:f>
              <c:strCache>
                <c:ptCount val="1"/>
                <c:pt idx="0">
                  <c:v>Feromonas</c:v>
                </c:pt>
              </c:strCache>
            </c:strRef>
          </c:tx>
          <c:spPr>
            <a:gradFill>
              <a:gsLst>
                <a:gs pos="0">
                  <a:srgbClr val="1F497D">
                    <a:lumMod val="40000"/>
                    <a:lumOff val="60000"/>
                    <a:alpha val="56000"/>
                  </a:srgbClr>
                </a:gs>
                <a:gs pos="100000">
                  <a:srgbClr val="FFFF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'Puestas Lymantria'!$B$8:$B$15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'Puestas Lymantria'!$J$8:$J$15</c:f>
              <c:numCache>
                <c:formatCode>#,##0</c:formatCode>
                <c:ptCount val="8"/>
                <c:pt idx="0">
                  <c:v>4578</c:v>
                </c:pt>
                <c:pt idx="1">
                  <c:v>8137</c:v>
                </c:pt>
                <c:pt idx="2">
                  <c:v>2470</c:v>
                </c:pt>
                <c:pt idx="3">
                  <c:v>1190</c:v>
                </c:pt>
                <c:pt idx="4">
                  <c:v>120</c:v>
                </c:pt>
                <c:pt idx="5">
                  <c:v>550</c:v>
                </c:pt>
                <c:pt idx="6">
                  <c:v>1560</c:v>
                </c:pt>
                <c:pt idx="7">
                  <c:v>1230</c:v>
                </c:pt>
              </c:numCache>
            </c:numRef>
          </c:val>
        </c:ser>
        <c:gapWidth val="60"/>
        <c:axId val="95666176"/>
        <c:axId val="95667712"/>
      </c:barChart>
      <c:lineChart>
        <c:grouping val="standard"/>
        <c:ser>
          <c:idx val="2"/>
          <c:order val="2"/>
          <c:tx>
            <c:strRef>
              <c:f>'Puestas Lymantria'!$K$5</c:f>
              <c:strCache>
                <c:ptCount val="1"/>
                <c:pt idx="0">
                  <c:v>Capturas medias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7516706117256812E-2"/>
                  <c:y val="-5.228370584672340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5085121508903289E-2"/>
                  <c:y val="-6.2717079719873906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9762050701216233E-2"/>
                  <c:y val="-6.510420068459182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4459687937780786E-2"/>
                  <c:y val="-8.121494166820286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6360665189212418E-2"/>
                  <c:y val="-6.768484584588217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721106138608621E-2"/>
                  <c:y val="-6.376791610726083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5534632199425891E-2"/>
                  <c:y val="-0.1343785152384998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0674846625766888E-2"/>
                  <c:y val="-6.8682352233011168E-2"/>
                </c:manualLayout>
              </c:layout>
              <c:dLblPos val="r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numRef>
              <c:f>'Puestas Lymantria'!$B$8:$B$15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'Puestas Lymantria'!$K$8:$K$15</c:f>
              <c:numCache>
                <c:formatCode>#,##0</c:formatCode>
                <c:ptCount val="8"/>
                <c:pt idx="0">
                  <c:v>1598</c:v>
                </c:pt>
                <c:pt idx="1">
                  <c:v>811</c:v>
                </c:pt>
                <c:pt idx="2">
                  <c:v>257</c:v>
                </c:pt>
                <c:pt idx="3">
                  <c:v>271</c:v>
                </c:pt>
                <c:pt idx="4">
                  <c:v>796</c:v>
                </c:pt>
                <c:pt idx="5">
                  <c:v>923</c:v>
                </c:pt>
                <c:pt idx="6">
                  <c:v>445</c:v>
                </c:pt>
                <c:pt idx="7">
                  <c:v>773</c:v>
                </c:pt>
              </c:numCache>
            </c:numRef>
          </c:val>
        </c:ser>
        <c:marker val="1"/>
        <c:axId val="95666176"/>
        <c:axId val="95667712"/>
      </c:lineChart>
      <c:catAx>
        <c:axId val="95641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Campaña</a:t>
                </a:r>
              </a:p>
            </c:rich>
          </c:tx>
          <c:layout>
            <c:manualLayout>
              <c:xMode val="edge"/>
              <c:yMode val="edge"/>
              <c:x val="0.42847470684869432"/>
              <c:y val="0.808663836375291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643520"/>
        <c:crosses val="autoZero"/>
        <c:auto val="1"/>
        <c:lblAlgn val="ctr"/>
        <c:lblOffset val="100"/>
        <c:tickLblSkip val="1"/>
        <c:tickMarkSkip val="1"/>
      </c:catAx>
      <c:valAx>
        <c:axId val="95643520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Superficie (ha)</a:t>
                </a:r>
              </a:p>
            </c:rich>
          </c:tx>
          <c:layout>
            <c:manualLayout>
              <c:xMode val="edge"/>
              <c:yMode val="edge"/>
              <c:x val="1.9108366849827224E-2"/>
              <c:y val="5.1115304135370181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641600"/>
        <c:crosses val="autoZero"/>
        <c:crossBetween val="between"/>
      </c:valAx>
      <c:catAx>
        <c:axId val="95666176"/>
        <c:scaling>
          <c:orientation val="minMax"/>
        </c:scaling>
        <c:delete val="1"/>
        <c:axPos val="b"/>
        <c:numFmt formatCode="General" sourceLinked="1"/>
        <c:tickLblPos val="nextTo"/>
        <c:crossAx val="95667712"/>
        <c:crosses val="autoZero"/>
        <c:auto val="1"/>
        <c:lblAlgn val="ctr"/>
        <c:lblOffset val="100"/>
      </c:catAx>
      <c:valAx>
        <c:axId val="95667712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Nº trampas 
feromonas</a:t>
                </a:r>
              </a:p>
            </c:rich>
          </c:tx>
          <c:layout>
            <c:manualLayout>
              <c:xMode val="edge"/>
              <c:yMode val="edge"/>
              <c:x val="0.86246371721520421"/>
              <c:y val="2.9437933161580609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66617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942446043165468"/>
          <c:y val="0.88018433179723499"/>
          <c:w val="0.87194244604316551"/>
          <c:h val="0.96313364055299533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solidFill>
        <a:srgbClr val="000000"/>
      </a:solidFill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111" r="0.75000000000000111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5641330726792678E-2"/>
          <c:y val="0.14347445278643231"/>
          <c:w val="0.80014295510358746"/>
          <c:h val="0.61058983011738965"/>
        </c:manualLayout>
      </c:layout>
      <c:barChart>
        <c:barDir val="col"/>
        <c:grouping val="clustered"/>
        <c:ser>
          <c:idx val="1"/>
          <c:order val="1"/>
          <c:tx>
            <c:strRef>
              <c:f>[1]Perforadores!$A$7</c:f>
              <c:strCache>
                <c:ptCount val="1"/>
                <c:pt idx="0">
                  <c:v>Índice de ataque 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</c:spPr>
          <c:cat>
            <c:numRef>
              <c:f>[1]Perforadores!$E$5:$J$5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[1]Perforadores!$E$7:$J$7</c:f>
              <c:numCache>
                <c:formatCode>General</c:formatCode>
                <c:ptCount val="6"/>
                <c:pt idx="0">
                  <c:v>138.63</c:v>
                </c:pt>
                <c:pt idx="1">
                  <c:v>175.1</c:v>
                </c:pt>
                <c:pt idx="2">
                  <c:v>175.1</c:v>
                </c:pt>
                <c:pt idx="3">
                  <c:v>75</c:v>
                </c:pt>
                <c:pt idx="4">
                  <c:v>30.68</c:v>
                </c:pt>
                <c:pt idx="5">
                  <c:v>37.450000000000003</c:v>
                </c:pt>
              </c:numCache>
            </c:numRef>
          </c:val>
        </c:ser>
        <c:gapWidth val="71"/>
        <c:axId val="95713536"/>
        <c:axId val="95728000"/>
      </c:barChart>
      <c:barChart>
        <c:barDir val="col"/>
        <c:grouping val="stacked"/>
        <c:ser>
          <c:idx val="0"/>
          <c:order val="0"/>
          <c:tx>
            <c:strRef>
              <c:f>[1]Perforadores!$A$6</c:f>
              <c:strCache>
                <c:ptCount val="1"/>
                <c:pt idx="0">
                  <c:v>Superficie afectada</c:v>
                </c:pt>
              </c:strCache>
            </c:strRef>
          </c:tx>
          <c:spPr>
            <a:solidFill>
              <a:srgbClr val="CC0000"/>
            </a:solidFill>
          </c:spPr>
          <c:cat>
            <c:numRef>
              <c:f>[1]Perforadores!$E$5:$J$5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[1]Perforadores!$E$6:$J$6</c:f>
              <c:numCache>
                <c:formatCode>General</c:formatCode>
                <c:ptCount val="6"/>
                <c:pt idx="0">
                  <c:v>1447</c:v>
                </c:pt>
                <c:pt idx="1">
                  <c:v>4377</c:v>
                </c:pt>
                <c:pt idx="2">
                  <c:v>4054.3</c:v>
                </c:pt>
                <c:pt idx="3">
                  <c:v>2996</c:v>
                </c:pt>
                <c:pt idx="4">
                  <c:v>755</c:v>
                </c:pt>
                <c:pt idx="5">
                  <c:v>1561</c:v>
                </c:pt>
              </c:numCache>
            </c:numRef>
          </c:val>
        </c:ser>
        <c:gapWidth val="169"/>
        <c:overlap val="100"/>
        <c:axId val="95729920"/>
        <c:axId val="95739904"/>
      </c:barChart>
      <c:lineChart>
        <c:grouping val="standard"/>
        <c:ser>
          <c:idx val="2"/>
          <c:order val="2"/>
          <c:tx>
            <c:strRef>
              <c:f>[1]Perforadores!$A$8</c:f>
              <c:strCache>
                <c:ptCount val="1"/>
                <c:pt idx="0">
                  <c:v>Nº de focos</c:v>
                </c:pt>
              </c:strCache>
            </c:strRef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1.6792611251049564E-3"/>
                  <c:y val="-2.2944550669216076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Val val="1"/>
          </c:dLbls>
          <c:cat>
            <c:numRef>
              <c:f>[1]Perforadores!$E$5:$J$5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[1]Perforadores!$E$8:$J$8</c:f>
              <c:numCache>
                <c:formatCode>General</c:formatCode>
                <c:ptCount val="6"/>
                <c:pt idx="0">
                  <c:v>51</c:v>
                </c:pt>
                <c:pt idx="1">
                  <c:v>61</c:v>
                </c:pt>
                <c:pt idx="2">
                  <c:v>58</c:v>
                </c:pt>
                <c:pt idx="3">
                  <c:v>25</c:v>
                </c:pt>
                <c:pt idx="4">
                  <c:v>47</c:v>
                </c:pt>
                <c:pt idx="5">
                  <c:v>39</c:v>
                </c:pt>
              </c:numCache>
            </c:numRef>
          </c:val>
        </c:ser>
        <c:marker val="1"/>
        <c:axId val="95713536"/>
        <c:axId val="95728000"/>
      </c:lineChart>
      <c:catAx>
        <c:axId val="95713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Campaña</a:t>
                </a:r>
              </a:p>
            </c:rich>
          </c:tx>
          <c:layout>
            <c:manualLayout>
              <c:xMode val="edge"/>
              <c:yMode val="edge"/>
              <c:x val="0.46079012082949089"/>
              <c:y val="0.81262120536819682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728000"/>
        <c:crosses val="autoZero"/>
        <c:auto val="1"/>
        <c:lblAlgn val="ctr"/>
        <c:lblOffset val="100"/>
      </c:catAx>
      <c:valAx>
        <c:axId val="9572800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Índice de ataque</a:t>
                </a:r>
              </a:p>
            </c:rich>
          </c:tx>
          <c:layout>
            <c:manualLayout>
              <c:xMode val="edge"/>
              <c:yMode val="edge"/>
              <c:x val="8.5800761391312576E-3"/>
              <c:y val="5.1847273807755161E-2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713536"/>
        <c:crosses val="autoZero"/>
        <c:crossBetween val="between"/>
      </c:valAx>
      <c:catAx>
        <c:axId val="95729920"/>
        <c:scaling>
          <c:orientation val="minMax"/>
        </c:scaling>
        <c:delete val="1"/>
        <c:axPos val="b"/>
        <c:numFmt formatCode="General" sourceLinked="1"/>
        <c:tickLblPos val="nextTo"/>
        <c:crossAx val="95739904"/>
        <c:crosses val="autoZero"/>
        <c:auto val="1"/>
        <c:lblAlgn val="ctr"/>
        <c:lblOffset val="100"/>
      </c:catAx>
      <c:valAx>
        <c:axId val="95739904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Superficie (ha)</a:t>
                </a:r>
              </a:p>
            </c:rich>
          </c:tx>
          <c:layout>
            <c:manualLayout>
              <c:xMode val="edge"/>
              <c:yMode val="edge"/>
              <c:x val="0.89156652715707829"/>
              <c:y val="5.0733026296241268E-2"/>
            </c:manualLayout>
          </c:layout>
        </c:title>
        <c:numFmt formatCode="#,##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72992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2132474994679719"/>
          <c:y val="0.89089367602634584"/>
          <c:w val="0.87165153342318702"/>
          <c:h val="0.94957698212251773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>
      <a:solidFill>
        <a:schemeClr val="dk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4</xdr:col>
      <xdr:colOff>133350</xdr:colOff>
      <xdr:row>0</xdr:row>
      <xdr:rowOff>990600</xdr:rowOff>
    </xdr:to>
    <xdr:pic>
      <xdr:nvPicPr>
        <xdr:cNvPr id="54277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381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22</xdr:row>
      <xdr:rowOff>28575</xdr:rowOff>
    </xdr:from>
    <xdr:to>
      <xdr:col>12</xdr:col>
      <xdr:colOff>257175</xdr:colOff>
      <xdr:row>49</xdr:row>
      <xdr:rowOff>76200</xdr:rowOff>
    </xdr:to>
    <xdr:graphicFrame macro="">
      <xdr:nvGraphicFramePr>
        <xdr:cNvPr id="522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47625</xdr:rowOff>
    </xdr:from>
    <xdr:to>
      <xdr:col>4</xdr:col>
      <xdr:colOff>333375</xdr:colOff>
      <xdr:row>1</xdr:row>
      <xdr:rowOff>9525</xdr:rowOff>
    </xdr:to>
    <xdr:pic>
      <xdr:nvPicPr>
        <xdr:cNvPr id="5223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350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12</xdr:col>
      <xdr:colOff>1866900</xdr:colOff>
      <xdr:row>33</xdr:row>
      <xdr:rowOff>95250</xdr:rowOff>
    </xdr:to>
    <xdr:graphicFrame macro="">
      <xdr:nvGraphicFramePr>
        <xdr:cNvPr id="50186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114300</xdr:rowOff>
    </xdr:from>
    <xdr:to>
      <xdr:col>3</xdr:col>
      <xdr:colOff>466725</xdr:colOff>
      <xdr:row>0</xdr:row>
      <xdr:rowOff>1066800</xdr:rowOff>
    </xdr:to>
    <xdr:pic>
      <xdr:nvPicPr>
        <xdr:cNvPr id="50187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114300"/>
          <a:ext cx="31146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15</xdr:row>
      <xdr:rowOff>19050</xdr:rowOff>
    </xdr:from>
    <xdr:to>
      <xdr:col>4</xdr:col>
      <xdr:colOff>514350</xdr:colOff>
      <xdr:row>39</xdr:row>
      <xdr:rowOff>28575</xdr:rowOff>
    </xdr:to>
    <xdr:graphicFrame macro="">
      <xdr:nvGraphicFramePr>
        <xdr:cNvPr id="4404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95250</xdr:rowOff>
    </xdr:from>
    <xdr:to>
      <xdr:col>3</xdr:col>
      <xdr:colOff>66675</xdr:colOff>
      <xdr:row>1</xdr:row>
      <xdr:rowOff>66675</xdr:rowOff>
    </xdr:to>
    <xdr:pic>
      <xdr:nvPicPr>
        <xdr:cNvPr id="44046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952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114300</xdr:rowOff>
    </xdr:from>
    <xdr:to>
      <xdr:col>8</xdr:col>
      <xdr:colOff>333375</xdr:colOff>
      <xdr:row>39</xdr:row>
      <xdr:rowOff>152400</xdr:rowOff>
    </xdr:to>
    <xdr:graphicFrame macro="">
      <xdr:nvGraphicFramePr>
        <xdr:cNvPr id="4609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47625</xdr:rowOff>
    </xdr:from>
    <xdr:to>
      <xdr:col>4</xdr:col>
      <xdr:colOff>695325</xdr:colOff>
      <xdr:row>0</xdr:row>
      <xdr:rowOff>1000125</xdr:rowOff>
    </xdr:to>
    <xdr:pic>
      <xdr:nvPicPr>
        <xdr:cNvPr id="4609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16</xdr:row>
      <xdr:rowOff>9525</xdr:rowOff>
    </xdr:from>
    <xdr:to>
      <xdr:col>11</xdr:col>
      <xdr:colOff>1381125</xdr:colOff>
      <xdr:row>41</xdr:row>
      <xdr:rowOff>95250</xdr:rowOff>
    </xdr:to>
    <xdr:graphicFrame macro="">
      <xdr:nvGraphicFramePr>
        <xdr:cNvPr id="3094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66675</xdr:rowOff>
    </xdr:from>
    <xdr:to>
      <xdr:col>7</xdr:col>
      <xdr:colOff>114300</xdr:colOff>
      <xdr:row>0</xdr:row>
      <xdr:rowOff>1019175</xdr:rowOff>
    </xdr:to>
    <xdr:pic>
      <xdr:nvPicPr>
        <xdr:cNvPr id="309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10</xdr:col>
      <xdr:colOff>514350</xdr:colOff>
      <xdr:row>45</xdr:row>
      <xdr:rowOff>28575</xdr:rowOff>
    </xdr:to>
    <xdr:graphicFrame macro="">
      <xdr:nvGraphicFramePr>
        <xdr:cNvPr id="4301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28575</xdr:rowOff>
    </xdr:from>
    <xdr:to>
      <xdr:col>3</xdr:col>
      <xdr:colOff>266700</xdr:colOff>
      <xdr:row>1</xdr:row>
      <xdr:rowOff>76200</xdr:rowOff>
    </xdr:to>
    <xdr:pic>
      <xdr:nvPicPr>
        <xdr:cNvPr id="4301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200" y="285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12_13_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p12_11_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foradores"/>
    </sheetNames>
    <sheetDataSet>
      <sheetData sheetId="0">
        <row r="5"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  <cell r="J5">
            <v>2011</v>
          </cell>
        </row>
        <row r="6">
          <cell r="A6" t="str">
            <v>Superficie afectada</v>
          </cell>
          <cell r="E6">
            <v>1447</v>
          </cell>
          <cell r="F6">
            <v>4377</v>
          </cell>
          <cell r="G6">
            <v>4054.3</v>
          </cell>
          <cell r="H6">
            <v>2996</v>
          </cell>
          <cell r="I6">
            <v>755</v>
          </cell>
          <cell r="J6">
            <v>1561</v>
          </cell>
        </row>
        <row r="7">
          <cell r="A7" t="str">
            <v xml:space="preserve">Índice de ataque </v>
          </cell>
          <cell r="E7">
            <v>138.63</v>
          </cell>
          <cell r="F7">
            <v>175.1</v>
          </cell>
          <cell r="G7">
            <v>175.1</v>
          </cell>
          <cell r="H7">
            <v>75</v>
          </cell>
          <cell r="I7">
            <v>30.68</v>
          </cell>
          <cell r="J7">
            <v>37.450000000000003</v>
          </cell>
        </row>
        <row r="8">
          <cell r="A8" t="str">
            <v>Nº de focos</v>
          </cell>
          <cell r="E8">
            <v>51</v>
          </cell>
          <cell r="F8">
            <v>61</v>
          </cell>
          <cell r="G8">
            <v>58</v>
          </cell>
          <cell r="H8">
            <v>25</v>
          </cell>
          <cell r="I8">
            <v>47</v>
          </cell>
          <cell r="J8">
            <v>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cesionaria"/>
    </sheetNames>
    <sheetDataSet>
      <sheetData sheetId="0">
        <row r="6">
          <cell r="B6" t="str">
            <v>GI0</v>
          </cell>
          <cell r="C6" t="str">
            <v>GI1</v>
          </cell>
          <cell r="D6" t="str">
            <v>GI2</v>
          </cell>
          <cell r="E6" t="str">
            <v>GI3</v>
          </cell>
          <cell r="F6" t="str">
            <v>GI4</v>
          </cell>
          <cell r="G6" t="str">
            <v>GI5</v>
          </cell>
        </row>
        <row r="21">
          <cell r="A21" t="str">
            <v>Almería</v>
          </cell>
          <cell r="B21">
            <v>51.095388489364566</v>
          </cell>
          <cell r="C21">
            <v>31.137291498924004</v>
          </cell>
          <cell r="D21">
            <v>12.269161208942503</v>
          </cell>
          <cell r="E21">
            <v>4.8221153383302653</v>
          </cell>
          <cell r="F21">
            <v>0.60626025847556042</v>
          </cell>
          <cell r="G21">
            <v>7.0414406326526832E-2</v>
          </cell>
        </row>
        <row r="22">
          <cell r="A22" t="str">
            <v>Cádiz</v>
          </cell>
          <cell r="B22">
            <v>22.735435319704298</v>
          </cell>
          <cell r="C22">
            <v>55.846939525844917</v>
          </cell>
          <cell r="D22">
            <v>14.865838870582229</v>
          </cell>
          <cell r="E22">
            <v>6.6330094978528367</v>
          </cell>
          <cell r="F22">
            <v>0.11947883143559167</v>
          </cell>
          <cell r="G22">
            <v>0</v>
          </cell>
        </row>
        <row r="23">
          <cell r="A23" t="str">
            <v>Córdoba</v>
          </cell>
          <cell r="B23">
            <v>58.349342148706782</v>
          </cell>
          <cell r="C23">
            <v>25.227656533609689</v>
          </cell>
          <cell r="D23">
            <v>7.5784896680417164</v>
          </cell>
          <cell r="E23">
            <v>7.021418747837803</v>
          </cell>
          <cell r="F23">
            <v>1.8238086245044207</v>
          </cell>
          <cell r="G23">
            <v>0</v>
          </cell>
        </row>
        <row r="24">
          <cell r="A24" t="str">
            <v>Granada</v>
          </cell>
          <cell r="B24">
            <v>45.156138765108224</v>
          </cell>
          <cell r="C24">
            <v>30.446462851648079</v>
          </cell>
          <cell r="D24">
            <v>15.901337519970605</v>
          </cell>
          <cell r="E24">
            <v>7.1759016260214841</v>
          </cell>
          <cell r="F24">
            <v>1.0172177216234473</v>
          </cell>
          <cell r="G24">
            <v>0.30351129912855573</v>
          </cell>
        </row>
        <row r="25">
          <cell r="A25" t="str">
            <v>Huelva</v>
          </cell>
          <cell r="B25">
            <v>45.216923030851547</v>
          </cell>
          <cell r="C25">
            <v>39.150117960983927</v>
          </cell>
          <cell r="D25">
            <v>11.758488889036052</v>
          </cell>
          <cell r="E25">
            <v>3.8747570534078748</v>
          </cell>
          <cell r="F25">
            <v>0</v>
          </cell>
          <cell r="G25">
            <v>0</v>
          </cell>
        </row>
        <row r="26">
          <cell r="A26" t="str">
            <v>Jaén</v>
          </cell>
          <cell r="B26">
            <v>58.470458432917745</v>
          </cell>
          <cell r="C26">
            <v>26.264901289717386</v>
          </cell>
          <cell r="D26">
            <v>10.665099556839083</v>
          </cell>
          <cell r="E26">
            <v>4.4655123219906905</v>
          </cell>
          <cell r="F26">
            <v>0.13421247157415725</v>
          </cell>
          <cell r="G26">
            <v>0</v>
          </cell>
        </row>
        <row r="27">
          <cell r="A27" t="str">
            <v>Málaga</v>
          </cell>
          <cell r="B27">
            <v>48.930629535350356</v>
          </cell>
          <cell r="C27">
            <v>35.131331365467688</v>
          </cell>
          <cell r="D27">
            <v>12.039081964466652</v>
          </cell>
          <cell r="E27">
            <v>3.4374919604924101</v>
          </cell>
          <cell r="F27">
            <v>0.46172972555000363</v>
          </cell>
          <cell r="G27">
            <v>0</v>
          </cell>
        </row>
        <row r="28">
          <cell r="A28" t="str">
            <v>Sevilla</v>
          </cell>
          <cell r="B28">
            <v>41.738347487727943</v>
          </cell>
          <cell r="C28">
            <v>48.987426632058231</v>
          </cell>
          <cell r="D28">
            <v>9.0067046249904461</v>
          </cell>
          <cell r="E28">
            <v>0.26999649027244255</v>
          </cell>
          <cell r="F28">
            <v>0</v>
          </cell>
          <cell r="G28">
            <v>0</v>
          </cell>
        </row>
        <row r="29">
          <cell r="A29" t="str">
            <v>Total general</v>
          </cell>
          <cell r="B29">
            <v>50.790216718647244</v>
          </cell>
          <cell r="C29">
            <v>31.62247795014947</v>
          </cell>
          <cell r="D29">
            <v>11.96581957060779</v>
          </cell>
          <cell r="E29">
            <v>5.0252838414964103</v>
          </cell>
          <cell r="F29">
            <v>0.52747576305487842</v>
          </cell>
          <cell r="G29">
            <v>6.8732492878892493E-2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workbookViewId="0"/>
  </sheetViews>
  <sheetFormatPr baseColWidth="10" defaultRowHeight="12.75"/>
  <cols>
    <col min="1" max="16384" width="11.42578125" style="12"/>
  </cols>
  <sheetData>
    <row r="1" spans="1:6" ht="81.75" customHeight="1"/>
    <row r="3" spans="1:6" ht="29.25" customHeight="1">
      <c r="A3" s="55" t="s">
        <v>54</v>
      </c>
      <c r="B3" s="55"/>
      <c r="C3" s="55"/>
      <c r="D3" s="55"/>
      <c r="E3" s="55"/>
      <c r="F3" s="55"/>
    </row>
    <row r="4" spans="1:6">
      <c r="A4" s="13"/>
      <c r="B4" s="13"/>
      <c r="C4" s="13"/>
      <c r="D4" s="13"/>
      <c r="E4" s="13"/>
      <c r="F4" s="13"/>
    </row>
    <row r="5" spans="1:6" ht="38.25">
      <c r="B5" s="14" t="s">
        <v>55</v>
      </c>
      <c r="C5" s="14" t="s">
        <v>56</v>
      </c>
      <c r="D5" s="14" t="s">
        <v>57</v>
      </c>
      <c r="E5" s="14" t="s">
        <v>58</v>
      </c>
      <c r="F5" s="14" t="s">
        <v>59</v>
      </c>
    </row>
    <row r="6" spans="1:6">
      <c r="A6" s="12" t="s">
        <v>18</v>
      </c>
      <c r="B6" s="15">
        <v>3891</v>
      </c>
      <c r="C6" s="16">
        <v>8.5</v>
      </c>
      <c r="D6" s="16">
        <v>0</v>
      </c>
      <c r="E6" s="16">
        <v>0</v>
      </c>
      <c r="F6" s="17">
        <v>3899.5</v>
      </c>
    </row>
    <row r="7" spans="1:6">
      <c r="A7" s="12" t="s">
        <v>19</v>
      </c>
      <c r="B7" s="15">
        <v>1040</v>
      </c>
      <c r="C7" s="16">
        <v>0</v>
      </c>
      <c r="D7" s="16">
        <v>0.67</v>
      </c>
      <c r="E7" s="16">
        <v>0</v>
      </c>
      <c r="F7" s="17">
        <v>1040.67</v>
      </c>
    </row>
    <row r="8" spans="1:6">
      <c r="A8" s="12" t="s">
        <v>20</v>
      </c>
      <c r="B8" s="15">
        <v>3270</v>
      </c>
      <c r="C8" s="16">
        <v>0</v>
      </c>
      <c r="D8" s="16">
        <v>0</v>
      </c>
      <c r="E8" s="16">
        <v>0</v>
      </c>
      <c r="F8" s="17">
        <v>3270</v>
      </c>
    </row>
    <row r="9" spans="1:6">
      <c r="A9" s="12" t="s">
        <v>60</v>
      </c>
      <c r="B9" s="15">
        <v>2856</v>
      </c>
      <c r="C9" s="16">
        <v>8.5</v>
      </c>
      <c r="D9" s="16">
        <v>0</v>
      </c>
      <c r="E9" s="16">
        <v>0</v>
      </c>
      <c r="F9" s="17">
        <v>2864.5</v>
      </c>
    </row>
    <row r="10" spans="1:6">
      <c r="A10" s="12" t="s">
        <v>61</v>
      </c>
      <c r="B10" s="16">
        <v>442</v>
      </c>
      <c r="C10" s="16">
        <v>3.5</v>
      </c>
      <c r="D10" s="16">
        <v>0</v>
      </c>
      <c r="E10" s="16">
        <v>0</v>
      </c>
      <c r="F10" s="18">
        <v>445.5</v>
      </c>
    </row>
    <row r="11" spans="1:6">
      <c r="A11" s="12" t="s">
        <v>21</v>
      </c>
      <c r="B11" s="15">
        <v>1745</v>
      </c>
      <c r="C11" s="16">
        <v>0</v>
      </c>
      <c r="D11" s="16">
        <v>14</v>
      </c>
      <c r="E11" s="16">
        <v>0</v>
      </c>
      <c r="F11" s="17">
        <v>1759</v>
      </c>
    </row>
    <row r="12" spans="1:6">
      <c r="A12" s="12" t="s">
        <v>22</v>
      </c>
      <c r="B12" s="15">
        <v>6031</v>
      </c>
      <c r="C12" s="16">
        <v>6.5</v>
      </c>
      <c r="D12" s="16">
        <v>0</v>
      </c>
      <c r="E12" s="16">
        <v>0</v>
      </c>
      <c r="F12" s="17">
        <v>6037.5</v>
      </c>
    </row>
    <row r="13" spans="1:6">
      <c r="A13" s="12" t="s">
        <v>23</v>
      </c>
      <c r="B13" s="16">
        <v>907</v>
      </c>
      <c r="C13" s="16">
        <v>0</v>
      </c>
      <c r="D13" s="16">
        <v>38</v>
      </c>
      <c r="E13" s="16">
        <v>448</v>
      </c>
      <c r="F13" s="17">
        <v>1393</v>
      </c>
    </row>
    <row r="14" spans="1:6">
      <c r="A14" s="12" t="s">
        <v>24</v>
      </c>
      <c r="B14" s="15">
        <v>2259</v>
      </c>
      <c r="C14" s="16">
        <v>31</v>
      </c>
      <c r="D14" s="16">
        <v>0</v>
      </c>
      <c r="E14" s="16">
        <v>0</v>
      </c>
      <c r="F14" s="17">
        <v>2290</v>
      </c>
    </row>
    <row r="15" spans="1:6">
      <c r="A15" s="12" t="s">
        <v>25</v>
      </c>
      <c r="B15" s="16">
        <v>297</v>
      </c>
      <c r="C15" s="16">
        <v>0</v>
      </c>
      <c r="D15" s="16">
        <v>4.8</v>
      </c>
      <c r="E15" s="16">
        <v>0</v>
      </c>
      <c r="F15" s="18">
        <v>301.8</v>
      </c>
    </row>
    <row r="16" spans="1:6">
      <c r="A16" s="12" t="s">
        <v>59</v>
      </c>
      <c r="B16" s="15">
        <v>22738</v>
      </c>
      <c r="C16" s="16">
        <v>58</v>
      </c>
      <c r="D16" s="16">
        <v>57.47</v>
      </c>
      <c r="E16" s="16">
        <v>448</v>
      </c>
      <c r="F16" s="17">
        <v>23301.47</v>
      </c>
    </row>
    <row r="17" spans="1:6">
      <c r="B17" s="15"/>
      <c r="C17" s="16"/>
      <c r="D17" s="16"/>
      <c r="E17" s="16"/>
      <c r="F17" s="17"/>
    </row>
    <row r="18" spans="1:6">
      <c r="A18" s="56" t="s">
        <v>62</v>
      </c>
      <c r="B18" s="56"/>
      <c r="C18" s="56"/>
      <c r="D18" s="56"/>
      <c r="E18" s="56"/>
      <c r="F18" s="56"/>
    </row>
  </sheetData>
  <mergeCells count="2">
    <mergeCell ref="A3:F3"/>
    <mergeCell ref="A18:F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3"/>
  <sheetViews>
    <sheetView tabSelected="1" topLeftCell="A12" zoomScaleNormal="100" workbookViewId="0">
      <selection activeCell="N38" sqref="N38"/>
    </sheetView>
  </sheetViews>
  <sheetFormatPr baseColWidth="10" defaultColWidth="9.140625" defaultRowHeight="12.75"/>
  <cols>
    <col min="1" max="1" width="15.5703125" style="19" customWidth="1"/>
    <col min="2" max="7" width="9.42578125" style="19" customWidth="1"/>
    <col min="8" max="8" width="9.42578125" style="19" hidden="1" customWidth="1"/>
    <col min="9" max="9" width="8.85546875" style="19" hidden="1" customWidth="1"/>
    <col min="10" max="10" width="20.28515625" style="19" bestFit="1" customWidth="1"/>
    <col min="11" max="11" width="22" style="20" customWidth="1"/>
    <col min="12" max="16384" width="9.140625" style="19"/>
  </cols>
  <sheetData>
    <row r="1" spans="1:15" ht="78" customHeight="1"/>
    <row r="3" spans="1:15">
      <c r="A3" s="5" t="s">
        <v>74</v>
      </c>
    </row>
    <row r="5" spans="1:15">
      <c r="A5" s="21"/>
      <c r="B5" s="46" t="s">
        <v>0</v>
      </c>
      <c r="C5" s="46" t="s">
        <v>1</v>
      </c>
      <c r="D5" s="46" t="s">
        <v>2</v>
      </c>
      <c r="E5" s="46" t="s">
        <v>3</v>
      </c>
      <c r="F5" s="46" t="s">
        <v>4</v>
      </c>
      <c r="G5" s="46" t="s">
        <v>5</v>
      </c>
      <c r="H5" s="46" t="s">
        <v>26</v>
      </c>
      <c r="I5" s="47"/>
      <c r="J5" s="47" t="s">
        <v>63</v>
      </c>
      <c r="K5" s="48" t="s">
        <v>64</v>
      </c>
      <c r="L5" s="47" t="s">
        <v>65</v>
      </c>
    </row>
    <row r="6" spans="1:15">
      <c r="A6" s="21">
        <v>1997</v>
      </c>
      <c r="B6" s="22">
        <v>181958</v>
      </c>
      <c r="C6" s="22">
        <v>213997</v>
      </c>
      <c r="D6" s="22">
        <v>102672</v>
      </c>
      <c r="E6" s="22">
        <v>42822</v>
      </c>
      <c r="F6" s="22">
        <v>7002</v>
      </c>
      <c r="G6" s="22">
        <v>2004</v>
      </c>
      <c r="H6" s="22">
        <v>550455</v>
      </c>
      <c r="J6" s="23">
        <v>46160</v>
      </c>
      <c r="K6" s="20" t="s">
        <v>75</v>
      </c>
      <c r="L6" s="19" t="s">
        <v>75</v>
      </c>
      <c r="O6"/>
    </row>
    <row r="7" spans="1:15">
      <c r="A7" s="21">
        <v>1998</v>
      </c>
      <c r="B7" s="22">
        <v>194357</v>
      </c>
      <c r="C7" s="22">
        <v>196928</v>
      </c>
      <c r="D7" s="22">
        <v>136324</v>
      </c>
      <c r="E7" s="22">
        <v>73022</v>
      </c>
      <c r="F7" s="22">
        <v>26305</v>
      </c>
      <c r="G7" s="22">
        <v>5066</v>
      </c>
      <c r="H7" s="22">
        <v>632002</v>
      </c>
      <c r="J7" s="23">
        <v>75719</v>
      </c>
      <c r="K7" s="20" t="s">
        <v>75</v>
      </c>
      <c r="L7" s="19" t="s">
        <v>75</v>
      </c>
      <c r="O7"/>
    </row>
    <row r="8" spans="1:15">
      <c r="A8" s="21">
        <v>1999</v>
      </c>
      <c r="B8" s="22">
        <v>284347</v>
      </c>
      <c r="C8" s="22">
        <v>200564</v>
      </c>
      <c r="D8" s="22">
        <v>78858</v>
      </c>
      <c r="E8" s="22">
        <v>47717</v>
      </c>
      <c r="F8" s="22">
        <v>16523</v>
      </c>
      <c r="G8" s="22">
        <v>3020</v>
      </c>
      <c r="H8" s="22">
        <v>631029</v>
      </c>
      <c r="J8" s="23">
        <v>44799</v>
      </c>
      <c r="K8" s="20" t="s">
        <v>75</v>
      </c>
      <c r="L8" s="19" t="s">
        <v>75</v>
      </c>
      <c r="O8"/>
    </row>
    <row r="9" spans="1:15">
      <c r="A9" s="21">
        <v>2000</v>
      </c>
      <c r="B9" s="22">
        <v>318405</v>
      </c>
      <c r="C9" s="22">
        <v>186803</v>
      </c>
      <c r="D9" s="22">
        <v>79387</v>
      </c>
      <c r="E9" s="22">
        <v>38467</v>
      </c>
      <c r="F9" s="22">
        <v>12064</v>
      </c>
      <c r="G9" s="21">
        <v>689</v>
      </c>
      <c r="H9" s="22">
        <v>635815</v>
      </c>
      <c r="J9" s="23">
        <v>50974</v>
      </c>
      <c r="K9" s="24">
        <v>658645</v>
      </c>
      <c r="L9" s="49">
        <f t="shared" ref="L9:L20" si="0">(E9+F9+G9)*100/K9</f>
        <v>7.7765715977499257</v>
      </c>
      <c r="O9"/>
    </row>
    <row r="10" spans="1:15">
      <c r="A10" s="21">
        <v>2001</v>
      </c>
      <c r="B10" s="22">
        <v>422532</v>
      </c>
      <c r="C10" s="22">
        <v>170150</v>
      </c>
      <c r="D10" s="22">
        <v>35725</v>
      </c>
      <c r="E10" s="22">
        <v>15228</v>
      </c>
      <c r="F10" s="21">
        <v>526</v>
      </c>
      <c r="G10" s="21">
        <v>0</v>
      </c>
      <c r="H10" s="22">
        <v>644161</v>
      </c>
      <c r="J10" s="23">
        <v>16910</v>
      </c>
      <c r="K10" s="24">
        <v>698212.65</v>
      </c>
      <c r="L10" s="49">
        <f t="shared" si="0"/>
        <v>2.2563326516642173</v>
      </c>
      <c r="O10"/>
    </row>
    <row r="11" spans="1:15">
      <c r="A11" s="21">
        <v>2002</v>
      </c>
      <c r="B11" s="22">
        <v>284698</v>
      </c>
      <c r="C11" s="22">
        <v>191835</v>
      </c>
      <c r="D11" s="22">
        <v>76668</v>
      </c>
      <c r="E11" s="22">
        <v>48039</v>
      </c>
      <c r="F11" s="22">
        <v>8749</v>
      </c>
      <c r="G11" s="22">
        <v>1131</v>
      </c>
      <c r="H11" s="22">
        <v>611120</v>
      </c>
      <c r="J11" s="23">
        <v>56168</v>
      </c>
      <c r="K11" s="24">
        <v>660072.18000000005</v>
      </c>
      <c r="L11" s="49">
        <f t="shared" si="0"/>
        <v>8.7746464333643015</v>
      </c>
      <c r="O11"/>
    </row>
    <row r="12" spans="1:15">
      <c r="A12" s="21">
        <v>2003</v>
      </c>
      <c r="B12" s="21">
        <v>273438</v>
      </c>
      <c r="C12" s="21">
        <v>218257</v>
      </c>
      <c r="D12" s="21">
        <v>118307</v>
      </c>
      <c r="E12" s="21">
        <v>66179</v>
      </c>
      <c r="F12" s="21">
        <v>6619</v>
      </c>
      <c r="G12" s="21">
        <v>526</v>
      </c>
      <c r="H12" s="21">
        <v>683326</v>
      </c>
      <c r="J12" s="25">
        <v>56294</v>
      </c>
      <c r="K12" s="24">
        <v>721399.68</v>
      </c>
      <c r="L12" s="49">
        <f t="shared" si="0"/>
        <v>10.164129820517802</v>
      </c>
      <c r="O12"/>
    </row>
    <row r="13" spans="1:15">
      <c r="A13" s="21">
        <v>2004</v>
      </c>
      <c r="B13" s="21">
        <v>260303</v>
      </c>
      <c r="C13" s="21">
        <v>213424</v>
      </c>
      <c r="D13" s="21">
        <v>90769</v>
      </c>
      <c r="E13" s="21">
        <v>63059</v>
      </c>
      <c r="F13" s="21">
        <v>13168</v>
      </c>
      <c r="G13" s="21">
        <v>1427</v>
      </c>
      <c r="H13" s="21">
        <v>641460</v>
      </c>
      <c r="J13" s="23">
        <v>43073</v>
      </c>
      <c r="K13" s="24">
        <v>727810</v>
      </c>
      <c r="L13" s="49">
        <f t="shared" si="0"/>
        <v>10.669542875200944</v>
      </c>
      <c r="O13"/>
    </row>
    <row r="14" spans="1:15">
      <c r="A14" s="21">
        <v>2005</v>
      </c>
      <c r="B14" s="21">
        <v>395573</v>
      </c>
      <c r="C14" s="21">
        <v>168401</v>
      </c>
      <c r="D14" s="21">
        <v>69349</v>
      </c>
      <c r="E14" s="21">
        <v>42575</v>
      </c>
      <c r="F14" s="21">
        <v>4669</v>
      </c>
      <c r="G14" s="21">
        <v>0</v>
      </c>
      <c r="H14" s="21">
        <v>680567</v>
      </c>
      <c r="J14" s="23">
        <v>45153</v>
      </c>
      <c r="K14" s="24">
        <v>729689</v>
      </c>
      <c r="L14" s="49">
        <f t="shared" si="0"/>
        <v>6.4745391529816123</v>
      </c>
      <c r="O14"/>
    </row>
    <row r="15" spans="1:15">
      <c r="A15" s="19">
        <v>2006</v>
      </c>
      <c r="B15" s="19">
        <v>431846</v>
      </c>
      <c r="C15" s="19">
        <v>162927</v>
      </c>
      <c r="D15" s="19">
        <v>54751</v>
      </c>
      <c r="E15" s="19">
        <v>31997</v>
      </c>
      <c r="F15" s="19">
        <v>4558</v>
      </c>
      <c r="G15" s="19">
        <v>733</v>
      </c>
      <c r="H15" s="19">
        <f>SUM(B15:G15)</f>
        <v>686812</v>
      </c>
      <c r="J15" s="20">
        <v>42494</v>
      </c>
      <c r="K15" s="24">
        <v>747458.31</v>
      </c>
      <c r="L15" s="49">
        <f t="shared" si="0"/>
        <v>4.9886394332815698</v>
      </c>
      <c r="O15"/>
    </row>
    <row r="16" spans="1:15">
      <c r="A16" s="19">
        <v>2007</v>
      </c>
      <c r="B16" s="21">
        <v>354633</v>
      </c>
      <c r="C16" s="21">
        <v>227523</v>
      </c>
      <c r="D16" s="21">
        <v>87940</v>
      </c>
      <c r="E16" s="21">
        <v>46628</v>
      </c>
      <c r="F16" s="21">
        <v>7004</v>
      </c>
      <c r="G16" s="21">
        <v>2435</v>
      </c>
      <c r="J16" s="26">
        <v>52695</v>
      </c>
      <c r="K16" s="20">
        <v>746578</v>
      </c>
      <c r="L16" s="49">
        <f t="shared" si="0"/>
        <v>7.5098650107557416</v>
      </c>
      <c r="O16"/>
    </row>
    <row r="17" spans="1:15">
      <c r="A17" s="19">
        <v>2008</v>
      </c>
      <c r="B17" s="19">
        <v>342046</v>
      </c>
      <c r="C17" s="19">
        <v>229812</v>
      </c>
      <c r="D17" s="19">
        <v>102236</v>
      </c>
      <c r="E17" s="19">
        <v>53364</v>
      </c>
      <c r="F17" s="19">
        <v>15360</v>
      </c>
      <c r="G17" s="19">
        <v>338</v>
      </c>
      <c r="J17" s="27">
        <v>30178</v>
      </c>
      <c r="K17" s="20">
        <v>756301</v>
      </c>
      <c r="L17" s="49">
        <f t="shared" si="0"/>
        <v>9.1315494756717239</v>
      </c>
      <c r="O17"/>
    </row>
    <row r="18" spans="1:15">
      <c r="A18" s="19">
        <v>2009</v>
      </c>
      <c r="B18" s="19">
        <v>343876</v>
      </c>
      <c r="C18" s="19">
        <v>216951</v>
      </c>
      <c r="D18" s="19">
        <v>108007</v>
      </c>
      <c r="E18" s="19">
        <v>81002</v>
      </c>
      <c r="F18" s="19">
        <v>11990</v>
      </c>
      <c r="G18" s="19">
        <v>433</v>
      </c>
      <c r="J18" s="28">
        <v>53872.74</v>
      </c>
      <c r="K18" s="20">
        <v>762259</v>
      </c>
      <c r="L18" s="49">
        <f t="shared" si="0"/>
        <v>12.256332821258916</v>
      </c>
      <c r="O18"/>
    </row>
    <row r="19" spans="1:15">
      <c r="A19" s="19">
        <v>2010</v>
      </c>
      <c r="B19" s="19">
        <v>363321.15260942164</v>
      </c>
      <c r="C19" s="19">
        <v>236779.79732782854</v>
      </c>
      <c r="D19" s="19">
        <v>93600.933309952743</v>
      </c>
      <c r="E19" s="19">
        <v>52593.962320447572</v>
      </c>
      <c r="F19" s="19">
        <v>16513.242782340654</v>
      </c>
      <c r="G19" s="19">
        <v>756.30707727219999</v>
      </c>
      <c r="J19" s="27">
        <v>37307</v>
      </c>
      <c r="K19" s="20">
        <v>763604.57747811102</v>
      </c>
      <c r="L19" s="49">
        <f t="shared" si="0"/>
        <v>9.1491740935855095</v>
      </c>
      <c r="O19"/>
    </row>
    <row r="20" spans="1:15">
      <c r="A20" s="29">
        <v>2011</v>
      </c>
      <c r="B20" s="30">
        <v>389915.47794472054</v>
      </c>
      <c r="C20" s="30">
        <v>242765.13077373849</v>
      </c>
      <c r="D20" s="30">
        <v>91861.357527164597</v>
      </c>
      <c r="E20" s="30">
        <v>38579.003545491112</v>
      </c>
      <c r="F20" s="30">
        <v>4049.42088345704</v>
      </c>
      <c r="G20" s="30">
        <v>527.65797318140005</v>
      </c>
      <c r="H20" s="30">
        <v>767698.0486477532</v>
      </c>
      <c r="J20" s="27">
        <v>22738</v>
      </c>
      <c r="K20" s="30">
        <v>767698.0486477532</v>
      </c>
      <c r="L20" s="49">
        <f t="shared" si="0"/>
        <v>5.6214917412055412</v>
      </c>
      <c r="O20"/>
    </row>
    <row r="21" spans="1:15">
      <c r="O21"/>
    </row>
    <row r="22" spans="1:15">
      <c r="O22"/>
    </row>
    <row r="23" spans="1:15">
      <c r="O23"/>
    </row>
    <row r="24" spans="1:15">
      <c r="O24"/>
    </row>
    <row r="25" spans="1:15">
      <c r="O25"/>
    </row>
    <row r="26" spans="1:15">
      <c r="O26"/>
    </row>
    <row r="27" spans="1:15">
      <c r="O27"/>
    </row>
    <row r="28" spans="1:15" s="31" customFormat="1">
      <c r="K28" s="20"/>
      <c r="O28"/>
    </row>
    <row r="29" spans="1:15" s="31" customFormat="1">
      <c r="K29" s="20"/>
      <c r="O29"/>
    </row>
    <row r="30" spans="1:15" s="31" customFormat="1">
      <c r="K30" s="20"/>
      <c r="O30"/>
    </row>
    <row r="31" spans="1:15" s="31" customFormat="1">
      <c r="K31" s="20"/>
      <c r="O31"/>
    </row>
    <row r="32" spans="1:15" s="31" customFormat="1">
      <c r="K32" s="20"/>
      <c r="O32"/>
    </row>
    <row r="33" spans="11:15" s="31" customFormat="1">
      <c r="K33" s="20"/>
      <c r="O33"/>
    </row>
    <row r="34" spans="11:15" s="31" customFormat="1">
      <c r="K34" s="20"/>
      <c r="O34"/>
    </row>
    <row r="35" spans="11:15" s="23" customFormat="1">
      <c r="K35" s="20"/>
      <c r="M35" s="25"/>
      <c r="O35"/>
    </row>
    <row r="36" spans="11:15">
      <c r="O36"/>
    </row>
    <row r="37" spans="11:15">
      <c r="O37"/>
    </row>
    <row r="38" spans="11:15">
      <c r="O38"/>
    </row>
    <row r="39" spans="11:15">
      <c r="O39"/>
    </row>
    <row r="40" spans="11:15">
      <c r="O40"/>
    </row>
    <row r="41" spans="11:15">
      <c r="O41"/>
    </row>
    <row r="42" spans="11:15">
      <c r="O42"/>
    </row>
    <row r="43" spans="11:15">
      <c r="O43"/>
    </row>
    <row r="44" spans="11:15">
      <c r="O44"/>
    </row>
    <row r="45" spans="11:15">
      <c r="O45"/>
    </row>
    <row r="46" spans="11:15">
      <c r="O46"/>
    </row>
    <row r="47" spans="11:15">
      <c r="O47"/>
    </row>
    <row r="48" spans="11:15">
      <c r="O48"/>
    </row>
    <row r="49" spans="1:15">
      <c r="O49"/>
    </row>
    <row r="53" spans="1:15">
      <c r="A53" s="53" t="s">
        <v>80</v>
      </c>
      <c r="B53" s="54" t="s">
        <v>81</v>
      </c>
      <c r="C53" s="53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0"/>
  <sheetViews>
    <sheetView zoomScale="85" zoomScaleNormal="85" workbookViewId="0"/>
  </sheetViews>
  <sheetFormatPr baseColWidth="10" defaultColWidth="9.140625" defaultRowHeight="12.75"/>
  <cols>
    <col min="1" max="9" width="13.5703125" style="32" customWidth="1"/>
    <col min="10" max="10" width="21.140625" style="33" bestFit="1" customWidth="1"/>
    <col min="11" max="11" width="34.28515625" style="33" bestFit="1" customWidth="1"/>
    <col min="12" max="12" width="25.7109375" style="33" bestFit="1" customWidth="1"/>
    <col min="13" max="13" width="28.85546875" style="33" bestFit="1" customWidth="1"/>
    <col min="14" max="16384" width="9.140625" style="32"/>
  </cols>
  <sheetData>
    <row r="1" spans="1:13" ht="88.5" customHeight="1"/>
    <row r="2" spans="1:13">
      <c r="A2" s="1"/>
      <c r="B2" s="1"/>
      <c r="C2" s="1"/>
      <c r="D2" s="1"/>
      <c r="E2" s="1"/>
      <c r="F2" s="1"/>
      <c r="G2" s="1"/>
      <c r="H2" s="1"/>
      <c r="I2" s="1"/>
      <c r="J2" s="34"/>
      <c r="L2" s="34"/>
      <c r="M2" s="34"/>
    </row>
    <row r="3" spans="1:13" ht="15.75">
      <c r="A3" s="57" t="s">
        <v>66</v>
      </c>
      <c r="B3" s="57"/>
      <c r="C3" s="57"/>
      <c r="D3" s="57"/>
      <c r="E3" s="57"/>
      <c r="F3" s="57"/>
      <c r="G3" s="57"/>
      <c r="H3" s="57"/>
      <c r="I3" s="1"/>
      <c r="J3" s="34"/>
      <c r="L3" s="35"/>
      <c r="M3" s="34"/>
    </row>
    <row r="4" spans="1:13">
      <c r="A4" s="1"/>
      <c r="B4" s="1"/>
      <c r="C4" s="1"/>
      <c r="D4" s="1"/>
      <c r="E4" s="1"/>
      <c r="F4" s="1"/>
      <c r="G4" s="1"/>
      <c r="H4" s="1"/>
      <c r="I4" s="1"/>
      <c r="J4" s="34"/>
      <c r="L4" s="34"/>
      <c r="M4" s="34"/>
    </row>
    <row r="5" spans="1:13">
      <c r="A5" s="1"/>
      <c r="B5" s="1"/>
      <c r="C5" s="1"/>
      <c r="D5" s="1"/>
      <c r="E5" s="1"/>
      <c r="F5" s="1"/>
      <c r="G5" s="1"/>
      <c r="H5" s="1"/>
      <c r="I5" s="1"/>
      <c r="J5" s="34"/>
      <c r="L5" s="34"/>
      <c r="M5" s="34"/>
    </row>
    <row r="6" spans="1:13">
      <c r="A6" s="1">
        <v>2011</v>
      </c>
      <c r="B6" s="36" t="s">
        <v>67</v>
      </c>
      <c r="C6" s="36" t="s">
        <v>68</v>
      </c>
      <c r="D6" s="36" t="s">
        <v>69</v>
      </c>
      <c r="E6" s="36" t="s">
        <v>70</v>
      </c>
      <c r="F6" s="36" t="s">
        <v>71</v>
      </c>
      <c r="G6" s="36" t="s">
        <v>72</v>
      </c>
      <c r="H6" s="36" t="s">
        <v>26</v>
      </c>
      <c r="I6" s="1"/>
      <c r="J6" s="34"/>
      <c r="K6" s="34"/>
      <c r="L6" s="34"/>
      <c r="M6" s="34"/>
    </row>
    <row r="7" spans="1:13">
      <c r="A7" s="37" t="s">
        <v>18</v>
      </c>
      <c r="B7" s="45">
        <v>55225.428740959906</v>
      </c>
      <c r="C7" s="45">
        <v>33654.118770782028</v>
      </c>
      <c r="D7" s="45">
        <v>13260.877509461325</v>
      </c>
      <c r="E7" s="45">
        <v>5211.8869211275005</v>
      </c>
      <c r="F7" s="45">
        <v>655.26427516813999</v>
      </c>
      <c r="G7" s="45">
        <v>76.106002789900003</v>
      </c>
      <c r="H7" s="10">
        <v>108083.68222028879</v>
      </c>
      <c r="I7" s="1"/>
      <c r="J7" s="38"/>
      <c r="K7" s="38"/>
      <c r="L7" s="38"/>
      <c r="M7" s="38"/>
    </row>
    <row r="8" spans="1:13">
      <c r="A8" s="39" t="s">
        <v>19</v>
      </c>
      <c r="B8" s="10">
        <v>3469.8821384932703</v>
      </c>
      <c r="C8" s="10">
        <v>8523.3599104344503</v>
      </c>
      <c r="D8" s="10">
        <v>2268.8243284282598</v>
      </c>
      <c r="E8" s="10">
        <v>1012.3299095622999</v>
      </c>
      <c r="F8" s="10">
        <v>18.234859253700002</v>
      </c>
      <c r="G8" s="10">
        <v>0</v>
      </c>
      <c r="H8" s="10">
        <v>15292.631146171982</v>
      </c>
      <c r="I8" s="1"/>
      <c r="J8" s="35"/>
      <c r="K8" s="40"/>
      <c r="L8" s="40"/>
      <c r="M8" s="40"/>
    </row>
    <row r="9" spans="1:13">
      <c r="A9" s="39" t="s">
        <v>20</v>
      </c>
      <c r="B9" s="10">
        <v>40060.907839037616</v>
      </c>
      <c r="C9" s="10">
        <v>17320.552146280406</v>
      </c>
      <c r="D9" s="10">
        <v>5203.1636513874009</v>
      </c>
      <c r="E9" s="10">
        <v>4820.6954697030005</v>
      </c>
      <c r="F9" s="10">
        <v>1252.1722873260001</v>
      </c>
      <c r="G9" s="10">
        <v>0</v>
      </c>
      <c r="H9" s="10">
        <v>68657.491393734424</v>
      </c>
      <c r="I9" s="1"/>
      <c r="J9" s="35"/>
      <c r="K9" s="40"/>
      <c r="L9" s="40"/>
      <c r="M9" s="40"/>
    </row>
    <row r="10" spans="1:13">
      <c r="A10" s="39" t="s">
        <v>21</v>
      </c>
      <c r="B10" s="10">
        <v>67181.497009177416</v>
      </c>
      <c r="C10" s="10">
        <v>45297.029572167943</v>
      </c>
      <c r="D10" s="10">
        <v>23657.373908711466</v>
      </c>
      <c r="E10" s="10">
        <v>10676.019403129723</v>
      </c>
      <c r="F10" s="10">
        <v>1513.3758375224998</v>
      </c>
      <c r="G10" s="10">
        <v>451.55197039150005</v>
      </c>
      <c r="H10" s="10">
        <v>148776.84770110057</v>
      </c>
      <c r="I10" s="1"/>
      <c r="J10" s="35"/>
      <c r="K10" s="40"/>
      <c r="L10" s="40"/>
      <c r="M10" s="40"/>
    </row>
    <row r="11" spans="1:13">
      <c r="A11" s="39" t="s">
        <v>22</v>
      </c>
      <c r="B11" s="10">
        <v>54392.793221502245</v>
      </c>
      <c r="C11" s="10">
        <v>47094.851398806393</v>
      </c>
      <c r="D11" s="10">
        <v>14144.639039288139</v>
      </c>
      <c r="E11" s="10">
        <v>4661.061502255935</v>
      </c>
      <c r="F11" s="10">
        <v>0</v>
      </c>
      <c r="G11" s="10">
        <v>0</v>
      </c>
      <c r="H11" s="10">
        <v>120293.34516185272</v>
      </c>
      <c r="I11" s="1"/>
      <c r="J11" s="35"/>
      <c r="K11" s="40"/>
      <c r="L11" s="40"/>
      <c r="M11" s="40"/>
    </row>
    <row r="12" spans="1:13">
      <c r="A12" s="39" t="s">
        <v>23</v>
      </c>
      <c r="B12" s="10">
        <v>128232.14709381622</v>
      </c>
      <c r="C12" s="10">
        <v>57601.817667492098</v>
      </c>
      <c r="D12" s="10">
        <v>23389.736489099363</v>
      </c>
      <c r="E12" s="10">
        <v>9793.3597284810021</v>
      </c>
      <c r="F12" s="10">
        <v>294.34271353399998</v>
      </c>
      <c r="G12" s="10">
        <v>0</v>
      </c>
      <c r="H12" s="10">
        <v>219311.4036924227</v>
      </c>
      <c r="I12" s="1"/>
      <c r="J12" s="35"/>
      <c r="K12" s="40"/>
      <c r="L12" s="40"/>
      <c r="M12" s="40"/>
    </row>
    <row r="13" spans="1:13">
      <c r="A13" s="39" t="s">
        <v>24</v>
      </c>
      <c r="B13" s="10">
        <v>33490.569385470553</v>
      </c>
      <c r="C13" s="10">
        <v>24045.639753094358</v>
      </c>
      <c r="D13" s="10">
        <v>8240.1496505792002</v>
      </c>
      <c r="E13" s="10">
        <v>2352.79137235903</v>
      </c>
      <c r="F13" s="10">
        <v>316.03091065270002</v>
      </c>
      <c r="G13" s="10">
        <v>0</v>
      </c>
      <c r="H13" s="10">
        <v>68445.181072155843</v>
      </c>
      <c r="I13" s="1"/>
      <c r="J13" s="35"/>
      <c r="K13" s="40"/>
      <c r="L13" s="40"/>
      <c r="M13" s="40"/>
    </row>
    <row r="14" spans="1:13">
      <c r="A14" s="39" t="s">
        <v>25</v>
      </c>
      <c r="B14" s="10">
        <v>7862.2525162633119</v>
      </c>
      <c r="C14" s="10">
        <v>9227.7615546808083</v>
      </c>
      <c r="D14" s="10">
        <v>1696.5929502094502</v>
      </c>
      <c r="E14" s="10">
        <v>50.859238872619997</v>
      </c>
      <c r="F14" s="10">
        <v>0</v>
      </c>
      <c r="G14" s="10">
        <v>0</v>
      </c>
      <c r="H14" s="10">
        <v>18837.466260026191</v>
      </c>
      <c r="I14" s="1"/>
      <c r="J14" s="35"/>
      <c r="K14" s="40"/>
      <c r="L14" s="40"/>
      <c r="M14" s="40"/>
    </row>
    <row r="15" spans="1:13">
      <c r="A15" s="1" t="s">
        <v>59</v>
      </c>
      <c r="B15" s="10">
        <v>389915.47794472054</v>
      </c>
      <c r="C15" s="10">
        <v>242765.13077373849</v>
      </c>
      <c r="D15" s="10">
        <v>91861.357527164597</v>
      </c>
      <c r="E15" s="10">
        <v>38579.003545491112</v>
      </c>
      <c r="F15" s="10">
        <v>4049.42088345704</v>
      </c>
      <c r="G15" s="10">
        <v>527.65797318140005</v>
      </c>
      <c r="H15" s="10">
        <v>767698.0486477532</v>
      </c>
      <c r="I15" s="1"/>
      <c r="J15" s="35"/>
      <c r="K15" s="40"/>
      <c r="L15" s="40"/>
      <c r="M15" s="40"/>
    </row>
    <row r="16" spans="1:13">
      <c r="A16" s="1"/>
      <c r="B16" s="1"/>
      <c r="C16" s="1"/>
      <c r="D16" s="1"/>
      <c r="E16" s="1"/>
      <c r="F16" s="1"/>
      <c r="G16" s="1"/>
      <c r="H16" s="10"/>
      <c r="I16" s="1"/>
      <c r="J16" s="35"/>
      <c r="K16" s="40"/>
      <c r="L16" s="40"/>
      <c r="M16" s="40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35"/>
      <c r="K17" s="40"/>
      <c r="L17" s="40"/>
      <c r="M17" s="40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41"/>
      <c r="K18" s="42"/>
      <c r="L18" s="42"/>
      <c r="M18" s="42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34"/>
      <c r="L19" s="34"/>
      <c r="M19" s="34"/>
    </row>
    <row r="20" spans="1:13">
      <c r="A20" s="1">
        <v>2011</v>
      </c>
      <c r="B20" s="36" t="s">
        <v>67</v>
      </c>
      <c r="C20" s="36" t="s">
        <v>68</v>
      </c>
      <c r="D20" s="36" t="s">
        <v>69</v>
      </c>
      <c r="E20" s="36" t="s">
        <v>70</v>
      </c>
      <c r="F20" s="36" t="s">
        <v>71</v>
      </c>
      <c r="G20" s="36" t="s">
        <v>72</v>
      </c>
      <c r="H20" s="36" t="s">
        <v>26</v>
      </c>
      <c r="I20" s="1"/>
      <c r="J20" s="34"/>
      <c r="L20" s="34"/>
      <c r="M20" s="34"/>
    </row>
    <row r="21" spans="1:13">
      <c r="A21" s="37" t="s">
        <v>18</v>
      </c>
      <c r="B21" s="45">
        <f>B7*100/108083</f>
        <v>51.095388489364566</v>
      </c>
      <c r="C21" s="45">
        <f t="shared" ref="C21:H21" si="0">C7*100/108083</f>
        <v>31.137291498924004</v>
      </c>
      <c r="D21" s="45">
        <f t="shared" si="0"/>
        <v>12.269161208942503</v>
      </c>
      <c r="E21" s="45">
        <f t="shared" si="0"/>
        <v>4.8221153383302653</v>
      </c>
      <c r="F21" s="45">
        <f t="shared" si="0"/>
        <v>0.60626025847556042</v>
      </c>
      <c r="G21" s="45">
        <f t="shared" si="0"/>
        <v>7.0414406326526832E-2</v>
      </c>
      <c r="H21" s="45">
        <f t="shared" si="0"/>
        <v>100.0006312003634</v>
      </c>
      <c r="I21" s="1"/>
      <c r="J21" s="34"/>
      <c r="L21" s="34"/>
      <c r="M21" s="34"/>
    </row>
    <row r="22" spans="1:13">
      <c r="A22" s="39" t="s">
        <v>19</v>
      </c>
      <c r="B22" s="45">
        <f>B8*100/15262</f>
        <v>22.735435319704298</v>
      </c>
      <c r="C22" s="45">
        <f t="shared" ref="C22:H22" si="1">C8*100/15262</f>
        <v>55.846939525844917</v>
      </c>
      <c r="D22" s="45">
        <f t="shared" si="1"/>
        <v>14.865838870582229</v>
      </c>
      <c r="E22" s="45">
        <f t="shared" si="1"/>
        <v>6.6330094978528367</v>
      </c>
      <c r="F22" s="45">
        <f t="shared" si="1"/>
        <v>0.11947883143559167</v>
      </c>
      <c r="G22" s="45">
        <f t="shared" si="1"/>
        <v>0</v>
      </c>
      <c r="H22" s="45">
        <f t="shared" si="1"/>
        <v>100.20070204541989</v>
      </c>
      <c r="I22" s="1"/>
      <c r="J22" s="34"/>
      <c r="L22" s="34"/>
      <c r="M22" s="34"/>
    </row>
    <row r="23" spans="1:13">
      <c r="A23" s="39" t="s">
        <v>20</v>
      </c>
      <c r="B23" s="45">
        <f>B9*100/68657</f>
        <v>58.349342148706782</v>
      </c>
      <c r="C23" s="45">
        <f t="shared" ref="C23:H23" si="2">C9*100/68657</f>
        <v>25.227656533609689</v>
      </c>
      <c r="D23" s="45">
        <f t="shared" si="2"/>
        <v>7.5784896680417164</v>
      </c>
      <c r="E23" s="45">
        <f t="shared" si="2"/>
        <v>7.021418747837803</v>
      </c>
      <c r="F23" s="45">
        <f t="shared" si="2"/>
        <v>1.8238086245044207</v>
      </c>
      <c r="G23" s="45">
        <f t="shared" si="2"/>
        <v>0</v>
      </c>
      <c r="H23" s="45">
        <f t="shared" si="2"/>
        <v>100.00071572270041</v>
      </c>
      <c r="I23" s="1"/>
      <c r="J23" s="34"/>
      <c r="L23" s="34"/>
      <c r="M23" s="34"/>
    </row>
    <row r="24" spans="1:13" s="3" customFormat="1">
      <c r="A24" s="39" t="s">
        <v>21</v>
      </c>
      <c r="B24" s="45">
        <f>B10*100/148776</f>
        <v>45.156138765108224</v>
      </c>
      <c r="C24" s="45">
        <f t="shared" ref="C24:H24" si="3">C10*100/148776</f>
        <v>30.446462851648079</v>
      </c>
      <c r="D24" s="45">
        <f t="shared" si="3"/>
        <v>15.901337519970605</v>
      </c>
      <c r="E24" s="45">
        <f t="shared" si="3"/>
        <v>7.1759016260214841</v>
      </c>
      <c r="F24" s="45">
        <f t="shared" si="3"/>
        <v>1.0172177216234473</v>
      </c>
      <c r="G24" s="45">
        <f t="shared" si="3"/>
        <v>0.30351129912855573</v>
      </c>
      <c r="H24" s="45">
        <f t="shared" si="3"/>
        <v>100.00056978350041</v>
      </c>
      <c r="I24" s="1"/>
      <c r="J24" s="34"/>
      <c r="K24" s="34"/>
      <c r="L24" s="34"/>
      <c r="M24" s="34"/>
    </row>
    <row r="25" spans="1:13" s="3" customFormat="1">
      <c r="A25" s="39" t="s">
        <v>22</v>
      </c>
      <c r="B25" s="45">
        <f>B11*100/120293</f>
        <v>45.216923030851547</v>
      </c>
      <c r="C25" s="45">
        <f t="shared" ref="C25:H25" si="4">C11*100/120293</f>
        <v>39.150117960983927</v>
      </c>
      <c r="D25" s="45">
        <f t="shared" si="4"/>
        <v>11.758488889036052</v>
      </c>
      <c r="E25" s="45">
        <f t="shared" si="4"/>
        <v>3.8747570534078748</v>
      </c>
      <c r="F25" s="45">
        <f t="shared" si="4"/>
        <v>0</v>
      </c>
      <c r="G25" s="45">
        <f t="shared" si="4"/>
        <v>0</v>
      </c>
      <c r="H25" s="45">
        <f t="shared" si="4"/>
        <v>100.0002869342794</v>
      </c>
      <c r="I25" s="1"/>
      <c r="J25" s="34"/>
      <c r="K25" s="34"/>
      <c r="L25" s="33"/>
      <c r="M25" s="33"/>
    </row>
    <row r="26" spans="1:13" s="3" customFormat="1">
      <c r="A26" s="39" t="s">
        <v>23</v>
      </c>
      <c r="B26" s="45">
        <f>B12*100/219311</f>
        <v>58.470458432917745</v>
      </c>
      <c r="C26" s="45">
        <f t="shared" ref="C26:H26" si="5">C12*100/219311</f>
        <v>26.264901289717386</v>
      </c>
      <c r="D26" s="45">
        <f t="shared" si="5"/>
        <v>10.665099556839083</v>
      </c>
      <c r="E26" s="45">
        <f t="shared" si="5"/>
        <v>4.4655123219906905</v>
      </c>
      <c r="F26" s="45">
        <f t="shared" si="5"/>
        <v>0.13421247157415725</v>
      </c>
      <c r="G26" s="45">
        <f t="shared" si="5"/>
        <v>0</v>
      </c>
      <c r="H26" s="45">
        <f t="shared" si="5"/>
        <v>100.00018407303907</v>
      </c>
      <c r="I26" s="1"/>
      <c r="J26" s="34"/>
      <c r="K26" s="34"/>
      <c r="L26" s="33"/>
      <c r="M26" s="33"/>
    </row>
    <row r="27" spans="1:13" s="3" customFormat="1">
      <c r="A27" s="39" t="s">
        <v>24</v>
      </c>
      <c r="B27" s="45">
        <f>B13*100/68445</f>
        <v>48.930629535350356</v>
      </c>
      <c r="C27" s="45">
        <f t="shared" ref="C27:H27" si="6">C13*100/68445</f>
        <v>35.131331365467688</v>
      </c>
      <c r="D27" s="45">
        <f t="shared" si="6"/>
        <v>12.039081964466652</v>
      </c>
      <c r="E27" s="45">
        <f t="shared" si="6"/>
        <v>3.4374919604924101</v>
      </c>
      <c r="F27" s="45">
        <f t="shared" si="6"/>
        <v>0.46172972555000363</v>
      </c>
      <c r="G27" s="45">
        <f t="shared" si="6"/>
        <v>0</v>
      </c>
      <c r="H27" s="45">
        <f t="shared" si="6"/>
        <v>100.00026455132711</v>
      </c>
      <c r="I27" s="1"/>
      <c r="J27" s="34"/>
      <c r="K27" s="34"/>
      <c r="L27" s="33"/>
      <c r="M27" s="33"/>
    </row>
    <row r="28" spans="1:13" s="3" customFormat="1">
      <c r="A28" s="39" t="s">
        <v>25</v>
      </c>
      <c r="B28" s="45">
        <f>B14*100/18837</f>
        <v>41.738347487727943</v>
      </c>
      <c r="C28" s="45">
        <f t="shared" ref="C28:H28" si="7">C14*100/18837</f>
        <v>48.987426632058231</v>
      </c>
      <c r="D28" s="45">
        <f t="shared" si="7"/>
        <v>9.0067046249904461</v>
      </c>
      <c r="E28" s="45">
        <f t="shared" si="7"/>
        <v>0.26999649027244255</v>
      </c>
      <c r="F28" s="45">
        <f t="shared" si="7"/>
        <v>0</v>
      </c>
      <c r="G28" s="45">
        <f t="shared" si="7"/>
        <v>0</v>
      </c>
      <c r="H28" s="45">
        <f t="shared" si="7"/>
        <v>100.00247523504906</v>
      </c>
      <c r="I28" s="1"/>
      <c r="J28" s="34"/>
      <c r="K28" s="34"/>
      <c r="L28" s="33"/>
      <c r="M28" s="33"/>
    </row>
    <row r="29" spans="1:13" s="3" customFormat="1">
      <c r="A29" s="1" t="s">
        <v>59</v>
      </c>
      <c r="B29" s="45">
        <f>B15*100/767698</f>
        <v>50.790216718647244</v>
      </c>
      <c r="C29" s="45">
        <f t="shared" ref="C29:H29" si="8">C15*100/767698</f>
        <v>31.62247795014947</v>
      </c>
      <c r="D29" s="45">
        <f t="shared" si="8"/>
        <v>11.96581957060779</v>
      </c>
      <c r="E29" s="45">
        <f t="shared" si="8"/>
        <v>5.0252838414964103</v>
      </c>
      <c r="F29" s="45">
        <f t="shared" si="8"/>
        <v>0.52747576305487842</v>
      </c>
      <c r="G29" s="45">
        <f t="shared" si="8"/>
        <v>6.8732492878892493E-2</v>
      </c>
      <c r="H29" s="45">
        <f t="shared" si="8"/>
        <v>100.00000633683469</v>
      </c>
      <c r="I29" s="1"/>
      <c r="J29" s="34"/>
      <c r="K29" s="34"/>
      <c r="L29" s="33"/>
      <c r="M29" s="33"/>
    </row>
    <row r="30" spans="1:13" s="3" customFormat="1">
      <c r="A30" s="1"/>
      <c r="B30" s="1"/>
      <c r="C30" s="1"/>
      <c r="D30" s="1"/>
      <c r="E30" s="1"/>
      <c r="F30" s="1"/>
      <c r="G30" s="1"/>
      <c r="H30" s="1"/>
      <c r="I30" s="1"/>
      <c r="J30" s="34"/>
      <c r="K30" s="34"/>
      <c r="L30" s="33"/>
      <c r="M30" s="33"/>
    </row>
    <row r="31" spans="1:13" s="44" customFormat="1">
      <c r="A31" s="1"/>
      <c r="B31" s="1"/>
      <c r="C31" s="1"/>
      <c r="D31" s="1"/>
      <c r="E31" s="1"/>
      <c r="F31" s="1"/>
      <c r="G31" s="1"/>
      <c r="H31" s="1"/>
      <c r="I31" s="1"/>
      <c r="J31" s="34"/>
      <c r="K31" s="43"/>
      <c r="L31" s="33"/>
      <c r="M31" s="33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34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34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34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34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34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34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34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34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34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34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34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34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34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34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34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34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34"/>
    </row>
    <row r="50" spans="5:5">
      <c r="E50" s="32" t="s">
        <v>73</v>
      </c>
    </row>
  </sheetData>
  <mergeCells count="1">
    <mergeCell ref="A3:H3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zoomScaleNormal="100" workbookViewId="0"/>
  </sheetViews>
  <sheetFormatPr baseColWidth="10" defaultRowHeight="12.75"/>
  <cols>
    <col min="1" max="1" width="14" style="1" bestFit="1" customWidth="1"/>
    <col min="2" max="2" width="19.42578125" style="1" bestFit="1" customWidth="1"/>
    <col min="3" max="3" width="13.42578125" style="1" bestFit="1" customWidth="1"/>
    <col min="4" max="4" width="20.28515625" style="1" bestFit="1" customWidth="1"/>
    <col min="5" max="5" width="14" style="1" bestFit="1" customWidth="1"/>
    <col min="6" max="6" width="29.140625" style="1" bestFit="1" customWidth="1"/>
    <col min="7" max="7" width="30.140625" style="1" bestFit="1" customWidth="1"/>
    <col min="8" max="8" width="29.140625" style="1" bestFit="1" customWidth="1"/>
    <col min="9" max="9" width="10.5703125" style="1" bestFit="1" customWidth="1"/>
    <col min="10" max="10" width="15" style="1" bestFit="1" customWidth="1"/>
    <col min="11" max="11" width="8.140625" style="1" bestFit="1" customWidth="1"/>
    <col min="12" max="16384" width="11.42578125" style="1"/>
  </cols>
  <sheetData>
    <row r="1" spans="1:5" ht="77.25" customHeight="1"/>
    <row r="2" spans="1:5" ht="12.75" customHeight="1"/>
    <row r="3" spans="1:5" ht="26.25" customHeight="1">
      <c r="A3" s="6" t="s">
        <v>13</v>
      </c>
      <c r="B3" s="6"/>
      <c r="C3" s="6"/>
      <c r="D3" s="6"/>
      <c r="E3" s="6"/>
    </row>
    <row r="5" spans="1:5">
      <c r="A5" s="5" t="s">
        <v>76</v>
      </c>
      <c r="B5" s="5" t="s">
        <v>14</v>
      </c>
      <c r="C5" s="5" t="s">
        <v>15</v>
      </c>
      <c r="D5" s="5" t="s">
        <v>16</v>
      </c>
      <c r="E5" s="5" t="s">
        <v>17</v>
      </c>
    </row>
    <row r="6" spans="1:5">
      <c r="A6" s="1" t="s">
        <v>18</v>
      </c>
      <c r="B6" s="1">
        <v>581</v>
      </c>
      <c r="C6" s="1">
        <v>9</v>
      </c>
      <c r="D6" s="1">
        <v>0.5</v>
      </c>
      <c r="E6" s="1">
        <v>870</v>
      </c>
    </row>
    <row r="7" spans="1:5">
      <c r="A7" s="1" t="s">
        <v>19</v>
      </c>
      <c r="B7" s="1">
        <v>0</v>
      </c>
      <c r="C7" s="1">
        <v>0</v>
      </c>
      <c r="D7" s="1">
        <v>0</v>
      </c>
      <c r="E7" s="1">
        <v>0</v>
      </c>
    </row>
    <row r="8" spans="1:5">
      <c r="A8" s="1" t="s">
        <v>20</v>
      </c>
      <c r="B8" s="1">
        <v>283</v>
      </c>
      <c r="C8" s="1">
        <v>3</v>
      </c>
      <c r="D8" s="1">
        <v>3.44</v>
      </c>
      <c r="E8" s="1">
        <v>411</v>
      </c>
    </row>
    <row r="9" spans="1:5">
      <c r="A9" s="1" t="s">
        <v>21</v>
      </c>
      <c r="B9" s="1">
        <v>0</v>
      </c>
      <c r="C9" s="1">
        <v>0</v>
      </c>
      <c r="D9" s="1">
        <v>0</v>
      </c>
      <c r="E9" s="1">
        <v>0</v>
      </c>
    </row>
    <row r="10" spans="1:5">
      <c r="A10" s="1" t="s">
        <v>22</v>
      </c>
      <c r="B10" s="1">
        <v>464</v>
      </c>
      <c r="C10" s="1">
        <v>12</v>
      </c>
      <c r="D10" s="1">
        <v>23.61</v>
      </c>
      <c r="E10" s="1">
        <v>240</v>
      </c>
    </row>
    <row r="11" spans="1:5">
      <c r="A11" s="1" t="s">
        <v>23</v>
      </c>
      <c r="B11" s="1">
        <v>224</v>
      </c>
      <c r="C11" s="1">
        <v>10</v>
      </c>
      <c r="D11" s="1">
        <v>8.52</v>
      </c>
      <c r="E11" s="1">
        <v>1101</v>
      </c>
    </row>
    <row r="12" spans="1:5">
      <c r="A12" s="1" t="s">
        <v>24</v>
      </c>
      <c r="B12" s="1">
        <v>0.05</v>
      </c>
      <c r="C12" s="1">
        <v>1</v>
      </c>
      <c r="D12" s="1">
        <v>1.2E-2</v>
      </c>
      <c r="E12" s="1">
        <v>0</v>
      </c>
    </row>
    <row r="13" spans="1:5">
      <c r="A13" s="1" t="s">
        <v>25</v>
      </c>
      <c r="B13" s="1">
        <v>8.6</v>
      </c>
      <c r="C13" s="1">
        <v>4</v>
      </c>
      <c r="D13" s="1">
        <v>1.38</v>
      </c>
      <c r="E13" s="1">
        <v>0</v>
      </c>
    </row>
    <row r="14" spans="1:5">
      <c r="A14" s="1" t="s">
        <v>26</v>
      </c>
      <c r="B14" s="1">
        <f>SUM(B6:B13)</f>
        <v>1560.6499999999999</v>
      </c>
      <c r="C14" s="1">
        <f>SUM(C6:C13)</f>
        <v>39</v>
      </c>
      <c r="D14" s="1">
        <f>SUM(D6:D13)</f>
        <v>37.462000000000003</v>
      </c>
      <c r="E14" s="1">
        <v>2622</v>
      </c>
    </row>
    <row r="21" ht="12.75" customHeight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zoomScaleNormal="100" workbookViewId="0"/>
  </sheetViews>
  <sheetFormatPr baseColWidth="10" defaultColWidth="9.140625" defaultRowHeight="12.75"/>
  <cols>
    <col min="1" max="2" width="9.140625" style="1"/>
    <col min="3" max="3" width="10.28515625" style="1" bestFit="1" customWidth="1"/>
    <col min="4" max="4" width="9.28515625" style="1" bestFit="1" customWidth="1"/>
    <col min="5" max="5" width="14.42578125" style="1" bestFit="1" customWidth="1"/>
    <col min="6" max="16384" width="9.140625" style="1"/>
  </cols>
  <sheetData>
    <row r="1" spans="1:10" ht="84.75" customHeight="1"/>
    <row r="3" spans="1:10">
      <c r="A3" s="58" t="s">
        <v>77</v>
      </c>
      <c r="B3" s="58"/>
      <c r="C3" s="58"/>
      <c r="D3" s="58"/>
      <c r="E3" s="58"/>
      <c r="F3" s="58"/>
      <c r="G3" s="58"/>
      <c r="H3" s="58"/>
      <c r="I3" s="58"/>
      <c r="J3" s="58"/>
    </row>
    <row r="5" spans="1:10">
      <c r="A5" s="7" t="s">
        <v>10</v>
      </c>
      <c r="B5" s="7" t="s">
        <v>11</v>
      </c>
      <c r="C5" s="7" t="s">
        <v>12</v>
      </c>
    </row>
    <row r="6" spans="1:10">
      <c r="A6" s="8">
        <v>2003</v>
      </c>
      <c r="B6" s="9">
        <v>7002.16</v>
      </c>
      <c r="C6" s="9">
        <v>1118</v>
      </c>
    </row>
    <row r="7" spans="1:10">
      <c r="A7" s="8">
        <v>2004</v>
      </c>
      <c r="B7" s="9">
        <v>14455</v>
      </c>
      <c r="C7" s="9">
        <v>746</v>
      </c>
    </row>
    <row r="8" spans="1:10">
      <c r="A8" s="8">
        <v>2005</v>
      </c>
      <c r="B8" s="9">
        <v>10889</v>
      </c>
      <c r="C8" s="9">
        <v>0</v>
      </c>
    </row>
    <row r="9" spans="1:10">
      <c r="A9" s="8">
        <v>2006</v>
      </c>
      <c r="B9" s="9">
        <v>5075</v>
      </c>
      <c r="C9" s="9">
        <v>0</v>
      </c>
    </row>
    <row r="10" spans="1:10">
      <c r="A10" s="8">
        <v>2007</v>
      </c>
      <c r="B10" s="9">
        <v>650</v>
      </c>
      <c r="C10" s="9">
        <v>0</v>
      </c>
    </row>
    <row r="11" spans="1:10">
      <c r="A11" s="8">
        <v>2008</v>
      </c>
      <c r="B11" s="9">
        <v>1324</v>
      </c>
      <c r="C11" s="9">
        <v>0</v>
      </c>
    </row>
    <row r="12" spans="1:10">
      <c r="A12" s="8">
        <v>2009</v>
      </c>
      <c r="B12" s="9">
        <v>4686.22</v>
      </c>
      <c r="C12" s="9">
        <v>156</v>
      </c>
    </row>
    <row r="13" spans="1:10">
      <c r="A13" s="8">
        <v>2010</v>
      </c>
      <c r="B13" s="9">
        <v>916</v>
      </c>
      <c r="C13" s="9">
        <v>0</v>
      </c>
    </row>
    <row r="14" spans="1:10">
      <c r="A14" s="8">
        <v>2011</v>
      </c>
      <c r="B14" s="9">
        <v>2174</v>
      </c>
      <c r="C14" s="9">
        <v>0</v>
      </c>
    </row>
  </sheetData>
  <mergeCells count="1">
    <mergeCell ref="A3:J3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5"/>
  <sheetViews>
    <sheetView zoomScaleNormal="100" workbookViewId="0"/>
  </sheetViews>
  <sheetFormatPr baseColWidth="10" defaultColWidth="9.140625" defaultRowHeight="12.75"/>
  <cols>
    <col min="1" max="1" width="9.140625" style="1" customWidth="1"/>
    <col min="2" max="2" width="5.5703125" style="1" bestFit="1" customWidth="1"/>
    <col min="3" max="8" width="6.28515625" style="1" customWidth="1"/>
    <col min="9" max="9" width="7.28515625" style="1" bestFit="1" customWidth="1"/>
    <col min="10" max="10" width="11.42578125" style="1" bestFit="1" customWidth="1"/>
    <col min="11" max="11" width="16.28515625" style="1" bestFit="1" customWidth="1"/>
    <col min="12" max="12" width="20.7109375" style="1" bestFit="1" customWidth="1"/>
    <col min="13" max="16384" width="9.140625" style="1"/>
  </cols>
  <sheetData>
    <row r="1" spans="1:12" ht="96" customHeight="1"/>
    <row r="3" spans="1:12">
      <c r="A3" s="5" t="s">
        <v>78</v>
      </c>
    </row>
    <row r="5" spans="1:12">
      <c r="B5" s="5"/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</row>
    <row r="6" spans="1:12">
      <c r="B6" s="5">
        <v>2002</v>
      </c>
      <c r="C6" s="1">
        <v>99.9</v>
      </c>
      <c r="D6" s="1">
        <v>0</v>
      </c>
      <c r="E6" s="1">
        <v>0</v>
      </c>
      <c r="F6" s="1">
        <v>0.1</v>
      </c>
      <c r="G6" s="1">
        <v>0</v>
      </c>
      <c r="H6" s="1">
        <v>0</v>
      </c>
      <c r="I6" s="11">
        <v>635</v>
      </c>
      <c r="J6" s="11">
        <v>940</v>
      </c>
      <c r="K6" s="51">
        <v>1308</v>
      </c>
      <c r="L6" s="11">
        <v>71</v>
      </c>
    </row>
    <row r="7" spans="1:12">
      <c r="B7" s="5">
        <v>2003</v>
      </c>
      <c r="C7" s="1">
        <v>94</v>
      </c>
      <c r="D7" s="1">
        <v>1.2</v>
      </c>
      <c r="E7" s="1">
        <v>3.7</v>
      </c>
      <c r="F7" s="1">
        <v>1.1000000000000001</v>
      </c>
      <c r="G7" s="1">
        <v>0</v>
      </c>
      <c r="H7" s="1">
        <v>0</v>
      </c>
      <c r="I7" s="11">
        <v>333</v>
      </c>
      <c r="J7" s="11">
        <v>1800</v>
      </c>
      <c r="K7" s="51">
        <v>994</v>
      </c>
      <c r="L7" s="11">
        <v>71</v>
      </c>
    </row>
    <row r="8" spans="1:12">
      <c r="B8" s="5">
        <v>2004</v>
      </c>
      <c r="C8" s="1">
        <v>88</v>
      </c>
      <c r="D8" s="1">
        <v>2</v>
      </c>
      <c r="E8" s="1">
        <v>1</v>
      </c>
      <c r="F8" s="1">
        <v>3</v>
      </c>
      <c r="G8" s="1">
        <v>4</v>
      </c>
      <c r="H8" s="1">
        <v>3</v>
      </c>
      <c r="I8" s="11">
        <v>21449</v>
      </c>
      <c r="J8" s="11">
        <v>4578</v>
      </c>
      <c r="K8" s="51">
        <v>1598</v>
      </c>
      <c r="L8" s="11">
        <v>67</v>
      </c>
    </row>
    <row r="9" spans="1:12">
      <c r="B9" s="5">
        <v>2005</v>
      </c>
      <c r="C9" s="1">
        <v>91</v>
      </c>
      <c r="D9" s="1">
        <v>2</v>
      </c>
      <c r="E9" s="1">
        <v>1</v>
      </c>
      <c r="F9" s="1">
        <v>1</v>
      </c>
      <c r="G9" s="1">
        <v>2</v>
      </c>
      <c r="H9" s="1">
        <v>3</v>
      </c>
      <c r="I9" s="11">
        <v>37552</v>
      </c>
      <c r="J9" s="11">
        <v>8137</v>
      </c>
      <c r="K9" s="52">
        <v>811</v>
      </c>
      <c r="L9" s="11">
        <v>88</v>
      </c>
    </row>
    <row r="10" spans="1:12">
      <c r="B10" s="5">
        <v>2006</v>
      </c>
      <c r="C10" s="2">
        <v>98.254588494714312</v>
      </c>
      <c r="D10" s="2">
        <v>0</v>
      </c>
      <c r="E10" s="2">
        <v>0</v>
      </c>
      <c r="F10" s="2">
        <v>1.7</v>
      </c>
      <c r="G10" s="2">
        <v>0</v>
      </c>
      <c r="H10" s="2">
        <v>0</v>
      </c>
      <c r="I10" s="11">
        <v>17304</v>
      </c>
      <c r="J10" s="11">
        <v>2470</v>
      </c>
      <c r="K10" s="52">
        <v>257</v>
      </c>
      <c r="L10" s="11">
        <v>90</v>
      </c>
    </row>
    <row r="11" spans="1:12">
      <c r="B11" s="5">
        <v>2007</v>
      </c>
      <c r="C11" s="1">
        <v>100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1">
        <v>10262</v>
      </c>
      <c r="J11" s="11">
        <v>1190</v>
      </c>
      <c r="K11" s="51">
        <v>271</v>
      </c>
      <c r="L11" s="11">
        <v>127</v>
      </c>
    </row>
    <row r="12" spans="1:12">
      <c r="B12" s="5">
        <v>2008</v>
      </c>
      <c r="C12" s="1">
        <v>99</v>
      </c>
      <c r="D12" s="1">
        <v>0.4</v>
      </c>
      <c r="E12" s="1">
        <v>0.1</v>
      </c>
      <c r="F12" s="1">
        <v>0.5</v>
      </c>
      <c r="G12" s="1">
        <v>0</v>
      </c>
      <c r="H12" s="1">
        <v>0</v>
      </c>
      <c r="I12" s="11">
        <v>0</v>
      </c>
      <c r="J12" s="11">
        <v>120</v>
      </c>
      <c r="K12" s="51">
        <v>796</v>
      </c>
      <c r="L12" s="11">
        <v>137</v>
      </c>
    </row>
    <row r="13" spans="1:12">
      <c r="B13" s="5">
        <v>2009</v>
      </c>
      <c r="C13" s="1">
        <v>98.1</v>
      </c>
      <c r="D13" s="1">
        <v>1</v>
      </c>
      <c r="E13" s="1">
        <v>0.3</v>
      </c>
      <c r="F13" s="1">
        <v>0.7</v>
      </c>
      <c r="G13" s="1">
        <v>0</v>
      </c>
      <c r="H13" s="1">
        <v>0</v>
      </c>
      <c r="I13" s="11">
        <v>1994</v>
      </c>
      <c r="J13" s="11">
        <v>550</v>
      </c>
      <c r="K13" s="51">
        <v>923</v>
      </c>
      <c r="L13" s="11">
        <v>127</v>
      </c>
    </row>
    <row r="14" spans="1:12">
      <c r="B14" s="50">
        <v>2010</v>
      </c>
      <c r="C14" s="4">
        <v>100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1">
        <v>7518</v>
      </c>
      <c r="J14" s="11">
        <v>1560</v>
      </c>
      <c r="K14" s="11">
        <v>445</v>
      </c>
      <c r="L14" s="11">
        <v>127</v>
      </c>
    </row>
    <row r="15" spans="1:12">
      <c r="B15" s="5">
        <v>2011</v>
      </c>
      <c r="C15" s="1">
        <v>98.3</v>
      </c>
      <c r="D15" s="1">
        <v>1.6</v>
      </c>
      <c r="E15" s="1">
        <v>0</v>
      </c>
      <c r="F15" s="1">
        <v>0.1</v>
      </c>
      <c r="G15" s="1">
        <v>0</v>
      </c>
      <c r="H15" s="1">
        <v>0</v>
      </c>
      <c r="I15" s="11">
        <v>0</v>
      </c>
      <c r="J15" s="11">
        <f>740+490</f>
        <v>1230</v>
      </c>
      <c r="K15" s="11">
        <v>773</v>
      </c>
      <c r="L15" s="11">
        <v>127</v>
      </c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3"/>
  <sheetViews>
    <sheetView topLeftCell="A7" zoomScaleNormal="100" workbookViewId="0">
      <selection activeCell="D1" sqref="D1"/>
    </sheetView>
  </sheetViews>
  <sheetFormatPr baseColWidth="10" defaultRowHeight="12.75"/>
  <cols>
    <col min="1" max="1" width="21.140625" customWidth="1"/>
  </cols>
  <sheetData>
    <row r="1" spans="1:11" ht="71.25" customHeight="1"/>
    <row r="3" spans="1:11">
      <c r="A3" s="58" t="s">
        <v>79</v>
      </c>
      <c r="B3" s="58"/>
      <c r="C3" s="58"/>
      <c r="D3" s="58"/>
      <c r="E3" s="58"/>
      <c r="F3" s="58"/>
      <c r="G3" s="58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5" t="s">
        <v>27</v>
      </c>
      <c r="B6" s="5">
        <v>2003</v>
      </c>
      <c r="C6" s="5">
        <v>2004</v>
      </c>
      <c r="D6" s="5">
        <v>2005</v>
      </c>
      <c r="E6" s="5">
        <v>2006</v>
      </c>
      <c r="F6" s="5">
        <v>2007</v>
      </c>
      <c r="G6" s="5">
        <v>2008</v>
      </c>
      <c r="H6" s="5">
        <v>2009</v>
      </c>
      <c r="I6" s="5">
        <v>2010</v>
      </c>
      <c r="J6" s="5">
        <v>2011</v>
      </c>
      <c r="K6" s="5" t="s">
        <v>28</v>
      </c>
    </row>
    <row r="7" spans="1:11">
      <c r="A7" s="5" t="s">
        <v>29</v>
      </c>
      <c r="B7" s="1">
        <v>2089</v>
      </c>
      <c r="C7" s="1">
        <v>909</v>
      </c>
      <c r="D7" s="1">
        <v>1433</v>
      </c>
      <c r="E7" s="1">
        <v>1447</v>
      </c>
      <c r="F7" s="10">
        <v>4377</v>
      </c>
      <c r="G7" s="10">
        <v>4054.3</v>
      </c>
      <c r="H7" s="11">
        <v>2996</v>
      </c>
      <c r="I7" s="11">
        <v>755</v>
      </c>
      <c r="J7" s="11">
        <v>1561</v>
      </c>
      <c r="K7" s="1">
        <v>2873</v>
      </c>
    </row>
    <row r="8" spans="1:11">
      <c r="A8" s="5" t="s">
        <v>30</v>
      </c>
      <c r="B8" s="1">
        <v>90.84</v>
      </c>
      <c r="C8" s="1">
        <v>161.78</v>
      </c>
      <c r="D8" s="1">
        <v>318.06</v>
      </c>
      <c r="E8" s="1">
        <v>138.63</v>
      </c>
      <c r="F8" s="1">
        <v>175.1</v>
      </c>
      <c r="G8" s="1">
        <v>175.1</v>
      </c>
      <c r="H8" s="1">
        <v>75</v>
      </c>
      <c r="I8" s="1">
        <v>30.68</v>
      </c>
      <c r="J8" s="1">
        <v>37.450000000000003</v>
      </c>
      <c r="K8" s="1">
        <v>218</v>
      </c>
    </row>
    <row r="9" spans="1:11">
      <c r="A9" s="5" t="s">
        <v>31</v>
      </c>
      <c r="B9" s="1">
        <v>195</v>
      </c>
      <c r="C9" s="1">
        <v>44</v>
      </c>
      <c r="D9" s="1">
        <v>15</v>
      </c>
      <c r="E9" s="1">
        <v>51</v>
      </c>
      <c r="F9" s="1">
        <v>61</v>
      </c>
      <c r="G9" s="1">
        <v>58</v>
      </c>
      <c r="H9" s="1">
        <v>25</v>
      </c>
      <c r="I9" s="1">
        <v>47</v>
      </c>
      <c r="J9" s="1">
        <v>39</v>
      </c>
      <c r="K9" s="1">
        <v>75</v>
      </c>
    </row>
    <row r="10" spans="1:11">
      <c r="A10" s="5" t="s">
        <v>32</v>
      </c>
      <c r="B10" s="1"/>
      <c r="C10" s="1"/>
      <c r="D10" s="1">
        <v>1561</v>
      </c>
      <c r="E10" s="1">
        <v>216</v>
      </c>
      <c r="F10" s="1">
        <v>1574</v>
      </c>
      <c r="G10" s="1">
        <v>216</v>
      </c>
      <c r="H10" s="1">
        <v>4082</v>
      </c>
      <c r="I10" s="1">
        <v>1379</v>
      </c>
      <c r="J10" s="1">
        <v>2622</v>
      </c>
      <c r="K10" s="1"/>
    </row>
    <row r="11" spans="1:11">
      <c r="A11" s="1" t="s">
        <v>33</v>
      </c>
      <c r="B11" s="1" t="s">
        <v>34</v>
      </c>
      <c r="C11" s="1" t="s">
        <v>35</v>
      </c>
      <c r="D11" s="1" t="s">
        <v>36</v>
      </c>
      <c r="E11" s="1" t="s">
        <v>37</v>
      </c>
      <c r="F11" s="1" t="s">
        <v>38</v>
      </c>
      <c r="G11" s="1" t="s">
        <v>39</v>
      </c>
      <c r="H11" s="1" t="s">
        <v>40</v>
      </c>
      <c r="I11" s="1" t="s">
        <v>41</v>
      </c>
      <c r="J11" s="1" t="s">
        <v>42</v>
      </c>
      <c r="K11" s="1" t="s">
        <v>43</v>
      </c>
    </row>
    <row r="12" spans="1:11">
      <c r="A12" s="1" t="s">
        <v>44</v>
      </c>
      <c r="B12" s="1" t="s">
        <v>45</v>
      </c>
      <c r="C12" s="1" t="s">
        <v>46</v>
      </c>
      <c r="D12" s="1" t="s">
        <v>47</v>
      </c>
      <c r="E12" s="1" t="s">
        <v>48</v>
      </c>
      <c r="F12" s="1" t="s">
        <v>49</v>
      </c>
      <c r="G12" s="1" t="s">
        <v>50</v>
      </c>
      <c r="H12" s="1" t="s">
        <v>51</v>
      </c>
      <c r="I12" s="1" t="s">
        <v>52</v>
      </c>
      <c r="J12" s="1" t="s">
        <v>53</v>
      </c>
      <c r="K12" s="1" t="s">
        <v>43</v>
      </c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</sheetData>
  <mergeCells count="1">
    <mergeCell ref="A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Actuaciones</vt:lpstr>
      <vt:lpstr>Procesionaria 04-11</vt:lpstr>
      <vt:lpstr>Procesionaria 2011</vt:lpstr>
      <vt:lpstr>Perforadores</vt:lpstr>
      <vt:lpstr>Actuaciones Lymantria</vt:lpstr>
      <vt:lpstr>Puestas Lymantria</vt:lpstr>
      <vt:lpstr>Situacion montes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mmmartinez</cp:lastModifiedBy>
  <cp:lastPrinted>2007-03-21T14:46:10Z</cp:lastPrinted>
  <dcterms:created xsi:type="dcterms:W3CDTF">1996-11-27T10:00:04Z</dcterms:created>
  <dcterms:modified xsi:type="dcterms:W3CDTF">2014-03-03T10:41:20Z</dcterms:modified>
</cp:coreProperties>
</file>