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869"/>
  </bookViews>
  <sheets>
    <sheet name="Recogida select.-contenedores" sheetId="5" r:id="rId1"/>
    <sheet name="Recogida select.-contenedor" sheetId="6" r:id="rId2"/>
    <sheet name="Evaluación recg-select." sheetId="8" r:id="rId3"/>
  </sheets>
  <calcPr calcId="125725"/>
</workbook>
</file>

<file path=xl/calcChain.xml><?xml version="1.0" encoding="utf-8"?>
<calcChain xmlns="http://schemas.openxmlformats.org/spreadsheetml/2006/main">
  <c r="K10" i="5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<sst xmlns="http://schemas.openxmlformats.org/spreadsheetml/2006/main" count="45" uniqueCount="23">
  <si>
    <t>Toneladas recogidas</t>
  </si>
  <si>
    <t>Papel cartón</t>
  </si>
  <si>
    <t>Envases ligeros</t>
  </si>
  <si>
    <t xml:space="preserve">Vidrio </t>
  </si>
  <si>
    <t>Evolución de la recogida selectiva según la tipología de residuo en Andalucía, 2001-2010</t>
  </si>
  <si>
    <t xml:space="preserve"> Vidrio </t>
  </si>
  <si>
    <t>Ratio de contenedores por provincia en función del número de habitantes, para la recogida selectiva de residuos no peligrosos, 2010</t>
  </si>
  <si>
    <t>Ratio de contenedores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</si>
  <si>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</si>
  <si>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</si>
  <si>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</si>
  <si>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</si>
  <si>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</si>
  <si>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</si>
  <si>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</si>
  <si>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</si>
  <si>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</si>
  <si>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Nº de contenedores Vidrio</t>
  </si>
  <si>
    <t>Nº de contenedores envases ligeros</t>
  </si>
  <si>
    <t>Nº de contenedores papel cartón</t>
  </si>
  <si>
    <t>t/hab/año</t>
  </si>
  <si>
    <t>Provincia</t>
  </si>
  <si>
    <t>Unidad de medida: miles de toneladas.</t>
  </si>
</sst>
</file>

<file path=xl/styles.xml><?xml version="1.0" encoding="utf-8"?>
<styleSheet xmlns="http://schemas.openxmlformats.org/spreadsheetml/2006/main">
  <numFmts count="1">
    <numFmt numFmtId="164" formatCode="_-* #,##0\ _P_t_a_-;\-* #,##0\ _P_t_a_-;_-* &quot;-&quot;\ _P_t_a_-;_-@_-"/>
  </numFmts>
  <fonts count="1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55"/>
      <name val="Tahoma"/>
      <family val="2"/>
    </font>
    <font>
      <sz val="10"/>
      <color indexed="55"/>
      <name val="Tahoma"/>
      <family val="2"/>
    </font>
    <font>
      <b/>
      <sz val="10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Fill="1"/>
    <xf numFmtId="3" fontId="4" fillId="0" borderId="0" xfId="6" applyNumberFormat="1" applyFont="1" applyFill="1" applyBorder="1" applyAlignment="1">
      <alignment horizontal="right"/>
    </xf>
    <xf numFmtId="0" fontId="3" fillId="0" borderId="0" xfId="0" applyFont="1"/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 applyFill="1"/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3" fontId="0" fillId="0" borderId="0" xfId="5" applyNumberFormat="1" applyFont="1" applyFill="1" applyBorder="1"/>
    <xf numFmtId="3" fontId="9" fillId="0" borderId="0" xfId="0" applyNumberFormat="1" applyFont="1" applyFill="1"/>
    <xf numFmtId="0" fontId="6" fillId="0" borderId="0" xfId="0" applyFont="1" applyFill="1" applyBorder="1"/>
    <xf numFmtId="1" fontId="0" fillId="0" borderId="0" xfId="5" applyNumberFormat="1" applyFont="1" applyFill="1" applyBorder="1" applyAlignment="1">
      <alignment horizontal="right"/>
    </xf>
    <xf numFmtId="3" fontId="0" fillId="0" borderId="0" xfId="5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0" fontId="0" fillId="0" borderId="0" xfId="5" applyFont="1" applyFill="1" applyBorder="1"/>
    <xf numFmtId="3" fontId="0" fillId="0" borderId="0" xfId="0" applyNumberFormat="1" applyFont="1" applyFill="1"/>
    <xf numFmtId="1" fontId="0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1" fontId="0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3" fillId="0" borderId="0" xfId="2" applyFont="1"/>
    <xf numFmtId="0" fontId="7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7" fillId="0" borderId="0" xfId="2" applyFont="1" applyAlignment="1">
      <alignment horizontal="left"/>
    </xf>
    <xf numFmtId="3" fontId="9" fillId="0" borderId="0" xfId="2" applyNumberFormat="1" applyFont="1"/>
    <xf numFmtId="0" fontId="6" fillId="0" borderId="0" xfId="2" applyFont="1" applyBorder="1"/>
    <xf numFmtId="1" fontId="0" fillId="0" borderId="0" xfId="5" applyNumberFormat="1" applyFont="1" applyBorder="1" applyAlignment="1">
      <alignment horizontal="right"/>
    </xf>
    <xf numFmtId="3" fontId="0" fillId="0" borderId="1" xfId="5" applyNumberFormat="1" applyFont="1" applyBorder="1" applyAlignment="1">
      <alignment horizontal="right"/>
    </xf>
    <xf numFmtId="0" fontId="6" fillId="0" borderId="0" xfId="2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/>
    <xf numFmtId="1" fontId="4" fillId="0" borderId="0" xfId="2" applyNumberFormat="1" applyFont="1" applyBorder="1" applyAlignment="1">
      <alignment horizontal="right"/>
    </xf>
    <xf numFmtId="3" fontId="2" fillId="0" borderId="0" xfId="2" applyNumberFormat="1" applyFont="1"/>
    <xf numFmtId="1" fontId="4" fillId="0" borderId="0" xfId="2" applyNumberFormat="1" applyFont="1" applyAlignment="1">
      <alignment horizontal="right"/>
    </xf>
    <xf numFmtId="0" fontId="5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7" fillId="0" borderId="0" xfId="2" applyFont="1" applyAlignment="1">
      <alignment horizontal="center" wrapText="1"/>
    </xf>
    <xf numFmtId="0" fontId="7" fillId="0" borderId="0" xfId="2" applyFont="1" applyAlignment="1">
      <alignment horizontal="left" wrapText="1"/>
    </xf>
    <xf numFmtId="0" fontId="6" fillId="0" borderId="0" xfId="2" applyFont="1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2" applyFont="1" applyBorder="1" applyAlignment="1">
      <alignment horizontal="left" wrapText="1"/>
    </xf>
    <xf numFmtId="0" fontId="7" fillId="0" borderId="0" xfId="2" applyFont="1" applyAlignment="1">
      <alignment horizontal="center" vertical="center" wrapText="1"/>
    </xf>
  </cellXfs>
  <cellStyles count="8">
    <cellStyle name="Millares [0] 2" xfId="1"/>
    <cellStyle name="Normal" xfId="0" builtinId="0"/>
    <cellStyle name="Normal 2" xfId="2"/>
    <cellStyle name="Normal 2 2" xfId="3"/>
    <cellStyle name="Normal 2 2 2" xfId="4"/>
    <cellStyle name="Normal_070419 Tablas resiudos urbanos actualizar 2005 EnvioIMA05-2" xfId="5"/>
    <cellStyle name="Normal_Tablas recogida selectiva_actualizar 2006" xfId="6"/>
    <cellStyle name="Porcentual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8137292887684014"/>
          <c:y val="7.9452373658391751E-2"/>
          <c:w val="0.7622564983878013"/>
          <c:h val="0.66849583353957287"/>
        </c:manualLayout>
      </c:layout>
      <c:lineChart>
        <c:grouping val="standard"/>
        <c:ser>
          <c:idx val="0"/>
          <c:order val="0"/>
          <c:tx>
            <c:strRef>
              <c:f>'Recogida select.-contenedores'!$A$8</c:f>
              <c:strCache>
                <c:ptCount val="1"/>
                <c:pt idx="0">
                  <c:v>Papel cartón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'Recogida select.-contenedores'!$B$7:$K$7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'Recogida select.-contenedores'!$B$8:$K$8</c:f>
              <c:numCache>
                <c:formatCode>#,##0</c:formatCode>
                <c:ptCount val="10"/>
                <c:pt idx="0">
                  <c:v>36.401000000000003</c:v>
                </c:pt>
                <c:pt idx="1">
                  <c:v>48.151000000000003</c:v>
                </c:pt>
                <c:pt idx="2">
                  <c:v>53.313000000000002</c:v>
                </c:pt>
                <c:pt idx="3">
                  <c:v>64.546999999999997</c:v>
                </c:pt>
                <c:pt idx="4">
                  <c:v>106.93936479000001</c:v>
                </c:pt>
                <c:pt idx="5">
                  <c:v>119.34557710999999</c:v>
                </c:pt>
                <c:pt idx="6">
                  <c:v>139.75726203000002</c:v>
                </c:pt>
                <c:pt idx="7">
                  <c:v>155.10383661999998</c:v>
                </c:pt>
                <c:pt idx="8">
                  <c:v>144.92332199999998</c:v>
                </c:pt>
                <c:pt idx="9" formatCode="#,##0.00">
                  <c:v>112.784754406986</c:v>
                </c:pt>
              </c:numCache>
            </c:numRef>
          </c:val>
        </c:ser>
        <c:ser>
          <c:idx val="1"/>
          <c:order val="1"/>
          <c:tx>
            <c:strRef>
              <c:f>'Recogida select.-contenedores'!$A$9</c:f>
              <c:strCache>
                <c:ptCount val="1"/>
                <c:pt idx="0">
                  <c:v>Envases ligeros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'Recogida select.-contenedores'!$B$7:$K$7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'Recogida select.-contenedores'!$B$9:$K$9</c:f>
              <c:numCache>
                <c:formatCode>#,##0</c:formatCode>
                <c:ptCount val="10"/>
                <c:pt idx="0">
                  <c:v>27.472000000000001</c:v>
                </c:pt>
                <c:pt idx="1">
                  <c:v>33.154000000000003</c:v>
                </c:pt>
                <c:pt idx="2">
                  <c:v>48.445999999999998</c:v>
                </c:pt>
                <c:pt idx="3">
                  <c:v>54.543999999999997</c:v>
                </c:pt>
                <c:pt idx="4">
                  <c:v>79.065275</c:v>
                </c:pt>
                <c:pt idx="5">
                  <c:v>83.507929500000003</c:v>
                </c:pt>
                <c:pt idx="6">
                  <c:v>88.154235999999997</c:v>
                </c:pt>
                <c:pt idx="7">
                  <c:v>91.785560000000004</c:v>
                </c:pt>
                <c:pt idx="8">
                  <c:v>101.0107</c:v>
                </c:pt>
                <c:pt idx="9" formatCode="#,##0.00">
                  <c:v>89.620422000000005</c:v>
                </c:pt>
              </c:numCache>
            </c:numRef>
          </c:val>
        </c:ser>
        <c:ser>
          <c:idx val="2"/>
          <c:order val="2"/>
          <c:tx>
            <c:strRef>
              <c:f>'Recogida select.-contenedores'!$A$10</c:f>
              <c:strCache>
                <c:ptCount val="1"/>
                <c:pt idx="0">
                  <c:v> Vidrio 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'Recogida select.-contenedores'!$B$7:$K$7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'Recogida select.-contenedores'!$B$10:$K$10</c:f>
              <c:numCache>
                <c:formatCode>#,##0</c:formatCode>
                <c:ptCount val="10"/>
                <c:pt idx="0">
                  <c:v>29.626806999999999</c:v>
                </c:pt>
                <c:pt idx="1">
                  <c:v>45.217185000000001</c:v>
                </c:pt>
                <c:pt idx="2">
                  <c:v>50.7</c:v>
                </c:pt>
                <c:pt idx="3">
                  <c:v>54.162959000000001</c:v>
                </c:pt>
                <c:pt idx="4">
                  <c:v>99.700744999999998</c:v>
                </c:pt>
                <c:pt idx="5">
                  <c:v>107.71489800000001</c:v>
                </c:pt>
                <c:pt idx="6">
                  <c:v>120.14255343080001</c:v>
                </c:pt>
                <c:pt idx="7">
                  <c:v>125.10473284759999</c:v>
                </c:pt>
                <c:pt idx="8">
                  <c:v>78.888840000000002</c:v>
                </c:pt>
                <c:pt idx="9" formatCode="#,##0.00">
                  <c:v>82.031163000000006</c:v>
                </c:pt>
              </c:numCache>
            </c:numRef>
          </c:val>
        </c:ser>
        <c:marker val="1"/>
        <c:axId val="82173312"/>
        <c:axId val="90272896"/>
      </c:lineChart>
      <c:catAx>
        <c:axId val="82173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72896"/>
        <c:crossesAt val="0"/>
        <c:auto val="1"/>
        <c:lblAlgn val="ctr"/>
        <c:lblOffset val="100"/>
        <c:tickLblSkip val="1"/>
        <c:tickMarkSkip val="1"/>
      </c:catAx>
      <c:valAx>
        <c:axId val="90272896"/>
        <c:scaling>
          <c:orientation val="minMax"/>
          <c:max val="1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Miles de toneladas recogidas</a:t>
                </a:r>
              </a:p>
            </c:rich>
          </c:tx>
          <c:layout>
            <c:manualLayout>
              <c:xMode val="edge"/>
              <c:yMode val="edge"/>
              <c:x val="8.2108004216008432E-2"/>
              <c:y val="0.22739831434114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173312"/>
        <c:crossesAt val="1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811023622047252"/>
          <c:y val="0.86956652157610714"/>
          <c:w val="0.45196850393700794"/>
          <c:h val="7.66045548654246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10</xdr:row>
      <xdr:rowOff>19050</xdr:rowOff>
    </xdr:from>
    <xdr:to>
      <xdr:col>5</xdr:col>
      <xdr:colOff>676275</xdr:colOff>
      <xdr:row>31</xdr:row>
      <xdr:rowOff>85725</xdr:rowOff>
    </xdr:to>
    <xdr:graphicFrame macro="">
      <xdr:nvGraphicFramePr>
        <xdr:cNvPr id="217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2</xdr:row>
      <xdr:rowOff>19050</xdr:rowOff>
    </xdr:to>
    <xdr:pic>
      <xdr:nvPicPr>
        <xdr:cNvPr id="21710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0</xdr:row>
      <xdr:rowOff>1066800</xdr:rowOff>
    </xdr:to>
    <xdr:pic>
      <xdr:nvPicPr>
        <xdr:cNvPr id="220207" name="10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123825</xdr:colOff>
      <xdr:row>0</xdr:row>
      <xdr:rowOff>1066800</xdr:rowOff>
    </xdr:to>
    <xdr:pic>
      <xdr:nvPicPr>
        <xdr:cNvPr id="242689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abSelected="1" workbookViewId="0">
      <selection activeCell="I24" sqref="I24"/>
    </sheetView>
  </sheetViews>
  <sheetFormatPr baseColWidth="10" defaultColWidth="11.5703125" defaultRowHeight="11.25"/>
  <cols>
    <col min="1" max="1" width="49" style="6" customWidth="1"/>
    <col min="2" max="16384" width="11.5703125" style="6"/>
  </cols>
  <sheetData>
    <row r="1" spans="1:11" ht="71.25" customHeight="1"/>
    <row r="3" spans="1:11" ht="25.5" customHeight="1"/>
    <row r="4" spans="1:11" ht="15.75" customHeight="1">
      <c r="A4" s="55" t="s">
        <v>4</v>
      </c>
      <c r="B4" s="55"/>
      <c r="C4" s="55"/>
      <c r="D4" s="55"/>
      <c r="E4" s="55"/>
      <c r="F4" s="55"/>
      <c r="G4" s="48"/>
      <c r="H4" s="48"/>
      <c r="I4" s="48"/>
      <c r="J4" s="48"/>
    </row>
    <row r="6" spans="1:11" ht="12.75">
      <c r="B6" s="2"/>
      <c r="C6" s="2"/>
      <c r="D6" s="2"/>
      <c r="E6" s="2"/>
      <c r="F6" s="2"/>
      <c r="G6" s="2"/>
      <c r="H6" s="2"/>
      <c r="I6" s="2"/>
      <c r="J6" s="2"/>
      <c r="K6" s="7"/>
    </row>
    <row r="7" spans="1:11" ht="12.75">
      <c r="A7" s="1" t="s">
        <v>0</v>
      </c>
      <c r="B7" s="49">
        <v>2001</v>
      </c>
      <c r="C7" s="49">
        <v>2002</v>
      </c>
      <c r="D7" s="49">
        <v>2003</v>
      </c>
      <c r="E7" s="49">
        <v>2004</v>
      </c>
      <c r="F7" s="49">
        <v>2005</v>
      </c>
      <c r="G7" s="49">
        <v>2006</v>
      </c>
      <c r="H7" s="49">
        <v>2007</v>
      </c>
      <c r="I7" s="49">
        <v>2008</v>
      </c>
      <c r="J7" s="49">
        <v>2009</v>
      </c>
      <c r="K7" s="49">
        <v>2010</v>
      </c>
    </row>
    <row r="8" spans="1:11" ht="12.75">
      <c r="A8" s="2" t="s">
        <v>1</v>
      </c>
      <c r="B8" s="3">
        <f>36401/1000</f>
        <v>36.401000000000003</v>
      </c>
      <c r="C8" s="3">
        <f>48151/1000</f>
        <v>48.151000000000003</v>
      </c>
      <c r="D8" s="3">
        <f>53313/1000</f>
        <v>53.313000000000002</v>
      </c>
      <c r="E8" s="3">
        <f>64547/1000</f>
        <v>64.546999999999997</v>
      </c>
      <c r="F8" s="3">
        <f>106939.36479/1000</f>
        <v>106.93936479000001</v>
      </c>
      <c r="G8" s="3">
        <f>119345.57711/1000</f>
        <v>119.34557710999999</v>
      </c>
      <c r="H8" s="8">
        <f>139757.26203/1000</f>
        <v>139.75726203000002</v>
      </c>
      <c r="I8" s="3">
        <f>155103.83662/1000</f>
        <v>155.10383661999998</v>
      </c>
      <c r="J8" s="5">
        <f>144923.322/1000</f>
        <v>144.92332199999998</v>
      </c>
      <c r="K8" s="9">
        <f>112784.754406986/1000</f>
        <v>112.784754406986</v>
      </c>
    </row>
    <row r="9" spans="1:11" ht="12.75">
      <c r="A9" s="2" t="s">
        <v>2</v>
      </c>
      <c r="B9" s="3">
        <f>27472/1000</f>
        <v>27.472000000000001</v>
      </c>
      <c r="C9" s="3">
        <f>33154/1000</f>
        <v>33.154000000000003</v>
      </c>
      <c r="D9" s="3">
        <f>48446/1000</f>
        <v>48.445999999999998</v>
      </c>
      <c r="E9" s="3">
        <f>54544/1000</f>
        <v>54.543999999999997</v>
      </c>
      <c r="F9" s="4">
        <f>79065.275/1000</f>
        <v>79.065275</v>
      </c>
      <c r="G9" s="8">
        <f>83507.9295/1000</f>
        <v>83.507929500000003</v>
      </c>
      <c r="H9" s="3">
        <f>88154.236/1000</f>
        <v>88.154235999999997</v>
      </c>
      <c r="I9" s="3">
        <f>91785.56/1000</f>
        <v>91.785560000000004</v>
      </c>
      <c r="J9" s="5">
        <f>101010.7/1000</f>
        <v>101.0107</v>
      </c>
      <c r="K9" s="9">
        <f>89620.422/1000</f>
        <v>89.620422000000005</v>
      </c>
    </row>
    <row r="10" spans="1:11" ht="12.75">
      <c r="A10" s="2" t="s">
        <v>5</v>
      </c>
      <c r="B10" s="3">
        <f>29626.807/1000</f>
        <v>29.626806999999999</v>
      </c>
      <c r="C10" s="3">
        <f>45217.185/1000</f>
        <v>45.217185000000001</v>
      </c>
      <c r="D10" s="3">
        <f>50700/1000</f>
        <v>50.7</v>
      </c>
      <c r="E10" s="3">
        <f>54162.959/1000</f>
        <v>54.162959000000001</v>
      </c>
      <c r="F10" s="3">
        <f>99700.745/1000</f>
        <v>99.700744999999998</v>
      </c>
      <c r="G10" s="8">
        <f>107714.898/1000</f>
        <v>107.71489800000001</v>
      </c>
      <c r="H10" s="3">
        <f>120142.5534308/1000</f>
        <v>120.14255343080001</v>
      </c>
      <c r="I10" s="3">
        <f>125104.7328476/1000</f>
        <v>125.10473284759999</v>
      </c>
      <c r="J10" s="5">
        <f>78888.84/1000</f>
        <v>78.888840000000002</v>
      </c>
      <c r="K10" s="9">
        <f>82031.163/1000</f>
        <v>82.031163000000006</v>
      </c>
    </row>
    <row r="33" spans="1:12" s="10" customFormat="1"/>
    <row r="34" spans="1:12" s="10" customFormat="1"/>
    <row r="35" spans="1:12" s="10" customFormat="1">
      <c r="A35" s="10" t="s">
        <v>22</v>
      </c>
    </row>
    <row r="36" spans="1:12" s="10" customFormat="1" ht="12.75">
      <c r="A36" s="11"/>
      <c r="B36" s="11"/>
      <c r="C36" s="11"/>
      <c r="D36" s="11"/>
      <c r="E36" s="11"/>
      <c r="F36" s="11"/>
      <c r="H36" s="12"/>
      <c r="I36" s="13"/>
      <c r="J36" s="13"/>
      <c r="K36" s="13"/>
      <c r="L36" s="13"/>
    </row>
    <row r="37" spans="1:12" s="10" customFormat="1" ht="12.75">
      <c r="A37" s="14"/>
      <c r="B37" s="11"/>
      <c r="C37" s="11"/>
      <c r="D37" s="11"/>
      <c r="E37" s="11"/>
      <c r="F37" s="11"/>
      <c r="G37" s="11"/>
      <c r="H37" s="12"/>
      <c r="I37" s="13"/>
      <c r="J37" s="13"/>
      <c r="K37" s="13"/>
      <c r="L37" s="13"/>
    </row>
    <row r="38" spans="1:12" s="10" customFormat="1" ht="12.75">
      <c r="A38" s="15"/>
      <c r="B38" s="11"/>
      <c r="C38" s="11"/>
      <c r="D38" s="11"/>
      <c r="E38" s="11"/>
      <c r="F38" s="11"/>
      <c r="G38" s="15"/>
      <c r="H38" s="11"/>
      <c r="I38" s="16"/>
      <c r="J38" s="11"/>
      <c r="K38" s="17"/>
      <c r="L38" s="13"/>
    </row>
    <row r="39" spans="1:12" s="10" customFormat="1" ht="12.75">
      <c r="A39" s="11"/>
      <c r="B39" s="16"/>
      <c r="C39" s="16"/>
      <c r="D39" s="18"/>
      <c r="E39" s="11"/>
      <c r="F39" s="11"/>
      <c r="G39" s="11"/>
      <c r="H39" s="16"/>
      <c r="I39" s="19"/>
      <c r="J39" s="18"/>
      <c r="K39" s="20"/>
      <c r="L39" s="13"/>
    </row>
    <row r="40" spans="1:12" s="10" customFormat="1" ht="12.75">
      <c r="A40" s="21"/>
      <c r="B40" s="22"/>
      <c r="C40" s="22"/>
      <c r="D40" s="23"/>
      <c r="E40" s="21"/>
      <c r="F40" s="11"/>
      <c r="G40" s="21"/>
      <c r="H40" s="24"/>
      <c r="I40" s="19"/>
      <c r="J40" s="24"/>
      <c r="K40" s="20"/>
      <c r="L40" s="13"/>
    </row>
    <row r="41" spans="1:12" s="10" customFormat="1" ht="12.75">
      <c r="A41" s="21"/>
      <c r="B41" s="22"/>
      <c r="C41" s="22"/>
      <c r="D41" s="23"/>
      <c r="E41" s="21"/>
      <c r="F41" s="11"/>
      <c r="G41" s="21"/>
      <c r="H41" s="24"/>
      <c r="I41" s="19"/>
      <c r="J41" s="24"/>
      <c r="K41" s="20"/>
      <c r="L41" s="13"/>
    </row>
    <row r="42" spans="1:12" s="10" customFormat="1" ht="12.75">
      <c r="A42" s="21"/>
      <c r="B42" s="22"/>
      <c r="C42" s="22"/>
      <c r="D42" s="23"/>
      <c r="E42" s="21"/>
      <c r="F42" s="11"/>
      <c r="G42" s="21"/>
      <c r="H42" s="24"/>
      <c r="I42" s="19"/>
      <c r="J42" s="24"/>
      <c r="K42" s="20"/>
      <c r="L42" s="13"/>
    </row>
    <row r="43" spans="1:12" s="10" customFormat="1" ht="12.75">
      <c r="A43" s="21"/>
      <c r="B43" s="22"/>
      <c r="C43" s="22"/>
      <c r="D43" s="23"/>
      <c r="E43" s="21"/>
      <c r="F43" s="11"/>
      <c r="G43" s="21"/>
      <c r="H43" s="24"/>
      <c r="I43" s="25"/>
      <c r="J43" s="24"/>
      <c r="K43" s="20"/>
      <c r="L43" s="13"/>
    </row>
    <row r="44" spans="1:12" s="10" customFormat="1" ht="12.75">
      <c r="A44" s="21"/>
      <c r="B44" s="22"/>
      <c r="C44" s="22"/>
      <c r="D44" s="23"/>
      <c r="E44" s="21"/>
      <c r="F44" s="11"/>
      <c r="G44" s="21"/>
      <c r="H44" s="24"/>
      <c r="I44" s="19"/>
      <c r="J44" s="24"/>
      <c r="K44" s="20"/>
      <c r="L44" s="13"/>
    </row>
    <row r="45" spans="1:12" s="10" customFormat="1" ht="12.75">
      <c r="A45" s="21"/>
      <c r="B45" s="22"/>
      <c r="C45" s="22"/>
      <c r="D45" s="23"/>
      <c r="E45" s="21"/>
      <c r="F45" s="11"/>
      <c r="G45" s="21"/>
      <c r="H45" s="24"/>
      <c r="I45" s="19"/>
      <c r="J45" s="24"/>
      <c r="K45" s="20"/>
      <c r="L45" s="13"/>
    </row>
    <row r="46" spans="1:12" s="10" customFormat="1" ht="12.75">
      <c r="A46" s="21"/>
      <c r="B46" s="22"/>
      <c r="C46" s="22"/>
      <c r="D46" s="23"/>
      <c r="E46" s="21"/>
      <c r="F46" s="11"/>
      <c r="G46" s="21"/>
      <c r="H46" s="24"/>
      <c r="I46" s="26"/>
      <c r="J46" s="24"/>
      <c r="K46" s="20"/>
      <c r="L46" s="13"/>
    </row>
    <row r="47" spans="1:12" s="10" customFormat="1" ht="12.75">
      <c r="A47" s="21"/>
      <c r="B47" s="22"/>
      <c r="C47" s="27"/>
      <c r="D47" s="23"/>
      <c r="E47" s="21"/>
      <c r="F47" s="11"/>
      <c r="G47" s="21"/>
      <c r="H47" s="24"/>
      <c r="I47" s="28"/>
      <c r="J47" s="24"/>
      <c r="K47" s="20"/>
      <c r="L47" s="13"/>
    </row>
    <row r="48" spans="1:12" s="10" customFormat="1" ht="12.75">
      <c r="A48" s="21"/>
      <c r="B48" s="22"/>
      <c r="C48" s="29"/>
      <c r="D48" s="23"/>
      <c r="E48" s="21"/>
      <c r="F48" s="11"/>
      <c r="G48" s="21"/>
      <c r="H48" s="24"/>
      <c r="I48" s="24"/>
      <c r="J48" s="24"/>
    </row>
    <row r="49" spans="4:4" s="10" customFormat="1">
      <c r="D49" s="30"/>
    </row>
    <row r="50" spans="4:4" s="10" customFormat="1"/>
    <row r="51" spans="4:4" s="10" customFormat="1"/>
    <row r="52" spans="4:4" s="10" customFormat="1"/>
    <row r="53" spans="4:4" s="10" customFormat="1"/>
    <row r="54" spans="4:4" s="10" customFormat="1"/>
    <row r="55" spans="4:4" s="10" customFormat="1"/>
    <row r="56" spans="4:4" s="10" customFormat="1"/>
    <row r="57" spans="4:4" s="10" customFormat="1"/>
    <row r="58" spans="4:4" s="10" customFormat="1"/>
    <row r="59" spans="4:4" s="10" customFormat="1"/>
    <row r="60" spans="4:4" s="10" customFormat="1"/>
    <row r="61" spans="4:4" s="10" customFormat="1"/>
    <row r="62" spans="4:4" s="10" customFormat="1"/>
    <row r="63" spans="4:4" s="10" customFormat="1"/>
    <row r="64" spans="4: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</sheetData>
  <sheetProtection selectLockedCells="1" selectUnlockedCells="1"/>
  <mergeCells count="1">
    <mergeCell ref="A4: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D6" sqref="D6"/>
    </sheetView>
  </sheetViews>
  <sheetFormatPr baseColWidth="10" defaultColWidth="11.5703125" defaultRowHeight="11.25"/>
  <cols>
    <col min="1" max="1" width="49" style="31" customWidth="1"/>
    <col min="2" max="16384" width="11.5703125" style="31"/>
  </cols>
  <sheetData>
    <row r="1" spans="1:12" ht="94.5" customHeight="1"/>
    <row r="3" spans="1:12" ht="15.75" customHeight="1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</row>
    <row r="5" spans="1:12" ht="12.75">
      <c r="A5" s="32" t="s">
        <v>7</v>
      </c>
      <c r="B5" s="33"/>
      <c r="C5" s="33"/>
      <c r="D5" s="33"/>
      <c r="E5" s="33"/>
      <c r="F5" s="33"/>
      <c r="G5" s="32"/>
      <c r="H5" s="33"/>
      <c r="I5" s="34"/>
      <c r="J5" s="33"/>
      <c r="K5" s="35"/>
      <c r="L5" s="36"/>
    </row>
    <row r="6" spans="1:12" ht="54" customHeight="1">
      <c r="A6" s="57" t="s">
        <v>21</v>
      </c>
      <c r="B6" s="50" t="s">
        <v>19</v>
      </c>
      <c r="C6" s="50" t="s">
        <v>17</v>
      </c>
      <c r="D6" s="51" t="s">
        <v>18</v>
      </c>
      <c r="E6" s="52"/>
      <c r="F6" s="52"/>
      <c r="G6" s="33"/>
      <c r="H6" s="34"/>
      <c r="I6" s="19"/>
      <c r="J6" s="37"/>
      <c r="K6" s="38"/>
      <c r="L6" s="36"/>
    </row>
    <row r="7" spans="1:12" ht="12.75">
      <c r="A7" s="39" t="s">
        <v>8</v>
      </c>
      <c r="B7" s="40">
        <v>384.43440736478709</v>
      </c>
      <c r="C7" s="22">
        <v>327.01457451810063</v>
      </c>
      <c r="D7" s="41">
        <v>268.03853564547205</v>
      </c>
      <c r="E7" s="42"/>
      <c r="F7" s="33"/>
      <c r="G7" s="39"/>
      <c r="H7" s="43"/>
      <c r="I7" s="19"/>
      <c r="J7" s="43"/>
      <c r="K7" s="38"/>
      <c r="L7" s="36"/>
    </row>
    <row r="8" spans="1:12" ht="12.75">
      <c r="A8" s="39" t="s">
        <v>9</v>
      </c>
      <c r="B8" s="40">
        <v>362.82413997627521</v>
      </c>
      <c r="C8" s="22">
        <v>367.85812016656752</v>
      </c>
      <c r="D8" s="41">
        <v>159.66163180996642</v>
      </c>
      <c r="E8" s="42"/>
      <c r="F8" s="33"/>
      <c r="G8" s="39"/>
      <c r="H8" s="43"/>
      <c r="I8" s="19"/>
      <c r="J8" s="43"/>
      <c r="K8" s="38"/>
      <c r="L8" s="36"/>
    </row>
    <row r="9" spans="1:12" ht="12.75">
      <c r="A9" s="39" t="s">
        <v>10</v>
      </c>
      <c r="B9" s="40">
        <v>244.37631712259372</v>
      </c>
      <c r="C9" s="22">
        <v>444.32008830022073</v>
      </c>
      <c r="D9" s="41">
        <v>75.596995305164313</v>
      </c>
      <c r="E9" s="42"/>
      <c r="F9" s="33"/>
      <c r="G9" s="39"/>
      <c r="H9" s="43"/>
      <c r="I9" s="19"/>
      <c r="J9" s="43"/>
      <c r="K9" s="38"/>
      <c r="L9" s="36"/>
    </row>
    <row r="10" spans="1:12" ht="12.75">
      <c r="A10" s="39" t="s">
        <v>11</v>
      </c>
      <c r="B10" s="40">
        <v>358.15736040609136</v>
      </c>
      <c r="C10" s="22">
        <v>353.51251443973814</v>
      </c>
      <c r="D10" s="41">
        <v>302.89409435829759</v>
      </c>
      <c r="E10" s="42"/>
      <c r="F10" s="33"/>
      <c r="G10" s="39"/>
      <c r="H10" s="43"/>
      <c r="I10" s="25"/>
      <c r="J10" s="43"/>
      <c r="K10" s="38"/>
      <c r="L10" s="36"/>
    </row>
    <row r="11" spans="1:12" ht="12.75">
      <c r="A11" s="39" t="s">
        <v>12</v>
      </c>
      <c r="B11" s="40">
        <v>211.78273440726971</v>
      </c>
      <c r="C11" s="22">
        <v>306.37551744529861</v>
      </c>
      <c r="D11" s="41">
        <v>116.13561981618471</v>
      </c>
      <c r="E11" s="42"/>
      <c r="F11" s="33"/>
      <c r="G11" s="39"/>
      <c r="H11" s="43"/>
      <c r="I11" s="19"/>
      <c r="J11" s="43"/>
      <c r="K11" s="38"/>
      <c r="L11" s="36"/>
    </row>
    <row r="12" spans="1:12" ht="12.75">
      <c r="A12" s="39" t="s">
        <v>13</v>
      </c>
      <c r="B12" s="40">
        <v>201.74156626506024</v>
      </c>
      <c r="C12" s="22">
        <v>247.14848931466472</v>
      </c>
      <c r="D12" s="41">
        <v>195.21565774155997</v>
      </c>
      <c r="E12" s="42"/>
      <c r="F12" s="33"/>
      <c r="G12" s="39"/>
      <c r="H12" s="43"/>
      <c r="I12" s="19"/>
      <c r="J12" s="43"/>
      <c r="K12" s="38"/>
      <c r="L12" s="36"/>
    </row>
    <row r="13" spans="1:12" ht="12.75">
      <c r="A13" s="39" t="s">
        <v>14</v>
      </c>
      <c r="B13" s="40">
        <v>282.60918928508073</v>
      </c>
      <c r="C13" s="22">
        <v>311.92965116279072</v>
      </c>
      <c r="D13" s="41">
        <v>182.48945578231292</v>
      </c>
      <c r="E13" s="42"/>
      <c r="F13" s="33"/>
      <c r="G13" s="39"/>
      <c r="H13" s="43"/>
      <c r="I13" s="44"/>
      <c r="J13" s="43"/>
      <c r="K13" s="38"/>
      <c r="L13" s="36"/>
    </row>
    <row r="14" spans="1:12" ht="12.75">
      <c r="A14" s="39" t="s">
        <v>15</v>
      </c>
      <c r="B14" s="40">
        <v>347.25475214312337</v>
      </c>
      <c r="C14" s="45">
        <v>354.16534269351558</v>
      </c>
      <c r="D14" s="41">
        <v>167.14010462074978</v>
      </c>
      <c r="E14" s="42"/>
      <c r="F14" s="33"/>
      <c r="G14" s="39"/>
      <c r="H14" s="43"/>
      <c r="I14" s="46"/>
      <c r="J14" s="43"/>
      <c r="K14" s="38"/>
      <c r="L14" s="36"/>
    </row>
    <row r="15" spans="1:12" ht="12.75">
      <c r="A15" s="39" t="s">
        <v>16</v>
      </c>
      <c r="B15" s="40">
        <v>297.41228309340318</v>
      </c>
      <c r="C15" s="47">
        <v>336.50808007718285</v>
      </c>
      <c r="D15" s="41">
        <v>160.33586163305176</v>
      </c>
      <c r="E15" s="42"/>
      <c r="F15" s="33"/>
      <c r="G15" s="39"/>
      <c r="H15" s="43"/>
      <c r="I15" s="43"/>
      <c r="J15" s="43"/>
    </row>
  </sheetData>
  <sheetProtection selectLockedCells="1" selectUnlockedCells="1"/>
  <mergeCells count="1">
    <mergeCell ref="A3:J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"/>
  <sheetViews>
    <sheetView workbookViewId="0">
      <selection activeCell="C5" sqref="C5"/>
    </sheetView>
  </sheetViews>
  <sheetFormatPr baseColWidth="10" defaultRowHeight="12.75"/>
  <cols>
    <col min="1" max="1" width="27.42578125" customWidth="1"/>
    <col min="2" max="2" width="11.7109375" bestFit="1" customWidth="1"/>
    <col min="3" max="3" width="11.5703125" bestFit="1" customWidth="1"/>
    <col min="4" max="4" width="11.7109375" bestFit="1" customWidth="1"/>
    <col min="5" max="5" width="11.5703125" bestFit="1" customWidth="1"/>
    <col min="6" max="6" width="11.7109375" bestFit="1" customWidth="1"/>
    <col min="7" max="7" width="11.5703125" bestFit="1" customWidth="1"/>
    <col min="8" max="8" width="11.7109375" bestFit="1" customWidth="1"/>
    <col min="9" max="9" width="11.5703125" bestFit="1" customWidth="1"/>
    <col min="10" max="10" width="11.7109375" bestFit="1" customWidth="1"/>
    <col min="11" max="11" width="11.5703125" bestFit="1" customWidth="1"/>
    <col min="12" max="12" width="11.7109375" bestFit="1" customWidth="1"/>
    <col min="13" max="13" width="11.5703125" bestFit="1" customWidth="1"/>
    <col min="14" max="14" width="11.7109375" bestFit="1" customWidth="1"/>
    <col min="16" max="16" width="11.7109375" bestFit="1" customWidth="1"/>
    <col min="18" max="18" width="11.7109375" bestFit="1" customWidth="1"/>
    <col min="20" max="20" width="11.7109375" bestFit="1" customWidth="1"/>
    <col min="22" max="22" width="11.7109375" bestFit="1" customWidth="1"/>
    <col min="24" max="25" width="11.7109375" bestFit="1" customWidth="1"/>
  </cols>
  <sheetData>
    <row r="1" spans="1:21" ht="88.5" customHeight="1"/>
    <row r="4" spans="1:21">
      <c r="A4" s="1" t="s">
        <v>0</v>
      </c>
      <c r="B4" s="1">
        <v>2001</v>
      </c>
      <c r="C4" s="1">
        <v>2001</v>
      </c>
      <c r="D4" s="1">
        <v>2002</v>
      </c>
      <c r="E4" s="1">
        <v>2002</v>
      </c>
      <c r="F4" s="1">
        <v>2003</v>
      </c>
      <c r="G4" s="1">
        <v>2003</v>
      </c>
      <c r="H4" s="1">
        <v>2004</v>
      </c>
      <c r="I4" s="1">
        <v>2004</v>
      </c>
      <c r="J4" s="1">
        <v>2005</v>
      </c>
      <c r="K4" s="1">
        <v>2005</v>
      </c>
      <c r="L4" s="1">
        <v>2006</v>
      </c>
      <c r="M4" s="1">
        <v>2006</v>
      </c>
      <c r="N4" s="1">
        <v>2007</v>
      </c>
      <c r="O4" s="1">
        <v>2007</v>
      </c>
      <c r="P4" s="1">
        <v>2008</v>
      </c>
      <c r="Q4" s="1">
        <v>2008</v>
      </c>
      <c r="R4" s="1">
        <v>2009</v>
      </c>
      <c r="S4" s="1">
        <v>2009</v>
      </c>
      <c r="T4" s="1">
        <v>2010</v>
      </c>
      <c r="U4" s="1">
        <v>2010</v>
      </c>
    </row>
    <row r="5" spans="1:21" ht="42.75" customHeight="1">
      <c r="A5" s="1"/>
      <c r="B5" s="53" t="s">
        <v>0</v>
      </c>
      <c r="C5" s="53" t="s">
        <v>20</v>
      </c>
      <c r="D5" s="53" t="s">
        <v>0</v>
      </c>
      <c r="E5" s="53" t="s">
        <v>20</v>
      </c>
      <c r="F5" s="53" t="s">
        <v>0</v>
      </c>
      <c r="G5" s="53" t="s">
        <v>20</v>
      </c>
      <c r="H5" s="53" t="s">
        <v>0</v>
      </c>
      <c r="I5" s="53" t="s">
        <v>20</v>
      </c>
      <c r="J5" s="53" t="s">
        <v>0</v>
      </c>
      <c r="K5" s="53" t="s">
        <v>20</v>
      </c>
      <c r="L5" s="53" t="s">
        <v>0</v>
      </c>
      <c r="M5" s="53" t="s">
        <v>20</v>
      </c>
      <c r="N5" s="53" t="s">
        <v>0</v>
      </c>
      <c r="O5" s="53" t="s">
        <v>20</v>
      </c>
      <c r="P5" s="53" t="s">
        <v>0</v>
      </c>
      <c r="Q5" s="53" t="s">
        <v>20</v>
      </c>
      <c r="R5" s="53" t="s">
        <v>0</v>
      </c>
      <c r="S5" s="53" t="s">
        <v>20</v>
      </c>
      <c r="T5" s="53" t="s">
        <v>0</v>
      </c>
      <c r="U5" s="53" t="s">
        <v>20</v>
      </c>
    </row>
    <row r="6" spans="1:21">
      <c r="A6" s="1" t="s">
        <v>1</v>
      </c>
      <c r="B6" s="54">
        <v>36401</v>
      </c>
      <c r="C6" s="54">
        <v>6.0725040400227082</v>
      </c>
      <c r="D6" s="54">
        <v>48151</v>
      </c>
      <c r="E6" s="54">
        <v>7.7078202896991721</v>
      </c>
      <c r="F6" s="54">
        <v>53313</v>
      </c>
      <c r="G6" s="54">
        <v>8.4943832040234124</v>
      </c>
      <c r="H6" s="54">
        <v>64547</v>
      </c>
      <c r="I6" s="54">
        <v>10.284301252416844</v>
      </c>
      <c r="J6" s="54">
        <v>106939.36479000001</v>
      </c>
      <c r="K6" s="54">
        <v>13.91077910841965</v>
      </c>
      <c r="L6" s="54">
        <v>119345.57711</v>
      </c>
      <c r="M6" s="54">
        <v>14.963701755789355</v>
      </c>
      <c r="N6" s="54">
        <v>139757.26203000001</v>
      </c>
      <c r="O6" s="54">
        <v>17.340770310818552</v>
      </c>
      <c r="P6" s="54">
        <v>155103.83662000002</v>
      </c>
      <c r="Q6" s="54">
        <v>18.909982494983065</v>
      </c>
      <c r="R6" s="54">
        <v>144923.32199999999</v>
      </c>
      <c r="S6" s="54">
        <v>17.45449427870161</v>
      </c>
      <c r="T6" s="54">
        <v>112784.75440698609</v>
      </c>
      <c r="U6" s="54">
        <v>13.473311580429531</v>
      </c>
    </row>
    <row r="7" spans="1:21">
      <c r="A7" s="1" t="s">
        <v>2</v>
      </c>
      <c r="B7" s="54">
        <v>27472</v>
      </c>
      <c r="C7" s="54">
        <v>3.7104428328161334</v>
      </c>
      <c r="D7" s="54">
        <v>33154</v>
      </c>
      <c r="E7" s="54">
        <v>4.4332822709359396</v>
      </c>
      <c r="F7" s="54">
        <v>48446</v>
      </c>
      <c r="G7" s="54">
        <v>6.368735118672018</v>
      </c>
      <c r="H7" s="54">
        <v>54544</v>
      </c>
      <c r="I7" s="54">
        <v>7.1703812144004981</v>
      </c>
      <c r="J7" s="54">
        <v>79065.274999999994</v>
      </c>
      <c r="K7" s="54">
        <v>10.284889739445163</v>
      </c>
      <c r="L7" s="54">
        <v>83507.929499999998</v>
      </c>
      <c r="M7" s="54">
        <v>10.470331465486545</v>
      </c>
      <c r="N7" s="54">
        <v>88154.236000000004</v>
      </c>
      <c r="O7" s="54">
        <v>10.93798158462458</v>
      </c>
      <c r="P7" s="54">
        <v>91785.56</v>
      </c>
      <c r="Q7" s="54">
        <v>11.19033139808491</v>
      </c>
      <c r="R7" s="54">
        <v>101010.7</v>
      </c>
      <c r="S7" s="54">
        <v>12.165679484200925</v>
      </c>
      <c r="T7" s="54">
        <v>89620.422000000006</v>
      </c>
      <c r="U7" s="54">
        <v>10.706091225932463</v>
      </c>
    </row>
    <row r="8" spans="1:21">
      <c r="A8" s="1" t="s">
        <v>3</v>
      </c>
      <c r="B8" s="54">
        <v>29626.807000000001</v>
      </c>
      <c r="C8" s="54">
        <v>4.0014769107592034</v>
      </c>
      <c r="D8" s="54">
        <v>45217.184999999998</v>
      </c>
      <c r="E8" s="54">
        <v>6.0463456778105353</v>
      </c>
      <c r="F8" s="54">
        <v>50700</v>
      </c>
      <c r="G8" s="54">
        <v>6.665047073373886</v>
      </c>
      <c r="H8" s="54">
        <v>54162.959000000003</v>
      </c>
      <c r="I8" s="54">
        <v>7.1202893760990094</v>
      </c>
      <c r="J8" s="54">
        <v>99700.744999999995</v>
      </c>
      <c r="K8" s="54">
        <v>12.969172234783711</v>
      </c>
      <c r="L8" s="54">
        <v>107714.898</v>
      </c>
      <c r="M8" s="54">
        <v>13.505432269531646</v>
      </c>
      <c r="N8" s="54">
        <v>120142.55343080001</v>
      </c>
      <c r="O8" s="54">
        <v>14.907020882761268</v>
      </c>
      <c r="P8" s="54">
        <v>125104.73284759998</v>
      </c>
      <c r="Q8" s="54">
        <v>15.252545389857866</v>
      </c>
      <c r="R8" s="54">
        <v>78888.84</v>
      </c>
      <c r="S8" s="54">
        <v>9.5013334460647165</v>
      </c>
      <c r="T8" s="54">
        <v>82031.163</v>
      </c>
      <c r="U8" s="54">
        <v>9.7994753299346851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Recogida select.-contenedores</vt:lpstr>
      <vt:lpstr>Recogida select.-contenedor</vt:lpstr>
      <vt:lpstr>Evaluación recg-select.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2012-10-19T07:30:28Z</dcterms:created>
  <dcterms:modified xsi:type="dcterms:W3CDTF">2014-03-10T08:17:53Z</dcterms:modified>
</cp:coreProperties>
</file>