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360" windowHeight="9765" tabRatio="968"/>
  </bookViews>
  <sheets>
    <sheet name="Aporte 2002-10" sheetId="19" r:id="rId1"/>
    <sheet name="%Efluentes" sheetId="16" r:id="rId2"/>
    <sheet name="Graf_%Efluentes_atl" sheetId="21" r:id="rId3"/>
    <sheet name="Graf_%Efluentes_med" sheetId="20" r:id="rId4"/>
    <sheet name="Sectores_actividad_atl" sheetId="14" r:id="rId5"/>
    <sheet name="Sectores_actividad_med" sheetId="12" r:id="rId6"/>
    <sheet name="Sectores_act  (2002-10)med" sheetId="23" r:id="rId7"/>
    <sheet name="Sectores_act  (2002-10)atl" sheetId="22" r:id="rId8"/>
  </sheets>
  <calcPr calcId="125725"/>
</workbook>
</file>

<file path=xl/calcChain.xml><?xml version="1.0" encoding="utf-8"?>
<calcChain xmlns="http://schemas.openxmlformats.org/spreadsheetml/2006/main">
  <c r="D18" i="23"/>
  <c r="C18"/>
  <c r="B18"/>
  <c r="G17"/>
  <c r="H17" s="1"/>
  <c r="E17"/>
  <c r="F17" s="1"/>
  <c r="G16"/>
  <c r="H16" s="1"/>
  <c r="F16"/>
  <c r="E16"/>
  <c r="G15"/>
  <c r="H15" s="1"/>
  <c r="F15"/>
  <c r="E15"/>
  <c r="G14"/>
  <c r="H14" s="1"/>
  <c r="F14"/>
  <c r="E14"/>
  <c r="G13"/>
  <c r="H13" s="1"/>
  <c r="E13"/>
  <c r="F13" s="1"/>
  <c r="G12"/>
  <c r="H12" s="1"/>
  <c r="F12"/>
  <c r="E12"/>
  <c r="G11"/>
  <c r="H11" s="1"/>
  <c r="F11"/>
  <c r="E11"/>
  <c r="G10"/>
  <c r="H10" s="1"/>
  <c r="F10"/>
  <c r="E10"/>
  <c r="G9"/>
  <c r="H9" s="1"/>
  <c r="E9"/>
  <c r="F9" s="1"/>
  <c r="G8"/>
  <c r="H8" s="1"/>
  <c r="F8"/>
  <c r="E8"/>
  <c r="G7"/>
  <c r="H7" s="1"/>
  <c r="F7"/>
  <c r="E7"/>
  <c r="G6"/>
  <c r="H6" s="1"/>
  <c r="F6"/>
  <c r="E6"/>
  <c r="D16" i="22"/>
  <c r="E16" s="1"/>
  <c r="F16" s="1"/>
  <c r="C16"/>
  <c r="B16"/>
  <c r="G15"/>
  <c r="H15" s="1"/>
  <c r="E15"/>
  <c r="F15" s="1"/>
  <c r="G14"/>
  <c r="H14" s="1"/>
  <c r="E14"/>
  <c r="F14" s="1"/>
  <c r="G13"/>
  <c r="H13" s="1"/>
  <c r="E13"/>
  <c r="F13" s="1"/>
  <c r="G12"/>
  <c r="H12" s="1"/>
  <c r="E12"/>
  <c r="F12" s="1"/>
  <c r="G11"/>
  <c r="H11" s="1"/>
  <c r="E11"/>
  <c r="F11" s="1"/>
  <c r="G10"/>
  <c r="H10" s="1"/>
  <c r="E10"/>
  <c r="F10" s="1"/>
  <c r="G9"/>
  <c r="H9" s="1"/>
  <c r="E9"/>
  <c r="F9" s="1"/>
  <c r="G8"/>
  <c r="H8" s="1"/>
  <c r="E8"/>
  <c r="F8" s="1"/>
  <c r="G7"/>
  <c r="H7" s="1"/>
  <c r="E7"/>
  <c r="F7" s="1"/>
  <c r="B31" i="16"/>
  <c r="D31" s="1"/>
  <c r="C31"/>
  <c r="B32"/>
  <c r="C32"/>
  <c r="D32" s="1"/>
  <c r="D33"/>
  <c r="D34"/>
  <c r="D35"/>
  <c r="B50" s="1"/>
  <c r="D36"/>
  <c r="C51" s="1"/>
  <c r="D37"/>
  <c r="D38"/>
  <c r="B39"/>
  <c r="J8" i="19"/>
  <c r="B51" i="16"/>
  <c r="B53"/>
  <c r="B52"/>
  <c r="B49"/>
  <c r="B48"/>
  <c r="B61"/>
  <c r="F21" i="14"/>
  <c r="G19" s="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F10"/>
  <c r="E10"/>
  <c r="D10"/>
  <c r="F9"/>
  <c r="E9"/>
  <c r="D9"/>
  <c r="F8"/>
  <c r="E8"/>
  <c r="D8"/>
  <c r="F7"/>
  <c r="E7"/>
  <c r="D7"/>
  <c r="F6"/>
  <c r="E6"/>
  <c r="D6"/>
  <c r="F21" i="12"/>
  <c r="G19" s="1"/>
  <c r="F20"/>
  <c r="E20"/>
  <c r="D20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F7"/>
  <c r="E7"/>
  <c r="D7"/>
  <c r="G6"/>
  <c r="F6"/>
  <c r="E6"/>
  <c r="D6"/>
  <c r="E18" i="23" l="1"/>
  <c r="F18" s="1"/>
  <c r="G18"/>
  <c r="H18" s="1"/>
  <c r="G16" i="22"/>
  <c r="H16" s="1"/>
  <c r="C46" i="16"/>
  <c r="D39"/>
  <c r="D51"/>
  <c r="C50"/>
  <c r="B46"/>
  <c r="D46" s="1"/>
  <c r="C39"/>
  <c r="B67"/>
  <c r="B65"/>
  <c r="B63"/>
  <c r="B66"/>
  <c r="B64"/>
  <c r="B62"/>
  <c r="B60"/>
  <c r="D50"/>
  <c r="C48"/>
  <c r="D48" s="1"/>
  <c r="C52"/>
  <c r="D52" s="1"/>
  <c r="C47"/>
  <c r="C49"/>
  <c r="D49" s="1"/>
  <c r="C53"/>
  <c r="D53" s="1"/>
  <c r="G7" i="14"/>
  <c r="G9"/>
  <c r="G11"/>
  <c r="G13"/>
  <c r="G15"/>
  <c r="G17"/>
  <c r="G20"/>
  <c r="G6"/>
  <c r="G8"/>
  <c r="G10"/>
  <c r="G12"/>
  <c r="G14"/>
  <c r="G16"/>
  <c r="G18"/>
  <c r="G20" i="12"/>
  <c r="B54" i="16" l="1"/>
  <c r="B68"/>
  <c r="C67"/>
  <c r="C65"/>
  <c r="C63"/>
  <c r="C61"/>
  <c r="C66"/>
  <c r="C64"/>
  <c r="C62"/>
  <c r="C60"/>
  <c r="B47"/>
  <c r="D47" s="1"/>
  <c r="C68" l="1"/>
  <c r="C54"/>
  <c r="D54" s="1"/>
</calcChain>
</file>

<file path=xl/sharedStrings.xml><?xml version="1.0" encoding="utf-8"?>
<sst xmlns="http://schemas.openxmlformats.org/spreadsheetml/2006/main" count="178" uniqueCount="94">
  <si>
    <t>Acuicultura</t>
  </si>
  <si>
    <t>Papelera</t>
  </si>
  <si>
    <t>Metalurgia</t>
  </si>
  <si>
    <t>Cementera</t>
  </si>
  <si>
    <t>Servicios</t>
  </si>
  <si>
    <t>Total</t>
  </si>
  <si>
    <t>D_2010-2002</t>
  </si>
  <si>
    <t>D_2010-2009</t>
  </si>
  <si>
    <t>Orgánica básica</t>
  </si>
  <si>
    <t>Central térmica y cogeneración</t>
  </si>
  <si>
    <t>Farmacéutica</t>
  </si>
  <si>
    <t>Desaladora</t>
  </si>
  <si>
    <t>Tratamiento residuos peligrosos</t>
  </si>
  <si>
    <t>D_2010-2002 (UC/1000)</t>
  </si>
  <si>
    <t>D_2010-2009 (UC/1000)</t>
  </si>
  <si>
    <t>Alimentación</t>
  </si>
  <si>
    <t>NO</t>
  </si>
  <si>
    <t xml:space="preserve">Refinería </t>
  </si>
  <si>
    <t>Carga contaminante de los efluentes industriales vertidos al litoral mediterráneo andaluz por sectores de actividad, 2002-2010</t>
  </si>
  <si>
    <t xml:space="preserve">Fuente: Consejería de Agricultura, Pesca y Medio Ambiente. </t>
  </si>
  <si>
    <t>Red de Información Ambiental de Andalucía, 2012.</t>
  </si>
  <si>
    <t>Porcentaje de vertidos industriales realizados al litoral mediterráneo andaluz por sectores de actividad, 2010</t>
  </si>
  <si>
    <t>Sectores de actividad</t>
  </si>
  <si>
    <t>UC_ Atlántico</t>
  </si>
  <si>
    <t>UC_Mediterraneo</t>
  </si>
  <si>
    <t>%Atlántico</t>
  </si>
  <si>
    <t>%Mediterráneo</t>
  </si>
  <si>
    <t>UC_Litoral</t>
  </si>
  <si>
    <t>%Litoral</t>
  </si>
  <si>
    <t>Desalación</t>
  </si>
  <si>
    <t>Naval</t>
  </si>
  <si>
    <t>Química inorgánica</t>
  </si>
  <si>
    <t>Química orgánica</t>
  </si>
  <si>
    <t>Producción de energía</t>
  </si>
  <si>
    <t>Producción de fertilizantes</t>
  </si>
  <si>
    <t>Refinería</t>
  </si>
  <si>
    <t>Tratamiento y eliminación de aguas residuales urbanas</t>
  </si>
  <si>
    <t>Tratamiento y eliminación de residuos peligrosos</t>
  </si>
  <si>
    <t>Total general</t>
  </si>
  <si>
    <t>*No se representan porcentajes inferiores al 0.1%</t>
  </si>
  <si>
    <t>Inorgánica básica</t>
  </si>
  <si>
    <r>
      <t>Producción de cemento</t>
    </r>
    <r>
      <rPr>
        <sz val="11"/>
        <color indexed="10"/>
        <rFont val="Calibri"/>
        <family val="2"/>
      </rPr>
      <t/>
    </r>
  </si>
  <si>
    <t>Porcentaje de vertidos industriales realizados al litoral atlántico andaluz por sectores de actividad, 2010</t>
  </si>
  <si>
    <t>* Variable: Diferencia 2010–2002 (UC/1.000)</t>
  </si>
  <si>
    <t>Parámetros</t>
  </si>
  <si>
    <t>UC Atlántico</t>
  </si>
  <si>
    <t>UC Mediterráneo</t>
  </si>
  <si>
    <t>1,2-dicloroetano</t>
  </si>
  <si>
    <t>AOX</t>
  </si>
  <si>
    <t>Arsénico Total</t>
  </si>
  <si>
    <t>Cadmio Total</t>
  </si>
  <si>
    <t>Carbono Orgánico Total (COT)</t>
  </si>
  <si>
    <t>Cinc Total</t>
  </si>
  <si>
    <t>Cloro Residual Total</t>
  </si>
  <si>
    <t>Cloroformo</t>
  </si>
  <si>
    <t>Cobre Total</t>
  </si>
  <si>
    <t>Cromo Total</t>
  </si>
  <si>
    <t>Fenoles</t>
  </si>
  <si>
    <t>Fósforo Total</t>
  </si>
  <si>
    <t>Mercurio Total</t>
  </si>
  <si>
    <t>Níquel Total</t>
  </si>
  <si>
    <t>Nitrógeno Total</t>
  </si>
  <si>
    <t>Plomo Total</t>
  </si>
  <si>
    <t>Sólidos en Suspensión</t>
  </si>
  <si>
    <t>UC</t>
  </si>
  <si>
    <t>Compuestos organoclorados</t>
  </si>
  <si>
    <t>Metales</t>
  </si>
  <si>
    <t>%</t>
  </si>
  <si>
    <t>Carbono orgánico total</t>
  </si>
  <si>
    <t>Cloro residual total</t>
  </si>
  <si>
    <t>Fósforo total</t>
  </si>
  <si>
    <t>Nitrógeno total</t>
  </si>
  <si>
    <t>Sólidos en suspensión</t>
  </si>
  <si>
    <t>Carbono orgánico total (COT)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</si>
  <si>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</si>
  <si>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</t>
  </si>
  <si>
    <t>Litoral andaluz</t>
  </si>
  <si>
    <t>UC total</t>
  </si>
  <si>
    <t>(2002=100)</t>
  </si>
  <si>
    <t>Indice: 2002 = 100</t>
  </si>
  <si>
    <t>Carga contaminante de los efluentes industriales vertidos al litoral andaluz, 2002-2010</t>
  </si>
  <si>
    <t>Parámetros (datos agrupados)</t>
  </si>
  <si>
    <t>Suma de Unidades Contaminantes (UC)_CC2010</t>
  </si>
  <si>
    <t>Sustancias analizadas en los efluentes industriales vertidos al litoral andaluz, respecto a vertidos totales (%), 2010.</t>
  </si>
  <si>
    <t>Sustancias analizadas en los efluentes industriales vertidos al litoral andaluz, respecto a vertidos totales, en unidades contaminantes (UC), 2010.</t>
  </si>
  <si>
    <t>Sustancias analizadas en los efluentes industriales vertidos al litoral andaluz, respecto a vertidos totales, 2010.</t>
  </si>
  <si>
    <t>peso de cada parámetro con respecto al total del valor para el litoral andaluz (%)</t>
  </si>
  <si>
    <t>Sustancias analizadas en los efluentes industriales vertidos al litoral mediterraneo, respecto a vertidos totales, 2010.</t>
  </si>
  <si>
    <t>Sustancias analizadas en los efluentes industriales vertidos al litoral atlantico, respecto a vertidos totales, 2010.</t>
  </si>
  <si>
    <t>Unidades Contaminantes (UC)</t>
  </si>
  <si>
    <t xml:space="preserve">Nota: </t>
  </si>
  <si>
    <t>Carga contaminante de los efluentes industriales vertidos al litoral atlántico andaluz por sectores de actividad, 2002-2010</t>
  </si>
  <si>
    <t>Nota:</t>
  </si>
  <si>
    <t>El dato del sector alimentación es un dato importante que se pierde desde 2009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</si>
</sst>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/>
    </xf>
    <xf numFmtId="2" fontId="2" fillId="0" borderId="0" xfId="0" applyNumberFormat="1" applyFont="1" applyFill="1" applyBorder="1"/>
    <xf numFmtId="10" fontId="2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center"/>
    </xf>
    <xf numFmtId="9" fontId="2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3" fontId="2" fillId="0" borderId="0" xfId="0" applyNumberFormat="1" applyFont="1"/>
    <xf numFmtId="3" fontId="1" fillId="0" borderId="0" xfId="0" applyNumberFormat="1" applyFont="1"/>
    <xf numFmtId="9" fontId="2" fillId="0" borderId="0" xfId="0" applyNumberFormat="1" applyFont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5369664406067993"/>
          <c:y val="4.4025292432231598E-2"/>
          <c:w val="0.81712139880361478"/>
          <c:h val="0.84591454744787831"/>
        </c:manualLayout>
      </c:layout>
      <c:lineChart>
        <c:grouping val="standard"/>
        <c:ser>
          <c:idx val="0"/>
          <c:order val="0"/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'Aporte 2002-10'!$B$6:$J$6</c:f>
              <c:numCache>
                <c:formatCode>General</c:formatCod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</c:numCache>
            </c:numRef>
          </c:cat>
          <c:val>
            <c:numRef>
              <c:f>'Aporte 2002-10'!$B$8:$J$8</c:f>
              <c:numCache>
                <c:formatCode>0%</c:formatCode>
                <c:ptCount val="9"/>
                <c:pt idx="0">
                  <c:v>1</c:v>
                </c:pt>
                <c:pt idx="1">
                  <c:v>0.93341149730918271</c:v>
                </c:pt>
                <c:pt idx="2">
                  <c:v>0.91012567553747981</c:v>
                </c:pt>
                <c:pt idx="3">
                  <c:v>0.88218783751278707</c:v>
                </c:pt>
                <c:pt idx="4">
                  <c:v>0.68448762829068532</c:v>
                </c:pt>
                <c:pt idx="5">
                  <c:v>0.72685211161723284</c:v>
                </c:pt>
                <c:pt idx="6">
                  <c:v>0.84354236593417042</c:v>
                </c:pt>
                <c:pt idx="7">
                  <c:v>0.55826049585610615</c:v>
                </c:pt>
                <c:pt idx="8">
                  <c:v>0.61635561511752701</c:v>
                </c:pt>
              </c:numCache>
            </c:numRef>
          </c:val>
          <c:smooth val="1"/>
        </c:ser>
        <c:marker val="1"/>
        <c:axId val="59207040"/>
        <c:axId val="59221120"/>
      </c:lineChart>
      <c:catAx>
        <c:axId val="59207040"/>
        <c:scaling>
          <c:orientation val="minMax"/>
        </c:scaling>
        <c:axPos val="b"/>
        <c:numFmt formatCode="General" sourceLinked="1"/>
        <c:tickLblPos val="nextTo"/>
        <c:crossAx val="59221120"/>
        <c:crosses val="autoZero"/>
        <c:auto val="1"/>
        <c:lblAlgn val="ctr"/>
        <c:lblOffset val="100"/>
      </c:catAx>
      <c:valAx>
        <c:axId val="592211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b="0"/>
                  <a:t>Índice (2002=100)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%" sourceLinked="1"/>
        <c:tickLblPos val="nextTo"/>
        <c:crossAx val="59207040"/>
        <c:crosses val="autoZero"/>
        <c:crossBetween val="between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2.910605865268753E-2"/>
          <c:y val="3.278692273826609E-2"/>
          <c:w val="0.61538524008539364"/>
          <c:h val="0.885246913933185"/>
        </c:manualLayout>
      </c:layout>
      <c:barChart>
        <c:barDir val="col"/>
        <c:grouping val="stacked"/>
        <c:ser>
          <c:idx val="0"/>
          <c:order val="0"/>
          <c:tx>
            <c:strRef>
              <c:f>'%Efluentes'!$A$46</c:f>
              <c:strCache>
                <c:ptCount val="1"/>
                <c:pt idx="0">
                  <c:v>Compuestos organoclorados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'%Efluentes'!$B$46</c:f>
              <c:numCache>
                <c:formatCode>0%</c:formatCode>
                <c:ptCount val="1"/>
                <c:pt idx="0">
                  <c:v>0.92546901299987794</c:v>
                </c:pt>
              </c:numCache>
            </c:numRef>
          </c:val>
        </c:ser>
        <c:ser>
          <c:idx val="1"/>
          <c:order val="1"/>
          <c:tx>
            <c:strRef>
              <c:f>'%Efluentes'!$A$47</c:f>
              <c:strCache>
                <c:ptCount val="1"/>
                <c:pt idx="0">
                  <c:v>Metales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'%Efluentes'!$B$47</c:f>
              <c:numCache>
                <c:formatCode>0%</c:formatCode>
                <c:ptCount val="1"/>
                <c:pt idx="0">
                  <c:v>0.78203080446904771</c:v>
                </c:pt>
              </c:numCache>
            </c:numRef>
          </c:val>
        </c:ser>
        <c:ser>
          <c:idx val="2"/>
          <c:order val="2"/>
          <c:tx>
            <c:strRef>
              <c:f>'%Efluentes'!$A$48</c:f>
              <c:strCache>
                <c:ptCount val="1"/>
                <c:pt idx="0">
                  <c:v>Carbono orgánico 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'%Efluentes'!$B$48</c:f>
              <c:numCache>
                <c:formatCode>0%</c:formatCode>
                <c:ptCount val="1"/>
                <c:pt idx="0">
                  <c:v>0.86545944845014378</c:v>
                </c:pt>
              </c:numCache>
            </c:numRef>
          </c:val>
        </c:ser>
        <c:ser>
          <c:idx val="3"/>
          <c:order val="3"/>
          <c:tx>
            <c:strRef>
              <c:f>'%Efluentes'!$A$49</c:f>
              <c:strCache>
                <c:ptCount val="1"/>
                <c:pt idx="0">
                  <c:v>Cloro residual 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'%Efluentes'!$B$49</c:f>
              <c:numCache>
                <c:formatCode>0%</c:formatCode>
                <c:ptCount val="1"/>
                <c:pt idx="0">
                  <c:v>4.1822491726678172E-2</c:v>
                </c:pt>
              </c:numCache>
            </c:numRef>
          </c:val>
        </c:ser>
        <c:ser>
          <c:idx val="4"/>
          <c:order val="4"/>
          <c:tx>
            <c:strRef>
              <c:f>'%Efluentes'!$A$50</c:f>
              <c:strCache>
                <c:ptCount val="1"/>
                <c:pt idx="0">
                  <c:v>Fenoles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'%Efluentes'!$B$50</c:f>
              <c:numCache>
                <c:formatCode>0%</c:formatCode>
                <c:ptCount val="1"/>
                <c:pt idx="0">
                  <c:v>0.25241453180515777</c:v>
                </c:pt>
              </c:numCache>
            </c:numRef>
          </c:val>
        </c:ser>
        <c:ser>
          <c:idx val="5"/>
          <c:order val="5"/>
          <c:tx>
            <c:strRef>
              <c:f>'%Efluentes'!$A$51</c:f>
              <c:strCache>
                <c:ptCount val="1"/>
                <c:pt idx="0">
                  <c:v>Fósforo 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'%Efluentes'!$B$51</c:f>
              <c:numCache>
                <c:formatCode>0%</c:formatCode>
                <c:ptCount val="1"/>
                <c:pt idx="0">
                  <c:v>0.48708035542946221</c:v>
                </c:pt>
              </c:numCache>
            </c:numRef>
          </c:val>
        </c:ser>
        <c:ser>
          <c:idx val="6"/>
          <c:order val="6"/>
          <c:tx>
            <c:strRef>
              <c:f>'%Efluentes'!$A$52</c:f>
              <c:strCache>
                <c:ptCount val="1"/>
                <c:pt idx="0">
                  <c:v>Nitrógeno 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'%Efluentes'!$B$52</c:f>
              <c:numCache>
                <c:formatCode>0%</c:formatCode>
                <c:ptCount val="1"/>
                <c:pt idx="0">
                  <c:v>0.14323436584554516</c:v>
                </c:pt>
              </c:numCache>
            </c:numRef>
          </c:val>
        </c:ser>
        <c:ser>
          <c:idx val="7"/>
          <c:order val="7"/>
          <c:tx>
            <c:strRef>
              <c:f>'%Efluentes'!$A$53</c:f>
              <c:strCache>
                <c:ptCount val="1"/>
                <c:pt idx="0">
                  <c:v>Sólidos en suspensión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'%Efluentes'!$B$53</c:f>
              <c:numCache>
                <c:formatCode>0%</c:formatCode>
                <c:ptCount val="1"/>
                <c:pt idx="0">
                  <c:v>0.73998165600314214</c:v>
                </c:pt>
              </c:numCache>
            </c:numRef>
          </c:val>
        </c:ser>
        <c:dLbls>
          <c:showVal val="1"/>
        </c:dLbls>
        <c:gapWidth val="95"/>
        <c:overlap val="100"/>
        <c:axId val="100801536"/>
        <c:axId val="104569088"/>
      </c:barChart>
      <c:catAx>
        <c:axId val="100801536"/>
        <c:scaling>
          <c:orientation val="minMax"/>
        </c:scaling>
        <c:axPos val="b"/>
        <c:numFmt formatCode="General" sourceLinked="1"/>
        <c:majorTickMark val="none"/>
        <c:tickLblPos val="nextTo"/>
        <c:crossAx val="104569088"/>
        <c:crosses val="autoZero"/>
        <c:auto val="1"/>
        <c:lblAlgn val="ctr"/>
        <c:lblOffset val="100"/>
      </c:catAx>
      <c:valAx>
        <c:axId val="104569088"/>
        <c:scaling>
          <c:orientation val="minMax"/>
        </c:scaling>
        <c:delete val="1"/>
        <c:axPos val="l"/>
        <c:numFmt formatCode="0%" sourceLinked="1"/>
        <c:tickLblPos val="nextTo"/>
        <c:crossAx val="100801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627918143270508"/>
          <c:y val="9.6018845162065131E-2"/>
          <c:w val="0.39708980019023754"/>
          <c:h val="0.79859576098205187"/>
        </c:manualLayout>
      </c:layout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1.4063599400290431E-3"/>
          <c:y val="9.2368907471532632E-2"/>
          <c:w val="0.61538524008539364"/>
          <c:h val="0.81318561216142571"/>
        </c:manualLayout>
      </c:layout>
      <c:barChart>
        <c:barDir val="col"/>
        <c:grouping val="stacked"/>
        <c:ser>
          <c:idx val="0"/>
          <c:order val="0"/>
          <c:tx>
            <c:strRef>
              <c:f>'%Efluentes'!$A$46</c:f>
              <c:strCache>
                <c:ptCount val="1"/>
                <c:pt idx="0">
                  <c:v>Compuestos organoclorados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'%Efluentes'!$C$46</c:f>
              <c:numCache>
                <c:formatCode>0%</c:formatCode>
                <c:ptCount val="1"/>
                <c:pt idx="0">
                  <c:v>7.453098700012209E-2</c:v>
                </c:pt>
              </c:numCache>
            </c:numRef>
          </c:val>
        </c:ser>
        <c:ser>
          <c:idx val="1"/>
          <c:order val="1"/>
          <c:tx>
            <c:strRef>
              <c:f>'%Efluentes'!$A$47</c:f>
              <c:strCache>
                <c:ptCount val="1"/>
                <c:pt idx="0">
                  <c:v>Metales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'%Efluentes'!$C$47</c:f>
              <c:numCache>
                <c:formatCode>0%</c:formatCode>
                <c:ptCount val="1"/>
                <c:pt idx="0">
                  <c:v>0.21796919553095231</c:v>
                </c:pt>
              </c:numCache>
            </c:numRef>
          </c:val>
        </c:ser>
        <c:ser>
          <c:idx val="2"/>
          <c:order val="2"/>
          <c:tx>
            <c:strRef>
              <c:f>'%Efluentes'!$A$48</c:f>
              <c:strCache>
                <c:ptCount val="1"/>
                <c:pt idx="0">
                  <c:v>Carbono orgánico 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'%Efluentes'!$C$48</c:f>
              <c:numCache>
                <c:formatCode>0%</c:formatCode>
                <c:ptCount val="1"/>
                <c:pt idx="0">
                  <c:v>0.13454055154985625</c:v>
                </c:pt>
              </c:numCache>
            </c:numRef>
          </c:val>
        </c:ser>
        <c:ser>
          <c:idx val="3"/>
          <c:order val="3"/>
          <c:tx>
            <c:strRef>
              <c:f>'%Efluentes'!$A$49</c:f>
              <c:strCache>
                <c:ptCount val="1"/>
                <c:pt idx="0">
                  <c:v>Cloro residual 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'%Efluentes'!$C$49</c:f>
              <c:numCache>
                <c:formatCode>0%</c:formatCode>
                <c:ptCount val="1"/>
                <c:pt idx="0">
                  <c:v>0.95817750827332193</c:v>
                </c:pt>
              </c:numCache>
            </c:numRef>
          </c:val>
        </c:ser>
        <c:ser>
          <c:idx val="4"/>
          <c:order val="4"/>
          <c:tx>
            <c:strRef>
              <c:f>'%Efluentes'!$A$50</c:f>
              <c:strCache>
                <c:ptCount val="1"/>
                <c:pt idx="0">
                  <c:v>Fenoles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'%Efluentes'!$C$50</c:f>
              <c:numCache>
                <c:formatCode>0%</c:formatCode>
                <c:ptCount val="1"/>
                <c:pt idx="0">
                  <c:v>0.74758546819484228</c:v>
                </c:pt>
              </c:numCache>
            </c:numRef>
          </c:val>
        </c:ser>
        <c:ser>
          <c:idx val="5"/>
          <c:order val="5"/>
          <c:tx>
            <c:strRef>
              <c:f>'%Efluentes'!$A$51</c:f>
              <c:strCache>
                <c:ptCount val="1"/>
                <c:pt idx="0">
                  <c:v>Fósforo 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'%Efluentes'!$C$51</c:f>
              <c:numCache>
                <c:formatCode>0%</c:formatCode>
                <c:ptCount val="1"/>
                <c:pt idx="0">
                  <c:v>0.51291964457053774</c:v>
                </c:pt>
              </c:numCache>
            </c:numRef>
          </c:val>
        </c:ser>
        <c:ser>
          <c:idx val="6"/>
          <c:order val="6"/>
          <c:tx>
            <c:strRef>
              <c:f>'%Efluentes'!$A$52</c:f>
              <c:strCache>
                <c:ptCount val="1"/>
                <c:pt idx="0">
                  <c:v>Nitrógeno 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'%Efluentes'!$C$52</c:f>
              <c:numCache>
                <c:formatCode>0%</c:formatCode>
                <c:ptCount val="1"/>
                <c:pt idx="0">
                  <c:v>0.85676563415445484</c:v>
                </c:pt>
              </c:numCache>
            </c:numRef>
          </c:val>
        </c:ser>
        <c:ser>
          <c:idx val="7"/>
          <c:order val="7"/>
          <c:tx>
            <c:strRef>
              <c:f>'%Efluentes'!$A$53</c:f>
              <c:strCache>
                <c:ptCount val="1"/>
                <c:pt idx="0">
                  <c:v>Sólidos en suspensión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Lit>
              <c:ptCount val="1"/>
              <c:pt idx="0">
                <c:v>%</c:v>
              </c:pt>
            </c:strLit>
          </c:cat>
          <c:val>
            <c:numRef>
              <c:f>'%Efluentes'!$C$53</c:f>
              <c:numCache>
                <c:formatCode>0%</c:formatCode>
                <c:ptCount val="1"/>
                <c:pt idx="0">
                  <c:v>0.26001834399685791</c:v>
                </c:pt>
              </c:numCache>
            </c:numRef>
          </c:val>
        </c:ser>
        <c:dLbls>
          <c:showVal val="1"/>
        </c:dLbls>
        <c:gapWidth val="95"/>
        <c:overlap val="100"/>
        <c:axId val="94628864"/>
        <c:axId val="97048832"/>
      </c:barChart>
      <c:catAx>
        <c:axId val="94628864"/>
        <c:scaling>
          <c:orientation val="minMax"/>
        </c:scaling>
        <c:axPos val="b"/>
        <c:numFmt formatCode="General" sourceLinked="1"/>
        <c:majorTickMark val="none"/>
        <c:tickLblPos val="nextTo"/>
        <c:crossAx val="97048832"/>
        <c:crosses val="autoZero"/>
        <c:auto val="1"/>
        <c:lblAlgn val="ctr"/>
        <c:lblOffset val="100"/>
      </c:catAx>
      <c:valAx>
        <c:axId val="97048832"/>
        <c:scaling>
          <c:orientation val="minMax"/>
        </c:scaling>
        <c:delete val="1"/>
        <c:axPos val="l"/>
        <c:numFmt formatCode="0%" sourceLinked="1"/>
        <c:tickLblPos val="nextTo"/>
        <c:crossAx val="94628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122723170643811"/>
          <c:y val="9.4117647058823528E-2"/>
          <c:w val="0.37214174991650484"/>
          <c:h val="0.80235294117647049"/>
        </c:manualLayout>
      </c:layout>
    </c:legend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8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21448863636363641"/>
          <c:y val="9.0439504702400031E-2"/>
          <c:w val="0.56818181818181845"/>
          <c:h val="0.64599646216000062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spPr>
              <a:solidFill>
                <a:srgbClr val="993300"/>
              </a:solidFill>
            </c:spPr>
          </c:dPt>
          <c:dPt>
            <c:idx val="4"/>
            <c:spPr>
              <a:solidFill>
                <a:srgbClr val="0070C0"/>
              </a:solidFill>
            </c:spPr>
          </c:dPt>
          <c:dPt>
            <c:idx val="5"/>
            <c:spPr>
              <a:solidFill>
                <a:srgbClr val="E54371"/>
              </a:solidFill>
            </c:spPr>
          </c:dPt>
          <c:dPt>
            <c:idx val="6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-1.440025288809702E-2"/>
                  <c:y val="-6.56094458780887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9857578021725386"/>
                  <c:y val="-0.1757324452090547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Val val="1"/>
            </c:dLbl>
            <c:dLbl>
              <c:idx val="3"/>
              <c:layout>
                <c:manualLayout>
                  <c:x val="0.10200394658696862"/>
                  <c:y val="1.94387466272598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Val val="1"/>
            </c:dLbl>
            <c:spPr>
              <a:noFill/>
              <a:ln w="25400">
                <a:noFill/>
              </a:ln>
            </c:spPr>
            <c:showVal val="1"/>
            <c:showLeaderLines val="1"/>
          </c:dLbls>
          <c:cat>
            <c:strRef>
              <c:f>(Sectores_actividad_med!$A$6,Sectores_actividad_med!$A$9,Sectores_actividad_med!$A$11,Sectores_actividad_med!$A$12,Sectores_actividad_med!$A$15,Sectores_actividad_med!$A$16,Sectores_actividad_med!$A$17)</c:f>
              <c:strCache>
                <c:ptCount val="7"/>
                <c:pt idx="0">
                  <c:v>Acuicultura</c:v>
                </c:pt>
                <c:pt idx="1">
                  <c:v>Papelera</c:v>
                </c:pt>
                <c:pt idx="2">
                  <c:v>Metalurgia</c:v>
                </c:pt>
                <c:pt idx="3">
                  <c:v>Química inorgánica</c:v>
                </c:pt>
                <c:pt idx="4">
                  <c:v>Producción de energía</c:v>
                </c:pt>
                <c:pt idx="5">
                  <c:v>Producción de fertilizantes</c:v>
                </c:pt>
                <c:pt idx="6">
                  <c:v>Refinería</c:v>
                </c:pt>
              </c:strCache>
            </c:strRef>
          </c:cat>
          <c:val>
            <c:numRef>
              <c:f>(Sectores_actividad_med!$D$6,Sectores_actividad_med!$D$9,Sectores_actividad_med!$D$11,Sectores_actividad_med!$D$12,Sectores_actividad_med!$D$15,Sectores_actividad_med!$D$16,Sectores_actividad_med!$D$17)</c:f>
              <c:numCache>
                <c:formatCode>0.00%</c:formatCode>
                <c:ptCount val="7"/>
                <c:pt idx="0">
                  <c:v>4.6385390358216608E-2</c:v>
                </c:pt>
                <c:pt idx="1">
                  <c:v>0.6408332951927932</c:v>
                </c:pt>
                <c:pt idx="2">
                  <c:v>9.8026909821102529E-2</c:v>
                </c:pt>
                <c:pt idx="3">
                  <c:v>5.7863688942945628E-2</c:v>
                </c:pt>
                <c:pt idx="4">
                  <c:v>8.9126826387628446E-3</c:v>
                </c:pt>
                <c:pt idx="5">
                  <c:v>5.7045387552544263E-2</c:v>
                </c:pt>
                <c:pt idx="6">
                  <c:v>8.9743280143093795E-2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51136363636373"/>
          <c:y val="0.8087875706243205"/>
          <c:w val="0.67755681818181845"/>
          <c:h val="0.18087900940480006"/>
        </c:manualLayout>
      </c:layout>
    </c:legend>
    <c:plotVisOnly val="1"/>
    <c:dispBlanksAs val="zero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8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18862703481698251"/>
          <c:y val="9.8701423880661429E-2"/>
          <c:w val="0.62135964410300126"/>
          <c:h val="0.72467624375538242"/>
        </c:manualLayout>
      </c:layout>
      <c:pie3DChart>
        <c:varyColors val="1"/>
        <c:ser>
          <c:idx val="0"/>
          <c:order val="0"/>
          <c:dPt>
            <c:idx val="6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1"/>
              <c:layout>
                <c:manualLayout>
                  <c:x val="4.9601089940093561E-3"/>
                  <c:y val="-2.33204348389659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Val val="1"/>
            </c:dLbl>
            <c:dLbl>
              <c:idx val="3"/>
              <c:layout>
                <c:manualLayout>
                  <c:x val="-0.18453599406944426"/>
                  <c:y val="-8.58311263454607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Val val="1"/>
            </c:dLbl>
            <c:dLbl>
              <c:idx val="4"/>
              <c:layout>
                <c:manualLayout>
                  <c:x val="0.15794722606239239"/>
                  <c:y val="-0.1815045398755492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Val val="1"/>
            </c:dLbl>
            <c:spPr>
              <a:noFill/>
              <a:ln w="25400">
                <a:noFill/>
              </a:ln>
            </c:spPr>
            <c:showVal val="1"/>
            <c:showLeaderLines val="1"/>
          </c:dLbls>
          <c:cat>
            <c:strRef>
              <c:f>(Sectores_actividad_med!$A$6,Sectores_actividad_med!$A$7,Sectores_actividad_med!$A$9,Sectores_actividad_med!$A$10,Sectores_actividad_med!$A$11,Sectores_actividad_med!$A$15,Sectores_actividad_med!$A$17)</c:f>
              <c:strCache>
                <c:ptCount val="7"/>
                <c:pt idx="0">
                  <c:v>Acuicultura</c:v>
                </c:pt>
                <c:pt idx="1">
                  <c:v>Desalación</c:v>
                </c:pt>
                <c:pt idx="2">
                  <c:v>Papelera</c:v>
                </c:pt>
                <c:pt idx="3">
                  <c:v>Farmacéutica</c:v>
                </c:pt>
                <c:pt idx="4">
                  <c:v>Metalurgia</c:v>
                </c:pt>
                <c:pt idx="5">
                  <c:v>Producción de energía</c:v>
                </c:pt>
                <c:pt idx="6">
                  <c:v>Refinería</c:v>
                </c:pt>
              </c:strCache>
            </c:strRef>
          </c:cat>
          <c:val>
            <c:numRef>
              <c:f>(Sectores_actividad_med!$E$6,Sectores_actividad_med!$E$7,Sectores_actividad_med!$E$9,Sectores_actividad_med!$E$10,Sectores_actividad_med!$E$11,Sectores_actividad_med!$E$15,Sectores_actividad_med!$E$17)</c:f>
              <c:numCache>
                <c:formatCode>0.00%</c:formatCode>
                <c:ptCount val="7"/>
                <c:pt idx="0">
                  <c:v>1.0821261765338699E-2</c:v>
                </c:pt>
                <c:pt idx="1">
                  <c:v>1.7983856107266862E-2</c:v>
                </c:pt>
                <c:pt idx="2">
                  <c:v>1.4161974524825338E-2</c:v>
                </c:pt>
                <c:pt idx="3">
                  <c:v>0.42494883741923994</c:v>
                </c:pt>
                <c:pt idx="4">
                  <c:v>0.32315169991784604</c:v>
                </c:pt>
                <c:pt idx="5">
                  <c:v>2.085854372816235E-2</c:v>
                </c:pt>
                <c:pt idx="6">
                  <c:v>0.18768683821812621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66582374321677"/>
          <c:y val="0.8441569147688146"/>
          <c:w val="0.764216883707039"/>
          <c:h val="0.14025991814620306"/>
        </c:manualLayout>
      </c:layout>
    </c:legend>
    <c:plotVisOnly val="1"/>
    <c:dispBlanksAs val="zero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7103448275862076"/>
          <c:y val="0.21602787456445993"/>
          <c:w val="0.69517241379310379"/>
          <c:h val="0.6306620209059233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FFC000"/>
            </a:solidFill>
          </c:spPr>
          <c:dPt>
            <c:idx val="12"/>
            <c:spPr>
              <a:solidFill>
                <a:srgbClr val="FF9900"/>
              </a:solidFill>
            </c:spPr>
          </c:dPt>
          <c:dLbls>
            <c:dLbl>
              <c:idx val="12"/>
              <c:layout>
                <c:manualLayout>
                  <c:x val="-3.1145772022758509E-2"/>
                  <c:y val="0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'Sectores_act  (2002-10)atl'!$A$8:$A$20</c:f>
              <c:strCache>
                <c:ptCount val="9"/>
                <c:pt idx="0">
                  <c:v>Inorgánica básica</c:v>
                </c:pt>
                <c:pt idx="1">
                  <c:v>Acuicultura</c:v>
                </c:pt>
                <c:pt idx="2">
                  <c:v>Refinería</c:v>
                </c:pt>
                <c:pt idx="3">
                  <c:v>Metalurgia</c:v>
                </c:pt>
                <c:pt idx="4">
                  <c:v>Orgánica básica</c:v>
                </c:pt>
                <c:pt idx="5">
                  <c:v>Producción de cemento</c:v>
                </c:pt>
                <c:pt idx="6">
                  <c:v>Central térmica y cogeneración</c:v>
                </c:pt>
                <c:pt idx="7">
                  <c:v>Naval</c:v>
                </c:pt>
                <c:pt idx="8">
                  <c:v>Total</c:v>
                </c:pt>
              </c:strCache>
            </c:strRef>
          </c:cat>
          <c:val>
            <c:numRef>
              <c:f>'Sectores_act  (2002-10)atl'!$F$8:$F$20</c:f>
              <c:numCache>
                <c:formatCode>#,##0.00</c:formatCode>
                <c:ptCount val="13"/>
                <c:pt idx="0">
                  <c:v>-8.0755413661508317</c:v>
                </c:pt>
                <c:pt idx="1">
                  <c:v>-2.0134705974174727</c:v>
                </c:pt>
                <c:pt idx="2">
                  <c:v>1.0660026101029521</c:v>
                </c:pt>
                <c:pt idx="3">
                  <c:v>1.7723820090292892</c:v>
                </c:pt>
                <c:pt idx="4">
                  <c:v>-1.8165940692049909</c:v>
                </c:pt>
                <c:pt idx="5">
                  <c:v>0</c:v>
                </c:pt>
                <c:pt idx="6">
                  <c:v>0.32889999999999997</c:v>
                </c:pt>
                <c:pt idx="7">
                  <c:v>5.1566666666666662E-3</c:v>
                </c:pt>
                <c:pt idx="8">
                  <c:v>-12.996967312900946</c:v>
                </c:pt>
              </c:numCache>
            </c:numRef>
          </c:val>
        </c:ser>
        <c:axId val="84230912"/>
        <c:axId val="84232448"/>
      </c:barChart>
      <c:catAx>
        <c:axId val="84230912"/>
        <c:scaling>
          <c:orientation val="maxMin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cross"/>
        <c:tickLblPos val="low"/>
        <c:spPr>
          <a:noFill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32448"/>
        <c:crosses val="autoZero"/>
        <c:auto val="1"/>
        <c:lblAlgn val="ctr"/>
        <c:lblOffset val="100"/>
      </c:catAx>
      <c:valAx>
        <c:axId val="84232448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Diferencia 2010 - 2002 (UC/1000)</a:t>
                </a:r>
              </a:p>
            </c:rich>
          </c:tx>
          <c:layout>
            <c:manualLayout>
              <c:xMode val="edge"/>
              <c:yMode val="edge"/>
              <c:x val="0.45021228964026566"/>
              <c:y val="0.9284161867826217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high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30912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3201208013846852"/>
          <c:y val="0.25373180556896713"/>
          <c:w val="0.73862073613702328"/>
          <c:h val="0.5634338623663828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FFC000"/>
            </a:solidFill>
          </c:spPr>
          <c:dPt>
            <c:idx val="9"/>
            <c:spPr>
              <a:solidFill>
                <a:srgbClr val="FF9900"/>
              </a:solidFill>
            </c:spPr>
          </c:dPt>
          <c:dLbls>
            <c:dLbl>
              <c:idx val="9"/>
              <c:layout>
                <c:manualLayout>
                  <c:x val="-2.8547258707324424E-2"/>
                  <c:y val="6.8810819726208307E-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0.43613685768545341"/>
                  <c:y val="-3.721611721611731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'Sectores_act  (2002-10)atl'!$A$7:$A$16</c:f>
              <c:strCache>
                <c:ptCount val="10"/>
                <c:pt idx="0">
                  <c:v>Papelera</c:v>
                </c:pt>
                <c:pt idx="1">
                  <c:v>Inorgánica básica</c:v>
                </c:pt>
                <c:pt idx="2">
                  <c:v>Acuicultura</c:v>
                </c:pt>
                <c:pt idx="3">
                  <c:v>Refinería</c:v>
                </c:pt>
                <c:pt idx="4">
                  <c:v>Metalurgia</c:v>
                </c:pt>
                <c:pt idx="5">
                  <c:v>Orgánica básica</c:v>
                </c:pt>
                <c:pt idx="6">
                  <c:v>Producción de cemento</c:v>
                </c:pt>
                <c:pt idx="7">
                  <c:v>Central térmica y cogeneración</c:v>
                </c:pt>
                <c:pt idx="8">
                  <c:v>Naval</c:v>
                </c:pt>
                <c:pt idx="9">
                  <c:v>Total</c:v>
                </c:pt>
              </c:strCache>
            </c:strRef>
          </c:cat>
          <c:val>
            <c:numRef>
              <c:f>'Sectores_act  (2002-10)atl'!$F$7:$F$16</c:f>
              <c:numCache>
                <c:formatCode>#,##0.00</c:formatCode>
                <c:ptCount val="10"/>
                <c:pt idx="0">
                  <c:v>-4.2638025659265546</c:v>
                </c:pt>
                <c:pt idx="1">
                  <c:v>-8.0755413661508317</c:v>
                </c:pt>
                <c:pt idx="2">
                  <c:v>-2.0134705974174727</c:v>
                </c:pt>
                <c:pt idx="3">
                  <c:v>1.0660026101029521</c:v>
                </c:pt>
                <c:pt idx="4">
                  <c:v>1.7723820090292892</c:v>
                </c:pt>
                <c:pt idx="5">
                  <c:v>-1.8165940692049909</c:v>
                </c:pt>
                <c:pt idx="6">
                  <c:v>0</c:v>
                </c:pt>
                <c:pt idx="7">
                  <c:v>0.32889999999999997</c:v>
                </c:pt>
                <c:pt idx="8">
                  <c:v>5.1566666666666662E-3</c:v>
                </c:pt>
                <c:pt idx="9">
                  <c:v>-12.996967312900946</c:v>
                </c:pt>
              </c:numCache>
            </c:numRef>
          </c:val>
        </c:ser>
        <c:axId val="102342016"/>
        <c:axId val="102401152"/>
      </c:barChart>
      <c:catAx>
        <c:axId val="102342016"/>
        <c:scaling>
          <c:orientation val="maxMin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cross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2401152"/>
        <c:crosses val="autoZero"/>
        <c:auto val="1"/>
        <c:lblAlgn val="ctr"/>
        <c:lblOffset val="100"/>
      </c:catAx>
      <c:valAx>
        <c:axId val="102401152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Diferencia 2010 - 2002 (UC/1000)</a:t>
                </a:r>
              </a:p>
            </c:rich>
          </c:tx>
          <c:layout>
            <c:manualLayout>
              <c:xMode val="edge"/>
              <c:yMode val="edge"/>
              <c:x val="0.49699476992688713"/>
              <c:y val="0.923037724762016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high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2342016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</xdr:row>
      <xdr:rowOff>190500</xdr:rowOff>
    </xdr:from>
    <xdr:to>
      <xdr:col>7</xdr:col>
      <xdr:colOff>228600</xdr:colOff>
      <xdr:row>29</xdr:row>
      <xdr:rowOff>114300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66675</xdr:rowOff>
    </xdr:from>
    <xdr:to>
      <xdr:col>4</xdr:col>
      <xdr:colOff>209550</xdr:colOff>
      <xdr:row>0</xdr:row>
      <xdr:rowOff>1019175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5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78440</xdr:rowOff>
    </xdr:from>
    <xdr:to>
      <xdr:col>2</xdr:col>
      <xdr:colOff>773206</xdr:colOff>
      <xdr:row>0</xdr:row>
      <xdr:rowOff>1123867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059" y="78440"/>
          <a:ext cx="3429000" cy="10454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6</xdr:col>
      <xdr:colOff>12886</xdr:colOff>
      <xdr:row>26</xdr:row>
      <xdr:rowOff>131109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57150</xdr:rowOff>
    </xdr:from>
    <xdr:to>
      <xdr:col>4</xdr:col>
      <xdr:colOff>209550</xdr:colOff>
      <xdr:row>0</xdr:row>
      <xdr:rowOff>1009650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50" y="571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6</xdr:row>
      <xdr:rowOff>9525</xdr:rowOff>
    </xdr:from>
    <xdr:to>
      <xdr:col>7</xdr:col>
      <xdr:colOff>60511</xdr:colOff>
      <xdr:row>31</xdr:row>
      <xdr:rowOff>41463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104775</xdr:rowOff>
    </xdr:from>
    <xdr:to>
      <xdr:col>4</xdr:col>
      <xdr:colOff>219075</xdr:colOff>
      <xdr:row>1</xdr:row>
      <xdr:rowOff>19050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875" y="1047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0.15679</cdr:x>
      <cdr:y>0.03272</cdr:y>
    </cdr:from>
    <cdr:to>
      <cdr:x>0.35623</cdr:x>
      <cdr:y>0.22344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8858" y="15688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25</xdr:row>
      <xdr:rowOff>76199</xdr:rowOff>
    </xdr:from>
    <xdr:to>
      <xdr:col>3</xdr:col>
      <xdr:colOff>533400</xdr:colOff>
      <xdr:row>49</xdr:row>
      <xdr:rowOff>28574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88899</xdr:rowOff>
    </xdr:from>
    <xdr:to>
      <xdr:col>1</xdr:col>
      <xdr:colOff>603940</xdr:colOff>
      <xdr:row>0</xdr:row>
      <xdr:rowOff>1221440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88899"/>
          <a:ext cx="3719175" cy="1132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152400</xdr:rowOff>
    </xdr:from>
    <xdr:to>
      <xdr:col>4</xdr:col>
      <xdr:colOff>333375</xdr:colOff>
      <xdr:row>44</xdr:row>
      <xdr:rowOff>95250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156883</xdr:colOff>
      <xdr:row>0</xdr:row>
      <xdr:rowOff>67235</xdr:rowOff>
    </xdr:from>
    <xdr:to>
      <xdr:col>1</xdr:col>
      <xdr:colOff>112059</xdr:colOff>
      <xdr:row>1</xdr:row>
      <xdr:rowOff>242199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6883" y="67235"/>
          <a:ext cx="3260911" cy="992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18</xdr:row>
      <xdr:rowOff>152400</xdr:rowOff>
    </xdr:from>
    <xdr:to>
      <xdr:col>7</xdr:col>
      <xdr:colOff>19050</xdr:colOff>
      <xdr:row>35</xdr:row>
      <xdr:rowOff>133350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47625</xdr:rowOff>
    </xdr:from>
    <xdr:to>
      <xdr:col>2</xdr:col>
      <xdr:colOff>76200</xdr:colOff>
      <xdr:row>1</xdr:row>
      <xdr:rowOff>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0975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17</xdr:row>
      <xdr:rowOff>19050</xdr:rowOff>
    </xdr:from>
    <xdr:to>
      <xdr:col>6</xdr:col>
      <xdr:colOff>400050</xdr:colOff>
      <xdr:row>32</xdr:row>
      <xdr:rowOff>114300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28575</xdr:rowOff>
    </xdr:from>
    <xdr:to>
      <xdr:col>2</xdr:col>
      <xdr:colOff>85725</xdr:colOff>
      <xdr:row>0</xdr:row>
      <xdr:rowOff>981075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285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C41" sqref="C41"/>
    </sheetView>
  </sheetViews>
  <sheetFormatPr baseColWidth="10" defaultRowHeight="12.75"/>
  <cols>
    <col min="1" max="16384" width="11.42578125" style="32"/>
  </cols>
  <sheetData>
    <row r="1" spans="1:10" s="2" customFormat="1" ht="87" customHeight="1"/>
    <row r="2" spans="1:10" s="2" customFormat="1"/>
    <row r="3" spans="1:10">
      <c r="A3" s="31" t="s">
        <v>80</v>
      </c>
    </row>
    <row r="5" spans="1:10">
      <c r="A5" s="31" t="s">
        <v>76</v>
      </c>
    </row>
    <row r="6" spans="1:10">
      <c r="B6" s="31">
        <v>2002</v>
      </c>
      <c r="C6" s="31">
        <v>2003</v>
      </c>
      <c r="D6" s="33">
        <v>2004</v>
      </c>
      <c r="E6" s="34">
        <v>2005</v>
      </c>
      <c r="F6" s="34">
        <v>2006</v>
      </c>
      <c r="G6" s="34">
        <v>2007</v>
      </c>
      <c r="H6" s="34">
        <v>2008</v>
      </c>
      <c r="I6" s="34">
        <v>2009</v>
      </c>
      <c r="J6" s="35">
        <v>2010</v>
      </c>
    </row>
    <row r="7" spans="1:10">
      <c r="A7" s="32" t="s">
        <v>77</v>
      </c>
      <c r="B7" s="36">
        <v>123914.91985661816</v>
      </c>
      <c r="C7" s="36">
        <v>115663.61088231334</v>
      </c>
      <c r="D7" s="36">
        <v>112778.15014367728</v>
      </c>
      <c r="E7" s="36">
        <v>109316.2351838803</v>
      </c>
      <c r="F7" s="36">
        <v>84818.229602486899</v>
      </c>
      <c r="G7" s="36">
        <v>90067.821158663093</v>
      </c>
      <c r="H7" s="36">
        <v>104527.48467039478</v>
      </c>
      <c r="I7" s="36">
        <v>69176.804603125303</v>
      </c>
      <c r="J7" s="37">
        <v>76375.656650464953</v>
      </c>
    </row>
    <row r="8" spans="1:10">
      <c r="A8" s="32" t="s">
        <v>78</v>
      </c>
      <c r="B8" s="38">
        <v>1</v>
      </c>
      <c r="C8" s="38">
        <v>0.93341149730918271</v>
      </c>
      <c r="D8" s="38">
        <v>0.91012567553747981</v>
      </c>
      <c r="E8" s="38">
        <v>0.88218783751278707</v>
      </c>
      <c r="F8" s="38">
        <v>0.68448762829068532</v>
      </c>
      <c r="G8" s="38">
        <v>0.72685211161723284</v>
      </c>
      <c r="H8" s="38">
        <v>0.84354236593417042</v>
      </c>
      <c r="I8" s="38">
        <v>0.55826049585610615</v>
      </c>
      <c r="J8" s="39">
        <f>J7/B7</f>
        <v>0.61635561511752701</v>
      </c>
    </row>
    <row r="10" spans="1:10">
      <c r="J10" s="38"/>
    </row>
    <row r="13" spans="1:10">
      <c r="C13" s="36"/>
      <c r="D13" s="36"/>
      <c r="E13" s="36"/>
      <c r="F13" s="36"/>
      <c r="G13" s="36"/>
      <c r="H13" s="36"/>
      <c r="I13" s="36"/>
    </row>
    <row r="14" spans="1:10">
      <c r="B14" s="38"/>
      <c r="C14" s="38"/>
      <c r="D14" s="38"/>
      <c r="E14" s="38"/>
      <c r="F14" s="38"/>
      <c r="G14" s="38"/>
      <c r="H14" s="38"/>
      <c r="I14" s="38"/>
    </row>
    <row r="31" spans="1:2">
      <c r="B31" s="31"/>
    </row>
    <row r="32" spans="1:2">
      <c r="A32" s="32" t="s">
        <v>79</v>
      </c>
    </row>
    <row r="33" spans="1:1">
      <c r="A33" s="32" t="s">
        <v>19</v>
      </c>
    </row>
    <row r="34" spans="1:1">
      <c r="A34" s="32" t="s">
        <v>20</v>
      </c>
    </row>
  </sheetData>
  <dataConsolidate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2"/>
  <sheetViews>
    <sheetView zoomScale="85" zoomScaleNormal="85" workbookViewId="0">
      <selection activeCell="E1" sqref="E1"/>
    </sheetView>
  </sheetViews>
  <sheetFormatPr baseColWidth="10" defaultRowHeight="12.75"/>
  <cols>
    <col min="1" max="1" width="28.7109375" style="2" bestFit="1" customWidth="1"/>
    <col min="2" max="2" width="12.7109375" style="2" bestFit="1" customWidth="1"/>
    <col min="3" max="3" width="16.7109375" style="2" bestFit="1" customWidth="1"/>
    <col min="4" max="4" width="13.28515625" style="2" bestFit="1" customWidth="1"/>
    <col min="5" max="5" width="24.85546875" style="2" bestFit="1" customWidth="1"/>
    <col min="6" max="6" width="11.42578125" style="2"/>
    <col min="7" max="8" width="11.5703125" style="2" bestFit="1" customWidth="1"/>
    <col min="9" max="256" width="11.42578125" style="2"/>
    <col min="257" max="257" width="28.7109375" style="2" bestFit="1" customWidth="1"/>
    <col min="258" max="258" width="12.7109375" style="2" bestFit="1" customWidth="1"/>
    <col min="259" max="259" width="16.7109375" style="2" bestFit="1" customWidth="1"/>
    <col min="260" max="260" width="13.28515625" style="2" bestFit="1" customWidth="1"/>
    <col min="261" max="261" width="24.85546875" style="2" bestFit="1" customWidth="1"/>
    <col min="262" max="262" width="11.42578125" style="2"/>
    <col min="263" max="264" width="11.5703125" style="2" bestFit="1" customWidth="1"/>
    <col min="265" max="512" width="11.42578125" style="2"/>
    <col min="513" max="513" width="28.7109375" style="2" bestFit="1" customWidth="1"/>
    <col min="514" max="514" width="12.7109375" style="2" bestFit="1" customWidth="1"/>
    <col min="515" max="515" width="16.7109375" style="2" bestFit="1" customWidth="1"/>
    <col min="516" max="516" width="13.28515625" style="2" bestFit="1" customWidth="1"/>
    <col min="517" max="517" width="24.85546875" style="2" bestFit="1" customWidth="1"/>
    <col min="518" max="518" width="11.42578125" style="2"/>
    <col min="519" max="520" width="11.5703125" style="2" bestFit="1" customWidth="1"/>
    <col min="521" max="768" width="11.42578125" style="2"/>
    <col min="769" max="769" width="28.7109375" style="2" bestFit="1" customWidth="1"/>
    <col min="770" max="770" width="12.7109375" style="2" bestFit="1" customWidth="1"/>
    <col min="771" max="771" width="16.7109375" style="2" bestFit="1" customWidth="1"/>
    <col min="772" max="772" width="13.28515625" style="2" bestFit="1" customWidth="1"/>
    <col min="773" max="773" width="24.85546875" style="2" bestFit="1" customWidth="1"/>
    <col min="774" max="774" width="11.42578125" style="2"/>
    <col min="775" max="776" width="11.5703125" style="2" bestFit="1" customWidth="1"/>
    <col min="777" max="1024" width="11.42578125" style="2"/>
    <col min="1025" max="1025" width="28.7109375" style="2" bestFit="1" customWidth="1"/>
    <col min="1026" max="1026" width="12.7109375" style="2" bestFit="1" customWidth="1"/>
    <col min="1027" max="1027" width="16.7109375" style="2" bestFit="1" customWidth="1"/>
    <col min="1028" max="1028" width="13.28515625" style="2" bestFit="1" customWidth="1"/>
    <col min="1029" max="1029" width="24.85546875" style="2" bestFit="1" customWidth="1"/>
    <col min="1030" max="1030" width="11.42578125" style="2"/>
    <col min="1031" max="1032" width="11.5703125" style="2" bestFit="1" customWidth="1"/>
    <col min="1033" max="1280" width="11.42578125" style="2"/>
    <col min="1281" max="1281" width="28.7109375" style="2" bestFit="1" customWidth="1"/>
    <col min="1282" max="1282" width="12.7109375" style="2" bestFit="1" customWidth="1"/>
    <col min="1283" max="1283" width="16.7109375" style="2" bestFit="1" customWidth="1"/>
    <col min="1284" max="1284" width="13.28515625" style="2" bestFit="1" customWidth="1"/>
    <col min="1285" max="1285" width="24.85546875" style="2" bestFit="1" customWidth="1"/>
    <col min="1286" max="1286" width="11.42578125" style="2"/>
    <col min="1287" max="1288" width="11.5703125" style="2" bestFit="1" customWidth="1"/>
    <col min="1289" max="1536" width="11.42578125" style="2"/>
    <col min="1537" max="1537" width="28.7109375" style="2" bestFit="1" customWidth="1"/>
    <col min="1538" max="1538" width="12.7109375" style="2" bestFit="1" customWidth="1"/>
    <col min="1539" max="1539" width="16.7109375" style="2" bestFit="1" customWidth="1"/>
    <col min="1540" max="1540" width="13.28515625" style="2" bestFit="1" customWidth="1"/>
    <col min="1541" max="1541" width="24.85546875" style="2" bestFit="1" customWidth="1"/>
    <col min="1542" max="1542" width="11.42578125" style="2"/>
    <col min="1543" max="1544" width="11.5703125" style="2" bestFit="1" customWidth="1"/>
    <col min="1545" max="1792" width="11.42578125" style="2"/>
    <col min="1793" max="1793" width="28.7109375" style="2" bestFit="1" customWidth="1"/>
    <col min="1794" max="1794" width="12.7109375" style="2" bestFit="1" customWidth="1"/>
    <col min="1795" max="1795" width="16.7109375" style="2" bestFit="1" customWidth="1"/>
    <col min="1796" max="1796" width="13.28515625" style="2" bestFit="1" customWidth="1"/>
    <col min="1797" max="1797" width="24.85546875" style="2" bestFit="1" customWidth="1"/>
    <col min="1798" max="1798" width="11.42578125" style="2"/>
    <col min="1799" max="1800" width="11.5703125" style="2" bestFit="1" customWidth="1"/>
    <col min="1801" max="2048" width="11.42578125" style="2"/>
    <col min="2049" max="2049" width="28.7109375" style="2" bestFit="1" customWidth="1"/>
    <col min="2050" max="2050" width="12.7109375" style="2" bestFit="1" customWidth="1"/>
    <col min="2051" max="2051" width="16.7109375" style="2" bestFit="1" customWidth="1"/>
    <col min="2052" max="2052" width="13.28515625" style="2" bestFit="1" customWidth="1"/>
    <col min="2053" max="2053" width="24.85546875" style="2" bestFit="1" customWidth="1"/>
    <col min="2054" max="2054" width="11.42578125" style="2"/>
    <col min="2055" max="2056" width="11.5703125" style="2" bestFit="1" customWidth="1"/>
    <col min="2057" max="2304" width="11.42578125" style="2"/>
    <col min="2305" max="2305" width="28.7109375" style="2" bestFit="1" customWidth="1"/>
    <col min="2306" max="2306" width="12.7109375" style="2" bestFit="1" customWidth="1"/>
    <col min="2307" max="2307" width="16.7109375" style="2" bestFit="1" customWidth="1"/>
    <col min="2308" max="2308" width="13.28515625" style="2" bestFit="1" customWidth="1"/>
    <col min="2309" max="2309" width="24.85546875" style="2" bestFit="1" customWidth="1"/>
    <col min="2310" max="2310" width="11.42578125" style="2"/>
    <col min="2311" max="2312" width="11.5703125" style="2" bestFit="1" customWidth="1"/>
    <col min="2313" max="2560" width="11.42578125" style="2"/>
    <col min="2561" max="2561" width="28.7109375" style="2" bestFit="1" customWidth="1"/>
    <col min="2562" max="2562" width="12.7109375" style="2" bestFit="1" customWidth="1"/>
    <col min="2563" max="2563" width="16.7109375" style="2" bestFit="1" customWidth="1"/>
    <col min="2564" max="2564" width="13.28515625" style="2" bestFit="1" customWidth="1"/>
    <col min="2565" max="2565" width="24.85546875" style="2" bestFit="1" customWidth="1"/>
    <col min="2566" max="2566" width="11.42578125" style="2"/>
    <col min="2567" max="2568" width="11.5703125" style="2" bestFit="1" customWidth="1"/>
    <col min="2569" max="2816" width="11.42578125" style="2"/>
    <col min="2817" max="2817" width="28.7109375" style="2" bestFit="1" customWidth="1"/>
    <col min="2818" max="2818" width="12.7109375" style="2" bestFit="1" customWidth="1"/>
    <col min="2819" max="2819" width="16.7109375" style="2" bestFit="1" customWidth="1"/>
    <col min="2820" max="2820" width="13.28515625" style="2" bestFit="1" customWidth="1"/>
    <col min="2821" max="2821" width="24.85546875" style="2" bestFit="1" customWidth="1"/>
    <col min="2822" max="2822" width="11.42578125" style="2"/>
    <col min="2823" max="2824" width="11.5703125" style="2" bestFit="1" customWidth="1"/>
    <col min="2825" max="3072" width="11.42578125" style="2"/>
    <col min="3073" max="3073" width="28.7109375" style="2" bestFit="1" customWidth="1"/>
    <col min="3074" max="3074" width="12.7109375" style="2" bestFit="1" customWidth="1"/>
    <col min="3075" max="3075" width="16.7109375" style="2" bestFit="1" customWidth="1"/>
    <col min="3076" max="3076" width="13.28515625" style="2" bestFit="1" customWidth="1"/>
    <col min="3077" max="3077" width="24.85546875" style="2" bestFit="1" customWidth="1"/>
    <col min="3078" max="3078" width="11.42578125" style="2"/>
    <col min="3079" max="3080" width="11.5703125" style="2" bestFit="1" customWidth="1"/>
    <col min="3081" max="3328" width="11.42578125" style="2"/>
    <col min="3329" max="3329" width="28.7109375" style="2" bestFit="1" customWidth="1"/>
    <col min="3330" max="3330" width="12.7109375" style="2" bestFit="1" customWidth="1"/>
    <col min="3331" max="3331" width="16.7109375" style="2" bestFit="1" customWidth="1"/>
    <col min="3332" max="3332" width="13.28515625" style="2" bestFit="1" customWidth="1"/>
    <col min="3333" max="3333" width="24.85546875" style="2" bestFit="1" customWidth="1"/>
    <col min="3334" max="3334" width="11.42578125" style="2"/>
    <col min="3335" max="3336" width="11.5703125" style="2" bestFit="1" customWidth="1"/>
    <col min="3337" max="3584" width="11.42578125" style="2"/>
    <col min="3585" max="3585" width="28.7109375" style="2" bestFit="1" customWidth="1"/>
    <col min="3586" max="3586" width="12.7109375" style="2" bestFit="1" customWidth="1"/>
    <col min="3587" max="3587" width="16.7109375" style="2" bestFit="1" customWidth="1"/>
    <col min="3588" max="3588" width="13.28515625" style="2" bestFit="1" customWidth="1"/>
    <col min="3589" max="3589" width="24.85546875" style="2" bestFit="1" customWidth="1"/>
    <col min="3590" max="3590" width="11.42578125" style="2"/>
    <col min="3591" max="3592" width="11.5703125" style="2" bestFit="1" customWidth="1"/>
    <col min="3593" max="3840" width="11.42578125" style="2"/>
    <col min="3841" max="3841" width="28.7109375" style="2" bestFit="1" customWidth="1"/>
    <col min="3842" max="3842" width="12.7109375" style="2" bestFit="1" customWidth="1"/>
    <col min="3843" max="3843" width="16.7109375" style="2" bestFit="1" customWidth="1"/>
    <col min="3844" max="3844" width="13.28515625" style="2" bestFit="1" customWidth="1"/>
    <col min="3845" max="3845" width="24.85546875" style="2" bestFit="1" customWidth="1"/>
    <col min="3846" max="3846" width="11.42578125" style="2"/>
    <col min="3847" max="3848" width="11.5703125" style="2" bestFit="1" customWidth="1"/>
    <col min="3849" max="4096" width="11.42578125" style="2"/>
    <col min="4097" max="4097" width="28.7109375" style="2" bestFit="1" customWidth="1"/>
    <col min="4098" max="4098" width="12.7109375" style="2" bestFit="1" customWidth="1"/>
    <col min="4099" max="4099" width="16.7109375" style="2" bestFit="1" customWidth="1"/>
    <col min="4100" max="4100" width="13.28515625" style="2" bestFit="1" customWidth="1"/>
    <col min="4101" max="4101" width="24.85546875" style="2" bestFit="1" customWidth="1"/>
    <col min="4102" max="4102" width="11.42578125" style="2"/>
    <col min="4103" max="4104" width="11.5703125" style="2" bestFit="1" customWidth="1"/>
    <col min="4105" max="4352" width="11.42578125" style="2"/>
    <col min="4353" max="4353" width="28.7109375" style="2" bestFit="1" customWidth="1"/>
    <col min="4354" max="4354" width="12.7109375" style="2" bestFit="1" customWidth="1"/>
    <col min="4355" max="4355" width="16.7109375" style="2" bestFit="1" customWidth="1"/>
    <col min="4356" max="4356" width="13.28515625" style="2" bestFit="1" customWidth="1"/>
    <col min="4357" max="4357" width="24.85546875" style="2" bestFit="1" customWidth="1"/>
    <col min="4358" max="4358" width="11.42578125" style="2"/>
    <col min="4359" max="4360" width="11.5703125" style="2" bestFit="1" customWidth="1"/>
    <col min="4361" max="4608" width="11.42578125" style="2"/>
    <col min="4609" max="4609" width="28.7109375" style="2" bestFit="1" customWidth="1"/>
    <col min="4610" max="4610" width="12.7109375" style="2" bestFit="1" customWidth="1"/>
    <col min="4611" max="4611" width="16.7109375" style="2" bestFit="1" customWidth="1"/>
    <col min="4612" max="4612" width="13.28515625" style="2" bestFit="1" customWidth="1"/>
    <col min="4613" max="4613" width="24.85546875" style="2" bestFit="1" customWidth="1"/>
    <col min="4614" max="4614" width="11.42578125" style="2"/>
    <col min="4615" max="4616" width="11.5703125" style="2" bestFit="1" customWidth="1"/>
    <col min="4617" max="4864" width="11.42578125" style="2"/>
    <col min="4865" max="4865" width="28.7109375" style="2" bestFit="1" customWidth="1"/>
    <col min="4866" max="4866" width="12.7109375" style="2" bestFit="1" customWidth="1"/>
    <col min="4867" max="4867" width="16.7109375" style="2" bestFit="1" customWidth="1"/>
    <col min="4868" max="4868" width="13.28515625" style="2" bestFit="1" customWidth="1"/>
    <col min="4869" max="4869" width="24.85546875" style="2" bestFit="1" customWidth="1"/>
    <col min="4870" max="4870" width="11.42578125" style="2"/>
    <col min="4871" max="4872" width="11.5703125" style="2" bestFit="1" customWidth="1"/>
    <col min="4873" max="5120" width="11.42578125" style="2"/>
    <col min="5121" max="5121" width="28.7109375" style="2" bestFit="1" customWidth="1"/>
    <col min="5122" max="5122" width="12.7109375" style="2" bestFit="1" customWidth="1"/>
    <col min="5123" max="5123" width="16.7109375" style="2" bestFit="1" customWidth="1"/>
    <col min="5124" max="5124" width="13.28515625" style="2" bestFit="1" customWidth="1"/>
    <col min="5125" max="5125" width="24.85546875" style="2" bestFit="1" customWidth="1"/>
    <col min="5126" max="5126" width="11.42578125" style="2"/>
    <col min="5127" max="5128" width="11.5703125" style="2" bestFit="1" customWidth="1"/>
    <col min="5129" max="5376" width="11.42578125" style="2"/>
    <col min="5377" max="5377" width="28.7109375" style="2" bestFit="1" customWidth="1"/>
    <col min="5378" max="5378" width="12.7109375" style="2" bestFit="1" customWidth="1"/>
    <col min="5379" max="5379" width="16.7109375" style="2" bestFit="1" customWidth="1"/>
    <col min="5380" max="5380" width="13.28515625" style="2" bestFit="1" customWidth="1"/>
    <col min="5381" max="5381" width="24.85546875" style="2" bestFit="1" customWidth="1"/>
    <col min="5382" max="5382" width="11.42578125" style="2"/>
    <col min="5383" max="5384" width="11.5703125" style="2" bestFit="1" customWidth="1"/>
    <col min="5385" max="5632" width="11.42578125" style="2"/>
    <col min="5633" max="5633" width="28.7109375" style="2" bestFit="1" customWidth="1"/>
    <col min="5634" max="5634" width="12.7109375" style="2" bestFit="1" customWidth="1"/>
    <col min="5635" max="5635" width="16.7109375" style="2" bestFit="1" customWidth="1"/>
    <col min="5636" max="5636" width="13.28515625" style="2" bestFit="1" customWidth="1"/>
    <col min="5637" max="5637" width="24.85546875" style="2" bestFit="1" customWidth="1"/>
    <col min="5638" max="5638" width="11.42578125" style="2"/>
    <col min="5639" max="5640" width="11.5703125" style="2" bestFit="1" customWidth="1"/>
    <col min="5641" max="5888" width="11.42578125" style="2"/>
    <col min="5889" max="5889" width="28.7109375" style="2" bestFit="1" customWidth="1"/>
    <col min="5890" max="5890" width="12.7109375" style="2" bestFit="1" customWidth="1"/>
    <col min="5891" max="5891" width="16.7109375" style="2" bestFit="1" customWidth="1"/>
    <col min="5892" max="5892" width="13.28515625" style="2" bestFit="1" customWidth="1"/>
    <col min="5893" max="5893" width="24.85546875" style="2" bestFit="1" customWidth="1"/>
    <col min="5894" max="5894" width="11.42578125" style="2"/>
    <col min="5895" max="5896" width="11.5703125" style="2" bestFit="1" customWidth="1"/>
    <col min="5897" max="6144" width="11.42578125" style="2"/>
    <col min="6145" max="6145" width="28.7109375" style="2" bestFit="1" customWidth="1"/>
    <col min="6146" max="6146" width="12.7109375" style="2" bestFit="1" customWidth="1"/>
    <col min="6147" max="6147" width="16.7109375" style="2" bestFit="1" customWidth="1"/>
    <col min="6148" max="6148" width="13.28515625" style="2" bestFit="1" customWidth="1"/>
    <col min="6149" max="6149" width="24.85546875" style="2" bestFit="1" customWidth="1"/>
    <col min="6150" max="6150" width="11.42578125" style="2"/>
    <col min="6151" max="6152" width="11.5703125" style="2" bestFit="1" customWidth="1"/>
    <col min="6153" max="6400" width="11.42578125" style="2"/>
    <col min="6401" max="6401" width="28.7109375" style="2" bestFit="1" customWidth="1"/>
    <col min="6402" max="6402" width="12.7109375" style="2" bestFit="1" customWidth="1"/>
    <col min="6403" max="6403" width="16.7109375" style="2" bestFit="1" customWidth="1"/>
    <col min="6404" max="6404" width="13.28515625" style="2" bestFit="1" customWidth="1"/>
    <col min="6405" max="6405" width="24.85546875" style="2" bestFit="1" customWidth="1"/>
    <col min="6406" max="6406" width="11.42578125" style="2"/>
    <col min="6407" max="6408" width="11.5703125" style="2" bestFit="1" customWidth="1"/>
    <col min="6409" max="6656" width="11.42578125" style="2"/>
    <col min="6657" max="6657" width="28.7109375" style="2" bestFit="1" customWidth="1"/>
    <col min="6658" max="6658" width="12.7109375" style="2" bestFit="1" customWidth="1"/>
    <col min="6659" max="6659" width="16.7109375" style="2" bestFit="1" customWidth="1"/>
    <col min="6660" max="6660" width="13.28515625" style="2" bestFit="1" customWidth="1"/>
    <col min="6661" max="6661" width="24.85546875" style="2" bestFit="1" customWidth="1"/>
    <col min="6662" max="6662" width="11.42578125" style="2"/>
    <col min="6663" max="6664" width="11.5703125" style="2" bestFit="1" customWidth="1"/>
    <col min="6665" max="6912" width="11.42578125" style="2"/>
    <col min="6913" max="6913" width="28.7109375" style="2" bestFit="1" customWidth="1"/>
    <col min="6914" max="6914" width="12.7109375" style="2" bestFit="1" customWidth="1"/>
    <col min="6915" max="6915" width="16.7109375" style="2" bestFit="1" customWidth="1"/>
    <col min="6916" max="6916" width="13.28515625" style="2" bestFit="1" customWidth="1"/>
    <col min="6917" max="6917" width="24.85546875" style="2" bestFit="1" customWidth="1"/>
    <col min="6918" max="6918" width="11.42578125" style="2"/>
    <col min="6919" max="6920" width="11.5703125" style="2" bestFit="1" customWidth="1"/>
    <col min="6921" max="7168" width="11.42578125" style="2"/>
    <col min="7169" max="7169" width="28.7109375" style="2" bestFit="1" customWidth="1"/>
    <col min="7170" max="7170" width="12.7109375" style="2" bestFit="1" customWidth="1"/>
    <col min="7171" max="7171" width="16.7109375" style="2" bestFit="1" customWidth="1"/>
    <col min="7172" max="7172" width="13.28515625" style="2" bestFit="1" customWidth="1"/>
    <col min="7173" max="7173" width="24.85546875" style="2" bestFit="1" customWidth="1"/>
    <col min="7174" max="7174" width="11.42578125" style="2"/>
    <col min="7175" max="7176" width="11.5703125" style="2" bestFit="1" customWidth="1"/>
    <col min="7177" max="7424" width="11.42578125" style="2"/>
    <col min="7425" max="7425" width="28.7109375" style="2" bestFit="1" customWidth="1"/>
    <col min="7426" max="7426" width="12.7109375" style="2" bestFit="1" customWidth="1"/>
    <col min="7427" max="7427" width="16.7109375" style="2" bestFit="1" customWidth="1"/>
    <col min="7428" max="7428" width="13.28515625" style="2" bestFit="1" customWidth="1"/>
    <col min="7429" max="7429" width="24.85546875" style="2" bestFit="1" customWidth="1"/>
    <col min="7430" max="7430" width="11.42578125" style="2"/>
    <col min="7431" max="7432" width="11.5703125" style="2" bestFit="1" customWidth="1"/>
    <col min="7433" max="7680" width="11.42578125" style="2"/>
    <col min="7681" max="7681" width="28.7109375" style="2" bestFit="1" customWidth="1"/>
    <col min="7682" max="7682" width="12.7109375" style="2" bestFit="1" customWidth="1"/>
    <col min="7683" max="7683" width="16.7109375" style="2" bestFit="1" customWidth="1"/>
    <col min="7684" max="7684" width="13.28515625" style="2" bestFit="1" customWidth="1"/>
    <col min="7685" max="7685" width="24.85546875" style="2" bestFit="1" customWidth="1"/>
    <col min="7686" max="7686" width="11.42578125" style="2"/>
    <col min="7687" max="7688" width="11.5703125" style="2" bestFit="1" customWidth="1"/>
    <col min="7689" max="7936" width="11.42578125" style="2"/>
    <col min="7937" max="7937" width="28.7109375" style="2" bestFit="1" customWidth="1"/>
    <col min="7938" max="7938" width="12.7109375" style="2" bestFit="1" customWidth="1"/>
    <col min="7939" max="7939" width="16.7109375" style="2" bestFit="1" customWidth="1"/>
    <col min="7940" max="7940" width="13.28515625" style="2" bestFit="1" customWidth="1"/>
    <col min="7941" max="7941" width="24.85546875" style="2" bestFit="1" customWidth="1"/>
    <col min="7942" max="7942" width="11.42578125" style="2"/>
    <col min="7943" max="7944" width="11.5703125" style="2" bestFit="1" customWidth="1"/>
    <col min="7945" max="8192" width="11.42578125" style="2"/>
    <col min="8193" max="8193" width="28.7109375" style="2" bestFit="1" customWidth="1"/>
    <col min="8194" max="8194" width="12.7109375" style="2" bestFit="1" customWidth="1"/>
    <col min="8195" max="8195" width="16.7109375" style="2" bestFit="1" customWidth="1"/>
    <col min="8196" max="8196" width="13.28515625" style="2" bestFit="1" customWidth="1"/>
    <col min="8197" max="8197" width="24.85546875" style="2" bestFit="1" customWidth="1"/>
    <col min="8198" max="8198" width="11.42578125" style="2"/>
    <col min="8199" max="8200" width="11.5703125" style="2" bestFit="1" customWidth="1"/>
    <col min="8201" max="8448" width="11.42578125" style="2"/>
    <col min="8449" max="8449" width="28.7109375" style="2" bestFit="1" customWidth="1"/>
    <col min="8450" max="8450" width="12.7109375" style="2" bestFit="1" customWidth="1"/>
    <col min="8451" max="8451" width="16.7109375" style="2" bestFit="1" customWidth="1"/>
    <col min="8452" max="8452" width="13.28515625" style="2" bestFit="1" customWidth="1"/>
    <col min="8453" max="8453" width="24.85546875" style="2" bestFit="1" customWidth="1"/>
    <col min="8454" max="8454" width="11.42578125" style="2"/>
    <col min="8455" max="8456" width="11.5703125" style="2" bestFit="1" customWidth="1"/>
    <col min="8457" max="8704" width="11.42578125" style="2"/>
    <col min="8705" max="8705" width="28.7109375" style="2" bestFit="1" customWidth="1"/>
    <col min="8706" max="8706" width="12.7109375" style="2" bestFit="1" customWidth="1"/>
    <col min="8707" max="8707" width="16.7109375" style="2" bestFit="1" customWidth="1"/>
    <col min="8708" max="8708" width="13.28515625" style="2" bestFit="1" customWidth="1"/>
    <col min="8709" max="8709" width="24.85546875" style="2" bestFit="1" customWidth="1"/>
    <col min="8710" max="8710" width="11.42578125" style="2"/>
    <col min="8711" max="8712" width="11.5703125" style="2" bestFit="1" customWidth="1"/>
    <col min="8713" max="8960" width="11.42578125" style="2"/>
    <col min="8961" max="8961" width="28.7109375" style="2" bestFit="1" customWidth="1"/>
    <col min="8962" max="8962" width="12.7109375" style="2" bestFit="1" customWidth="1"/>
    <col min="8963" max="8963" width="16.7109375" style="2" bestFit="1" customWidth="1"/>
    <col min="8964" max="8964" width="13.28515625" style="2" bestFit="1" customWidth="1"/>
    <col min="8965" max="8965" width="24.85546875" style="2" bestFit="1" customWidth="1"/>
    <col min="8966" max="8966" width="11.42578125" style="2"/>
    <col min="8967" max="8968" width="11.5703125" style="2" bestFit="1" customWidth="1"/>
    <col min="8969" max="9216" width="11.42578125" style="2"/>
    <col min="9217" max="9217" width="28.7109375" style="2" bestFit="1" customWidth="1"/>
    <col min="9218" max="9218" width="12.7109375" style="2" bestFit="1" customWidth="1"/>
    <col min="9219" max="9219" width="16.7109375" style="2" bestFit="1" customWidth="1"/>
    <col min="9220" max="9220" width="13.28515625" style="2" bestFit="1" customWidth="1"/>
    <col min="9221" max="9221" width="24.85546875" style="2" bestFit="1" customWidth="1"/>
    <col min="9222" max="9222" width="11.42578125" style="2"/>
    <col min="9223" max="9224" width="11.5703125" style="2" bestFit="1" customWidth="1"/>
    <col min="9225" max="9472" width="11.42578125" style="2"/>
    <col min="9473" max="9473" width="28.7109375" style="2" bestFit="1" customWidth="1"/>
    <col min="9474" max="9474" width="12.7109375" style="2" bestFit="1" customWidth="1"/>
    <col min="9475" max="9475" width="16.7109375" style="2" bestFit="1" customWidth="1"/>
    <col min="9476" max="9476" width="13.28515625" style="2" bestFit="1" customWidth="1"/>
    <col min="9477" max="9477" width="24.85546875" style="2" bestFit="1" customWidth="1"/>
    <col min="9478" max="9478" width="11.42578125" style="2"/>
    <col min="9479" max="9480" width="11.5703125" style="2" bestFit="1" customWidth="1"/>
    <col min="9481" max="9728" width="11.42578125" style="2"/>
    <col min="9729" max="9729" width="28.7109375" style="2" bestFit="1" customWidth="1"/>
    <col min="9730" max="9730" width="12.7109375" style="2" bestFit="1" customWidth="1"/>
    <col min="9731" max="9731" width="16.7109375" style="2" bestFit="1" customWidth="1"/>
    <col min="9732" max="9732" width="13.28515625" style="2" bestFit="1" customWidth="1"/>
    <col min="9733" max="9733" width="24.85546875" style="2" bestFit="1" customWidth="1"/>
    <col min="9734" max="9734" width="11.42578125" style="2"/>
    <col min="9735" max="9736" width="11.5703125" style="2" bestFit="1" customWidth="1"/>
    <col min="9737" max="9984" width="11.42578125" style="2"/>
    <col min="9985" max="9985" width="28.7109375" style="2" bestFit="1" customWidth="1"/>
    <col min="9986" max="9986" width="12.7109375" style="2" bestFit="1" customWidth="1"/>
    <col min="9987" max="9987" width="16.7109375" style="2" bestFit="1" customWidth="1"/>
    <col min="9988" max="9988" width="13.28515625" style="2" bestFit="1" customWidth="1"/>
    <col min="9989" max="9989" width="24.85546875" style="2" bestFit="1" customWidth="1"/>
    <col min="9990" max="9990" width="11.42578125" style="2"/>
    <col min="9991" max="9992" width="11.5703125" style="2" bestFit="1" customWidth="1"/>
    <col min="9993" max="10240" width="11.42578125" style="2"/>
    <col min="10241" max="10241" width="28.7109375" style="2" bestFit="1" customWidth="1"/>
    <col min="10242" max="10242" width="12.7109375" style="2" bestFit="1" customWidth="1"/>
    <col min="10243" max="10243" width="16.7109375" style="2" bestFit="1" customWidth="1"/>
    <col min="10244" max="10244" width="13.28515625" style="2" bestFit="1" customWidth="1"/>
    <col min="10245" max="10245" width="24.85546875" style="2" bestFit="1" customWidth="1"/>
    <col min="10246" max="10246" width="11.42578125" style="2"/>
    <col min="10247" max="10248" width="11.5703125" style="2" bestFit="1" customWidth="1"/>
    <col min="10249" max="10496" width="11.42578125" style="2"/>
    <col min="10497" max="10497" width="28.7109375" style="2" bestFit="1" customWidth="1"/>
    <col min="10498" max="10498" width="12.7109375" style="2" bestFit="1" customWidth="1"/>
    <col min="10499" max="10499" width="16.7109375" style="2" bestFit="1" customWidth="1"/>
    <col min="10500" max="10500" width="13.28515625" style="2" bestFit="1" customWidth="1"/>
    <col min="10501" max="10501" width="24.85546875" style="2" bestFit="1" customWidth="1"/>
    <col min="10502" max="10502" width="11.42578125" style="2"/>
    <col min="10503" max="10504" width="11.5703125" style="2" bestFit="1" customWidth="1"/>
    <col min="10505" max="10752" width="11.42578125" style="2"/>
    <col min="10753" max="10753" width="28.7109375" style="2" bestFit="1" customWidth="1"/>
    <col min="10754" max="10754" width="12.7109375" style="2" bestFit="1" customWidth="1"/>
    <col min="10755" max="10755" width="16.7109375" style="2" bestFit="1" customWidth="1"/>
    <col min="10756" max="10756" width="13.28515625" style="2" bestFit="1" customWidth="1"/>
    <col min="10757" max="10757" width="24.85546875" style="2" bestFit="1" customWidth="1"/>
    <col min="10758" max="10758" width="11.42578125" style="2"/>
    <col min="10759" max="10760" width="11.5703125" style="2" bestFit="1" customWidth="1"/>
    <col min="10761" max="11008" width="11.42578125" style="2"/>
    <col min="11009" max="11009" width="28.7109375" style="2" bestFit="1" customWidth="1"/>
    <col min="11010" max="11010" width="12.7109375" style="2" bestFit="1" customWidth="1"/>
    <col min="11011" max="11011" width="16.7109375" style="2" bestFit="1" customWidth="1"/>
    <col min="11012" max="11012" width="13.28515625" style="2" bestFit="1" customWidth="1"/>
    <col min="11013" max="11013" width="24.85546875" style="2" bestFit="1" customWidth="1"/>
    <col min="11014" max="11014" width="11.42578125" style="2"/>
    <col min="11015" max="11016" width="11.5703125" style="2" bestFit="1" customWidth="1"/>
    <col min="11017" max="11264" width="11.42578125" style="2"/>
    <col min="11265" max="11265" width="28.7109375" style="2" bestFit="1" customWidth="1"/>
    <col min="11266" max="11266" width="12.7109375" style="2" bestFit="1" customWidth="1"/>
    <col min="11267" max="11267" width="16.7109375" style="2" bestFit="1" customWidth="1"/>
    <col min="11268" max="11268" width="13.28515625" style="2" bestFit="1" customWidth="1"/>
    <col min="11269" max="11269" width="24.85546875" style="2" bestFit="1" customWidth="1"/>
    <col min="11270" max="11270" width="11.42578125" style="2"/>
    <col min="11271" max="11272" width="11.5703125" style="2" bestFit="1" customWidth="1"/>
    <col min="11273" max="11520" width="11.42578125" style="2"/>
    <col min="11521" max="11521" width="28.7109375" style="2" bestFit="1" customWidth="1"/>
    <col min="11522" max="11522" width="12.7109375" style="2" bestFit="1" customWidth="1"/>
    <col min="11523" max="11523" width="16.7109375" style="2" bestFit="1" customWidth="1"/>
    <col min="11524" max="11524" width="13.28515625" style="2" bestFit="1" customWidth="1"/>
    <col min="11525" max="11525" width="24.85546875" style="2" bestFit="1" customWidth="1"/>
    <col min="11526" max="11526" width="11.42578125" style="2"/>
    <col min="11527" max="11528" width="11.5703125" style="2" bestFit="1" customWidth="1"/>
    <col min="11529" max="11776" width="11.42578125" style="2"/>
    <col min="11777" max="11777" width="28.7109375" style="2" bestFit="1" customWidth="1"/>
    <col min="11778" max="11778" width="12.7109375" style="2" bestFit="1" customWidth="1"/>
    <col min="11779" max="11779" width="16.7109375" style="2" bestFit="1" customWidth="1"/>
    <col min="11780" max="11780" width="13.28515625" style="2" bestFit="1" customWidth="1"/>
    <col min="11781" max="11781" width="24.85546875" style="2" bestFit="1" customWidth="1"/>
    <col min="11782" max="11782" width="11.42578125" style="2"/>
    <col min="11783" max="11784" width="11.5703125" style="2" bestFit="1" customWidth="1"/>
    <col min="11785" max="12032" width="11.42578125" style="2"/>
    <col min="12033" max="12033" width="28.7109375" style="2" bestFit="1" customWidth="1"/>
    <col min="12034" max="12034" width="12.7109375" style="2" bestFit="1" customWidth="1"/>
    <col min="12035" max="12035" width="16.7109375" style="2" bestFit="1" customWidth="1"/>
    <col min="12036" max="12036" width="13.28515625" style="2" bestFit="1" customWidth="1"/>
    <col min="12037" max="12037" width="24.85546875" style="2" bestFit="1" customWidth="1"/>
    <col min="12038" max="12038" width="11.42578125" style="2"/>
    <col min="12039" max="12040" width="11.5703125" style="2" bestFit="1" customWidth="1"/>
    <col min="12041" max="12288" width="11.42578125" style="2"/>
    <col min="12289" max="12289" width="28.7109375" style="2" bestFit="1" customWidth="1"/>
    <col min="12290" max="12290" width="12.7109375" style="2" bestFit="1" customWidth="1"/>
    <col min="12291" max="12291" width="16.7109375" style="2" bestFit="1" customWidth="1"/>
    <col min="12292" max="12292" width="13.28515625" style="2" bestFit="1" customWidth="1"/>
    <col min="12293" max="12293" width="24.85546875" style="2" bestFit="1" customWidth="1"/>
    <col min="12294" max="12294" width="11.42578125" style="2"/>
    <col min="12295" max="12296" width="11.5703125" style="2" bestFit="1" customWidth="1"/>
    <col min="12297" max="12544" width="11.42578125" style="2"/>
    <col min="12545" max="12545" width="28.7109375" style="2" bestFit="1" customWidth="1"/>
    <col min="12546" max="12546" width="12.7109375" style="2" bestFit="1" customWidth="1"/>
    <col min="12547" max="12547" width="16.7109375" style="2" bestFit="1" customWidth="1"/>
    <col min="12548" max="12548" width="13.28515625" style="2" bestFit="1" customWidth="1"/>
    <col min="12549" max="12549" width="24.85546875" style="2" bestFit="1" customWidth="1"/>
    <col min="12550" max="12550" width="11.42578125" style="2"/>
    <col min="12551" max="12552" width="11.5703125" style="2" bestFit="1" customWidth="1"/>
    <col min="12553" max="12800" width="11.42578125" style="2"/>
    <col min="12801" max="12801" width="28.7109375" style="2" bestFit="1" customWidth="1"/>
    <col min="12802" max="12802" width="12.7109375" style="2" bestFit="1" customWidth="1"/>
    <col min="12803" max="12803" width="16.7109375" style="2" bestFit="1" customWidth="1"/>
    <col min="12804" max="12804" width="13.28515625" style="2" bestFit="1" customWidth="1"/>
    <col min="12805" max="12805" width="24.85546875" style="2" bestFit="1" customWidth="1"/>
    <col min="12806" max="12806" width="11.42578125" style="2"/>
    <col min="12807" max="12808" width="11.5703125" style="2" bestFit="1" customWidth="1"/>
    <col min="12809" max="13056" width="11.42578125" style="2"/>
    <col min="13057" max="13057" width="28.7109375" style="2" bestFit="1" customWidth="1"/>
    <col min="13058" max="13058" width="12.7109375" style="2" bestFit="1" customWidth="1"/>
    <col min="13059" max="13059" width="16.7109375" style="2" bestFit="1" customWidth="1"/>
    <col min="13060" max="13060" width="13.28515625" style="2" bestFit="1" customWidth="1"/>
    <col min="13061" max="13061" width="24.85546875" style="2" bestFit="1" customWidth="1"/>
    <col min="13062" max="13062" width="11.42578125" style="2"/>
    <col min="13063" max="13064" width="11.5703125" style="2" bestFit="1" customWidth="1"/>
    <col min="13065" max="13312" width="11.42578125" style="2"/>
    <col min="13313" max="13313" width="28.7109375" style="2" bestFit="1" customWidth="1"/>
    <col min="13314" max="13314" width="12.7109375" style="2" bestFit="1" customWidth="1"/>
    <col min="13315" max="13315" width="16.7109375" style="2" bestFit="1" customWidth="1"/>
    <col min="13316" max="13316" width="13.28515625" style="2" bestFit="1" customWidth="1"/>
    <col min="13317" max="13317" width="24.85546875" style="2" bestFit="1" customWidth="1"/>
    <col min="13318" max="13318" width="11.42578125" style="2"/>
    <col min="13319" max="13320" width="11.5703125" style="2" bestFit="1" customWidth="1"/>
    <col min="13321" max="13568" width="11.42578125" style="2"/>
    <col min="13569" max="13569" width="28.7109375" style="2" bestFit="1" customWidth="1"/>
    <col min="13570" max="13570" width="12.7109375" style="2" bestFit="1" customWidth="1"/>
    <col min="13571" max="13571" width="16.7109375" style="2" bestFit="1" customWidth="1"/>
    <col min="13572" max="13572" width="13.28515625" style="2" bestFit="1" customWidth="1"/>
    <col min="13573" max="13573" width="24.85546875" style="2" bestFit="1" customWidth="1"/>
    <col min="13574" max="13574" width="11.42578125" style="2"/>
    <col min="13575" max="13576" width="11.5703125" style="2" bestFit="1" customWidth="1"/>
    <col min="13577" max="13824" width="11.42578125" style="2"/>
    <col min="13825" max="13825" width="28.7109375" style="2" bestFit="1" customWidth="1"/>
    <col min="13826" max="13826" width="12.7109375" style="2" bestFit="1" customWidth="1"/>
    <col min="13827" max="13827" width="16.7109375" style="2" bestFit="1" customWidth="1"/>
    <col min="13828" max="13828" width="13.28515625" style="2" bestFit="1" customWidth="1"/>
    <col min="13829" max="13829" width="24.85546875" style="2" bestFit="1" customWidth="1"/>
    <col min="13830" max="13830" width="11.42578125" style="2"/>
    <col min="13831" max="13832" width="11.5703125" style="2" bestFit="1" customWidth="1"/>
    <col min="13833" max="14080" width="11.42578125" style="2"/>
    <col min="14081" max="14081" width="28.7109375" style="2" bestFit="1" customWidth="1"/>
    <col min="14082" max="14082" width="12.7109375" style="2" bestFit="1" customWidth="1"/>
    <col min="14083" max="14083" width="16.7109375" style="2" bestFit="1" customWidth="1"/>
    <col min="14084" max="14084" width="13.28515625" style="2" bestFit="1" customWidth="1"/>
    <col min="14085" max="14085" width="24.85546875" style="2" bestFit="1" customWidth="1"/>
    <col min="14086" max="14086" width="11.42578125" style="2"/>
    <col min="14087" max="14088" width="11.5703125" style="2" bestFit="1" customWidth="1"/>
    <col min="14089" max="14336" width="11.42578125" style="2"/>
    <col min="14337" max="14337" width="28.7109375" style="2" bestFit="1" customWidth="1"/>
    <col min="14338" max="14338" width="12.7109375" style="2" bestFit="1" customWidth="1"/>
    <col min="14339" max="14339" width="16.7109375" style="2" bestFit="1" customWidth="1"/>
    <col min="14340" max="14340" width="13.28515625" style="2" bestFit="1" customWidth="1"/>
    <col min="14341" max="14341" width="24.85546875" style="2" bestFit="1" customWidth="1"/>
    <col min="14342" max="14342" width="11.42578125" style="2"/>
    <col min="14343" max="14344" width="11.5703125" style="2" bestFit="1" customWidth="1"/>
    <col min="14345" max="14592" width="11.42578125" style="2"/>
    <col min="14593" max="14593" width="28.7109375" style="2" bestFit="1" customWidth="1"/>
    <col min="14594" max="14594" width="12.7109375" style="2" bestFit="1" customWidth="1"/>
    <col min="14595" max="14595" width="16.7109375" style="2" bestFit="1" customWidth="1"/>
    <col min="14596" max="14596" width="13.28515625" style="2" bestFit="1" customWidth="1"/>
    <col min="14597" max="14597" width="24.85546875" style="2" bestFit="1" customWidth="1"/>
    <col min="14598" max="14598" width="11.42578125" style="2"/>
    <col min="14599" max="14600" width="11.5703125" style="2" bestFit="1" customWidth="1"/>
    <col min="14601" max="14848" width="11.42578125" style="2"/>
    <col min="14849" max="14849" width="28.7109375" style="2" bestFit="1" customWidth="1"/>
    <col min="14850" max="14850" width="12.7109375" style="2" bestFit="1" customWidth="1"/>
    <col min="14851" max="14851" width="16.7109375" style="2" bestFit="1" customWidth="1"/>
    <col min="14852" max="14852" width="13.28515625" style="2" bestFit="1" customWidth="1"/>
    <col min="14853" max="14853" width="24.85546875" style="2" bestFit="1" customWidth="1"/>
    <col min="14854" max="14854" width="11.42578125" style="2"/>
    <col min="14855" max="14856" width="11.5703125" style="2" bestFit="1" customWidth="1"/>
    <col min="14857" max="15104" width="11.42578125" style="2"/>
    <col min="15105" max="15105" width="28.7109375" style="2" bestFit="1" customWidth="1"/>
    <col min="15106" max="15106" width="12.7109375" style="2" bestFit="1" customWidth="1"/>
    <col min="15107" max="15107" width="16.7109375" style="2" bestFit="1" customWidth="1"/>
    <col min="15108" max="15108" width="13.28515625" style="2" bestFit="1" customWidth="1"/>
    <col min="15109" max="15109" width="24.85546875" style="2" bestFit="1" customWidth="1"/>
    <col min="15110" max="15110" width="11.42578125" style="2"/>
    <col min="15111" max="15112" width="11.5703125" style="2" bestFit="1" customWidth="1"/>
    <col min="15113" max="15360" width="11.42578125" style="2"/>
    <col min="15361" max="15361" width="28.7109375" style="2" bestFit="1" customWidth="1"/>
    <col min="15362" max="15362" width="12.7109375" style="2" bestFit="1" customWidth="1"/>
    <col min="15363" max="15363" width="16.7109375" style="2" bestFit="1" customWidth="1"/>
    <col min="15364" max="15364" width="13.28515625" style="2" bestFit="1" customWidth="1"/>
    <col min="15365" max="15365" width="24.85546875" style="2" bestFit="1" customWidth="1"/>
    <col min="15366" max="15366" width="11.42578125" style="2"/>
    <col min="15367" max="15368" width="11.5703125" style="2" bestFit="1" customWidth="1"/>
    <col min="15369" max="15616" width="11.42578125" style="2"/>
    <col min="15617" max="15617" width="28.7109375" style="2" bestFit="1" customWidth="1"/>
    <col min="15618" max="15618" width="12.7109375" style="2" bestFit="1" customWidth="1"/>
    <col min="15619" max="15619" width="16.7109375" style="2" bestFit="1" customWidth="1"/>
    <col min="15620" max="15620" width="13.28515625" style="2" bestFit="1" customWidth="1"/>
    <col min="15621" max="15621" width="24.85546875" style="2" bestFit="1" customWidth="1"/>
    <col min="15622" max="15622" width="11.42578125" style="2"/>
    <col min="15623" max="15624" width="11.5703125" style="2" bestFit="1" customWidth="1"/>
    <col min="15625" max="15872" width="11.42578125" style="2"/>
    <col min="15873" max="15873" width="28.7109375" style="2" bestFit="1" customWidth="1"/>
    <col min="15874" max="15874" width="12.7109375" style="2" bestFit="1" customWidth="1"/>
    <col min="15875" max="15875" width="16.7109375" style="2" bestFit="1" customWidth="1"/>
    <col min="15876" max="15876" width="13.28515625" style="2" bestFit="1" customWidth="1"/>
    <col min="15877" max="15877" width="24.85546875" style="2" bestFit="1" customWidth="1"/>
    <col min="15878" max="15878" width="11.42578125" style="2"/>
    <col min="15879" max="15880" width="11.5703125" style="2" bestFit="1" customWidth="1"/>
    <col min="15881" max="16128" width="11.42578125" style="2"/>
    <col min="16129" max="16129" width="28.7109375" style="2" bestFit="1" customWidth="1"/>
    <col min="16130" max="16130" width="12.7109375" style="2" bestFit="1" customWidth="1"/>
    <col min="16131" max="16131" width="16.7109375" style="2" bestFit="1" customWidth="1"/>
    <col min="16132" max="16132" width="13.28515625" style="2" bestFit="1" customWidth="1"/>
    <col min="16133" max="16133" width="24.85546875" style="2" bestFit="1" customWidth="1"/>
    <col min="16134" max="16134" width="11.42578125" style="2"/>
    <col min="16135" max="16136" width="11.5703125" style="2" bestFit="1" customWidth="1"/>
    <col min="16137" max="16384" width="11.42578125" style="2"/>
  </cols>
  <sheetData>
    <row r="1" spans="1:5" ht="95.25" customHeight="1"/>
    <row r="3" spans="1:5" ht="12.75" customHeight="1">
      <c r="A3" s="1" t="s">
        <v>85</v>
      </c>
    </row>
    <row r="4" spans="1:5" ht="12.75" customHeight="1">
      <c r="A4" s="1"/>
    </row>
    <row r="5" spans="1:5">
      <c r="A5" s="23" t="s">
        <v>82</v>
      </c>
      <c r="B5" s="23"/>
      <c r="C5" s="23"/>
      <c r="D5" s="23"/>
    </row>
    <row r="6" spans="1:5">
      <c r="A6" s="1" t="s">
        <v>44</v>
      </c>
      <c r="B6" s="3" t="s">
        <v>45</v>
      </c>
      <c r="C6" s="3" t="s">
        <v>46</v>
      </c>
      <c r="D6" s="3" t="s">
        <v>38</v>
      </c>
    </row>
    <row r="7" spans="1:5">
      <c r="A7" s="7" t="s">
        <v>47</v>
      </c>
      <c r="B7" s="24">
        <v>0.52664889999999998</v>
      </c>
      <c r="C7" s="24"/>
      <c r="D7" s="24">
        <v>0.52664889999999998</v>
      </c>
      <c r="E7" s="25"/>
    </row>
    <row r="8" spans="1:5">
      <c r="A8" s="7" t="s">
        <v>48</v>
      </c>
      <c r="B8" s="24">
        <v>2667.8746679617147</v>
      </c>
      <c r="C8" s="24">
        <v>216.66195244429045</v>
      </c>
      <c r="D8" s="24">
        <v>2884.5366204060051</v>
      </c>
      <c r="E8" s="25"/>
    </row>
    <row r="9" spans="1:5">
      <c r="A9" s="7" t="s">
        <v>49</v>
      </c>
      <c r="B9" s="24">
        <v>3070.4791529437871</v>
      </c>
      <c r="C9" s="24">
        <v>166.79316268912353</v>
      </c>
      <c r="D9" s="24">
        <v>3237.2723156329107</v>
      </c>
      <c r="E9" s="25"/>
    </row>
    <row r="10" spans="1:5">
      <c r="A10" s="7" t="s">
        <v>50</v>
      </c>
      <c r="B10" s="24">
        <v>167.69314501549349</v>
      </c>
      <c r="C10" s="24"/>
      <c r="D10" s="24">
        <v>167.69314501549349</v>
      </c>
      <c r="E10" s="25"/>
    </row>
    <row r="11" spans="1:5">
      <c r="A11" s="7" t="s">
        <v>51</v>
      </c>
      <c r="B11" s="24">
        <v>17909.437405914043</v>
      </c>
      <c r="C11" s="24">
        <v>2784.1230352898597</v>
      </c>
      <c r="D11" s="24">
        <v>20693.560441203903</v>
      </c>
      <c r="E11" s="25"/>
    </row>
    <row r="12" spans="1:5">
      <c r="A12" s="7" t="s">
        <v>52</v>
      </c>
      <c r="B12" s="24">
        <v>434.4738323632713</v>
      </c>
      <c r="C12" s="24">
        <v>428.20512670687248</v>
      </c>
      <c r="D12" s="24">
        <v>862.67895907014372</v>
      </c>
      <c r="E12" s="25"/>
    </row>
    <row r="13" spans="1:5">
      <c r="A13" s="7" t="s">
        <v>53</v>
      </c>
      <c r="B13" s="24">
        <v>22.823438792174244</v>
      </c>
      <c r="C13" s="24">
        <v>522.89820164311789</v>
      </c>
      <c r="D13" s="24">
        <v>545.7216404352921</v>
      </c>
      <c r="E13" s="25"/>
    </row>
    <row r="14" spans="1:5">
      <c r="A14" s="7" t="s">
        <v>54</v>
      </c>
      <c r="B14" s="24">
        <v>21.941738476000001</v>
      </c>
      <c r="C14" s="24"/>
      <c r="D14" s="24">
        <v>21.941738476000001</v>
      </c>
      <c r="E14" s="25"/>
    </row>
    <row r="15" spans="1:5">
      <c r="A15" s="7" t="s">
        <v>55</v>
      </c>
      <c r="B15" s="24">
        <v>576.68251957655264</v>
      </c>
      <c r="C15" s="24">
        <v>159.74755212357599</v>
      </c>
      <c r="D15" s="24">
        <v>736.43007170012856</v>
      </c>
      <c r="E15" s="25"/>
    </row>
    <row r="16" spans="1:5">
      <c r="A16" s="7" t="s">
        <v>56</v>
      </c>
      <c r="B16" s="24">
        <v>223.45550681521735</v>
      </c>
      <c r="C16" s="24">
        <v>380.04325956781418</v>
      </c>
      <c r="D16" s="24">
        <v>603.49876638303158</v>
      </c>
      <c r="E16" s="25"/>
    </row>
    <row r="17" spans="1:7">
      <c r="A17" s="7" t="s">
        <v>57</v>
      </c>
      <c r="B17" s="24">
        <v>494.65598668465856</v>
      </c>
      <c r="C17" s="24">
        <v>1465.0409576516931</v>
      </c>
      <c r="D17" s="24">
        <v>1959.6969443363516</v>
      </c>
      <c r="E17" s="25"/>
    </row>
    <row r="18" spans="1:7">
      <c r="A18" s="7" t="s">
        <v>58</v>
      </c>
      <c r="B18" s="24">
        <v>2246.1147839940431</v>
      </c>
      <c r="C18" s="24">
        <v>2365.2696805131072</v>
      </c>
      <c r="D18" s="24">
        <v>4611.3844645071504</v>
      </c>
      <c r="E18" s="25"/>
    </row>
    <row r="19" spans="1:7">
      <c r="A19" s="7" t="s">
        <v>59</v>
      </c>
      <c r="B19" s="24">
        <v>117.48313570626297</v>
      </c>
      <c r="C19" s="24">
        <v>0.14166461999999996</v>
      </c>
      <c r="D19" s="24">
        <v>117.62480032626297</v>
      </c>
      <c r="E19" s="25"/>
    </row>
    <row r="20" spans="1:7">
      <c r="A20" s="7" t="s">
        <v>60</v>
      </c>
      <c r="B20" s="24">
        <v>48.849805251321399</v>
      </c>
      <c r="C20" s="24">
        <v>214.48598976278819</v>
      </c>
      <c r="D20" s="24">
        <v>263.33579501410958</v>
      </c>
      <c r="E20" s="25"/>
      <c r="G20" s="14"/>
    </row>
    <row r="21" spans="1:7">
      <c r="A21" s="7" t="s">
        <v>61</v>
      </c>
      <c r="B21" s="24">
        <v>3764.4583235356413</v>
      </c>
      <c r="C21" s="24">
        <v>22517.351222051999</v>
      </c>
      <c r="D21" s="24">
        <v>26281.809545587639</v>
      </c>
      <c r="E21" s="25"/>
      <c r="G21" s="24"/>
    </row>
    <row r="22" spans="1:7">
      <c r="A22" s="7" t="s">
        <v>62</v>
      </c>
      <c r="B22" s="24">
        <v>216.12515632068244</v>
      </c>
      <c r="C22" s="24">
        <v>3.8461111111111106</v>
      </c>
      <c r="D22" s="24">
        <v>219.97126743179354</v>
      </c>
      <c r="E22" s="25"/>
    </row>
    <row r="23" spans="1:7">
      <c r="A23" s="7" t="s">
        <v>63</v>
      </c>
      <c r="B23" s="24">
        <v>9744.0588264044254</v>
      </c>
      <c r="C23" s="24">
        <v>3423.9146596343294</v>
      </c>
      <c r="D23" s="24">
        <v>13167.973486038754</v>
      </c>
      <c r="E23" s="25"/>
    </row>
    <row r="24" spans="1:7">
      <c r="A24" s="16" t="s">
        <v>38</v>
      </c>
      <c r="B24" s="26">
        <v>41727.134074655281</v>
      </c>
      <c r="C24" s="26">
        <v>34648.522575809679</v>
      </c>
      <c r="D24" s="26">
        <v>76375.656650464996</v>
      </c>
    </row>
    <row r="25" spans="1:7">
      <c r="A25" s="16"/>
      <c r="B25" s="26"/>
      <c r="C25" s="26"/>
      <c r="D25" s="26"/>
    </row>
    <row r="26" spans="1:7">
      <c r="A26" s="16"/>
      <c r="B26" s="26"/>
      <c r="C26" s="26"/>
      <c r="D26" s="26"/>
    </row>
    <row r="28" spans="1:7" ht="24" customHeight="1">
      <c r="A28" s="11" t="s">
        <v>84</v>
      </c>
      <c r="B28" s="11"/>
      <c r="C28" s="11"/>
      <c r="D28" s="11"/>
      <c r="E28" s="11"/>
    </row>
    <row r="29" spans="1:7">
      <c r="B29" s="23" t="s">
        <v>64</v>
      </c>
      <c r="C29" s="23"/>
      <c r="D29" s="23"/>
    </row>
    <row r="30" spans="1:7">
      <c r="A30" s="1" t="s">
        <v>81</v>
      </c>
      <c r="B30" s="3" t="s">
        <v>45</v>
      </c>
      <c r="C30" s="3" t="s">
        <v>46</v>
      </c>
      <c r="D30" s="3" t="s">
        <v>38</v>
      </c>
    </row>
    <row r="31" spans="1:7">
      <c r="A31" s="2" t="s">
        <v>65</v>
      </c>
      <c r="B31" s="24">
        <f>B7+B8+B14</f>
        <v>2690.3430553377148</v>
      </c>
      <c r="C31" s="24">
        <f>C8</f>
        <v>216.66195244429045</v>
      </c>
      <c r="D31" s="24">
        <f>SUM(B31:C31)</f>
        <v>2907.0050077820051</v>
      </c>
    </row>
    <row r="32" spans="1:7">
      <c r="A32" s="2" t="s">
        <v>66</v>
      </c>
      <c r="B32" s="24">
        <f>B9+B10+B12+B15+B16+B19+B20+B22</f>
        <v>4855.2422539925892</v>
      </c>
      <c r="C32" s="24">
        <f>C9+C12+C15+C16+C19+C20+C22</f>
        <v>1353.2628665812856</v>
      </c>
      <c r="D32" s="24">
        <f t="shared" ref="D32:D38" si="0">SUM(B32:C32)</f>
        <v>6208.5051205738746</v>
      </c>
    </row>
    <row r="33" spans="1:4">
      <c r="A33" s="19" t="s">
        <v>51</v>
      </c>
      <c r="B33" s="24">
        <v>17909.437405914043</v>
      </c>
      <c r="C33" s="24">
        <v>2784.1230352898597</v>
      </c>
      <c r="D33" s="24">
        <f t="shared" si="0"/>
        <v>20693.560441203903</v>
      </c>
    </row>
    <row r="34" spans="1:4">
      <c r="A34" s="19" t="s">
        <v>53</v>
      </c>
      <c r="B34" s="24">
        <v>22.823438792174244</v>
      </c>
      <c r="C34" s="24">
        <v>522.89820164311789</v>
      </c>
      <c r="D34" s="24">
        <f t="shared" si="0"/>
        <v>545.7216404352921</v>
      </c>
    </row>
    <row r="35" spans="1:4">
      <c r="A35" s="19" t="s">
        <v>57</v>
      </c>
      <c r="B35" s="24">
        <v>494.65598668465856</v>
      </c>
      <c r="C35" s="24">
        <v>1465.0409576516931</v>
      </c>
      <c r="D35" s="24">
        <f t="shared" si="0"/>
        <v>1959.6969443363516</v>
      </c>
    </row>
    <row r="36" spans="1:4">
      <c r="A36" s="19" t="s">
        <v>58</v>
      </c>
      <c r="B36" s="24">
        <v>2246.1147839940431</v>
      </c>
      <c r="C36" s="24">
        <v>2365.2696805131072</v>
      </c>
      <c r="D36" s="24">
        <f t="shared" si="0"/>
        <v>4611.3844645071504</v>
      </c>
    </row>
    <row r="37" spans="1:4">
      <c r="A37" s="19" t="s">
        <v>61</v>
      </c>
      <c r="B37" s="24">
        <v>3764.4583235356413</v>
      </c>
      <c r="C37" s="24">
        <v>22517.351222051999</v>
      </c>
      <c r="D37" s="24">
        <f t="shared" si="0"/>
        <v>26281.809545587639</v>
      </c>
    </row>
    <row r="38" spans="1:4">
      <c r="A38" s="19" t="s">
        <v>63</v>
      </c>
      <c r="B38" s="24">
        <v>9744.0588264044254</v>
      </c>
      <c r="C38" s="24">
        <v>3423.9146596343294</v>
      </c>
      <c r="D38" s="24">
        <f t="shared" si="0"/>
        <v>13167.973486038754</v>
      </c>
    </row>
    <row r="39" spans="1:4">
      <c r="A39" s="16" t="s">
        <v>38</v>
      </c>
      <c r="B39" s="26">
        <f>SUM(B31:B38)</f>
        <v>41727.134074655289</v>
      </c>
      <c r="C39" s="26">
        <f>SUM(C31:C38)</f>
        <v>34648.522575809679</v>
      </c>
      <c r="D39" s="26">
        <f>SUM(D31:D38)</f>
        <v>76375.656650464967</v>
      </c>
    </row>
    <row r="40" spans="1:4">
      <c r="A40" s="16"/>
      <c r="B40" s="26"/>
      <c r="C40" s="26"/>
      <c r="D40" s="26"/>
    </row>
    <row r="41" spans="1:4">
      <c r="A41" s="16"/>
      <c r="B41" s="26"/>
      <c r="C41" s="26"/>
      <c r="D41" s="26"/>
    </row>
    <row r="43" spans="1:4">
      <c r="A43" s="1" t="s">
        <v>83</v>
      </c>
    </row>
    <row r="44" spans="1:4">
      <c r="B44" s="1" t="s">
        <v>86</v>
      </c>
      <c r="C44" s="3"/>
      <c r="D44" s="3"/>
    </row>
    <row r="45" spans="1:4">
      <c r="A45" s="1" t="s">
        <v>44</v>
      </c>
      <c r="B45" s="3" t="s">
        <v>45</v>
      </c>
      <c r="C45" s="3" t="s">
        <v>46</v>
      </c>
      <c r="D45" s="3" t="s">
        <v>38</v>
      </c>
    </row>
    <row r="46" spans="1:4">
      <c r="A46" s="2" t="s">
        <v>65</v>
      </c>
      <c r="B46" s="27">
        <f>B31/D31</f>
        <v>0.92546901299987794</v>
      </c>
      <c r="C46" s="27">
        <f>C31/D31</f>
        <v>7.453098700012209E-2</v>
      </c>
      <c r="D46" s="27">
        <f>B46+C46</f>
        <v>1</v>
      </c>
    </row>
    <row r="47" spans="1:4">
      <c r="A47" s="2" t="s">
        <v>66</v>
      </c>
      <c r="B47" s="27">
        <f t="shared" ref="B47:B53" si="1">B32/D32</f>
        <v>0.78203080446904771</v>
      </c>
      <c r="C47" s="27">
        <f t="shared" ref="C47:C53" si="2">C32/D32</f>
        <v>0.21796919553095231</v>
      </c>
      <c r="D47" s="27">
        <f t="shared" ref="D47:D54" si="3">B47+C47</f>
        <v>1</v>
      </c>
    </row>
    <row r="48" spans="1:4">
      <c r="A48" s="19" t="s">
        <v>68</v>
      </c>
      <c r="B48" s="27">
        <f t="shared" si="1"/>
        <v>0.86545944845014378</v>
      </c>
      <c r="C48" s="27">
        <f t="shared" si="2"/>
        <v>0.13454055154985625</v>
      </c>
      <c r="D48" s="27">
        <f t="shared" si="3"/>
        <v>1</v>
      </c>
    </row>
    <row r="49" spans="1:4">
      <c r="A49" s="19" t="s">
        <v>69</v>
      </c>
      <c r="B49" s="27">
        <f t="shared" si="1"/>
        <v>4.1822491726678172E-2</v>
      </c>
      <c r="C49" s="27">
        <f t="shared" si="2"/>
        <v>0.95817750827332193</v>
      </c>
      <c r="D49" s="27">
        <f t="shared" si="3"/>
        <v>1</v>
      </c>
    </row>
    <row r="50" spans="1:4">
      <c r="A50" s="19" t="s">
        <v>57</v>
      </c>
      <c r="B50" s="27">
        <f t="shared" si="1"/>
        <v>0.25241453180515777</v>
      </c>
      <c r="C50" s="27">
        <f t="shared" si="2"/>
        <v>0.74758546819484228</v>
      </c>
      <c r="D50" s="27">
        <f t="shared" si="3"/>
        <v>1</v>
      </c>
    </row>
    <row r="51" spans="1:4">
      <c r="A51" s="19" t="s">
        <v>70</v>
      </c>
      <c r="B51" s="27">
        <f t="shared" si="1"/>
        <v>0.48708035542946221</v>
      </c>
      <c r="C51" s="27">
        <f t="shared" si="2"/>
        <v>0.51291964457053774</v>
      </c>
      <c r="D51" s="27">
        <f t="shared" si="3"/>
        <v>1</v>
      </c>
    </row>
    <row r="52" spans="1:4">
      <c r="A52" s="19" t="s">
        <v>71</v>
      </c>
      <c r="B52" s="27">
        <f t="shared" si="1"/>
        <v>0.14323436584554516</v>
      </c>
      <c r="C52" s="27">
        <f t="shared" si="2"/>
        <v>0.85676563415445484</v>
      </c>
      <c r="D52" s="27">
        <f t="shared" si="3"/>
        <v>1</v>
      </c>
    </row>
    <row r="53" spans="1:4">
      <c r="A53" s="19" t="s">
        <v>72</v>
      </c>
      <c r="B53" s="27">
        <f t="shared" si="1"/>
        <v>0.73998165600314214</v>
      </c>
      <c r="C53" s="27">
        <f t="shared" si="2"/>
        <v>0.26001834399685791</v>
      </c>
      <c r="D53" s="27">
        <f t="shared" si="3"/>
        <v>1</v>
      </c>
    </row>
    <row r="54" spans="1:4">
      <c r="A54" s="16" t="s">
        <v>38</v>
      </c>
      <c r="B54" s="27">
        <f>B39/D39</f>
        <v>0.54634075705064666</v>
      </c>
      <c r="C54" s="27">
        <f>C39/D39</f>
        <v>0.45365924294935334</v>
      </c>
      <c r="D54" s="27">
        <f t="shared" si="3"/>
        <v>1</v>
      </c>
    </row>
    <row r="57" spans="1:4">
      <c r="A57" s="28"/>
      <c r="B57" s="28"/>
      <c r="C57" s="28"/>
      <c r="D57" s="28"/>
    </row>
    <row r="58" spans="1:4">
      <c r="B58" s="23" t="s">
        <v>67</v>
      </c>
      <c r="C58" s="23"/>
      <c r="D58" s="27"/>
    </row>
    <row r="59" spans="1:4">
      <c r="A59" s="1" t="s">
        <v>44</v>
      </c>
      <c r="B59" s="3" t="s">
        <v>45</v>
      </c>
      <c r="C59" s="3" t="s">
        <v>46</v>
      </c>
      <c r="D59" s="27"/>
    </row>
    <row r="60" spans="1:4">
      <c r="A60" s="2" t="s">
        <v>65</v>
      </c>
      <c r="B60" s="27">
        <f>B31/B39</f>
        <v>6.4474666544899528E-2</v>
      </c>
      <c r="C60" s="27">
        <f>C31/C39</f>
        <v>6.2531368248167629E-3</v>
      </c>
      <c r="D60" s="27"/>
    </row>
    <row r="61" spans="1:4">
      <c r="A61" s="2" t="s">
        <v>66</v>
      </c>
      <c r="B61" s="27">
        <f>B32/B39</f>
        <v>0.11635695481280663</v>
      </c>
      <c r="C61" s="27">
        <f>C32/C39</f>
        <v>3.9056870711309456E-2</v>
      </c>
      <c r="D61" s="27"/>
    </row>
    <row r="62" spans="1:4">
      <c r="A62" s="19" t="s">
        <v>73</v>
      </c>
      <c r="B62" s="27">
        <f>B33/B39</f>
        <v>0.42920362979810023</v>
      </c>
      <c r="C62" s="27">
        <f>C33/C39</f>
        <v>8.0353297292786494E-2</v>
      </c>
      <c r="D62" s="27"/>
    </row>
    <row r="63" spans="1:4">
      <c r="A63" s="19" t="s">
        <v>69</v>
      </c>
      <c r="B63" s="27">
        <f>B34/B39</f>
        <v>5.4696876021583776E-4</v>
      </c>
      <c r="C63" s="27">
        <f>C34/C39</f>
        <v>1.5091500669300865E-2</v>
      </c>
      <c r="D63" s="27"/>
    </row>
    <row r="64" spans="1:4">
      <c r="A64" s="19" t="s">
        <v>57</v>
      </c>
      <c r="B64" s="27">
        <f>B35/B39</f>
        <v>1.1854540160837656E-2</v>
      </c>
      <c r="C64" s="27">
        <f>C35/C39</f>
        <v>4.2282927199745329E-2</v>
      </c>
      <c r="D64" s="27"/>
    </row>
    <row r="65" spans="1:13">
      <c r="A65" s="19" t="s">
        <v>70</v>
      </c>
      <c r="B65" s="27">
        <f>B36/B39</f>
        <v>5.3828637739065682E-2</v>
      </c>
      <c r="C65" s="27">
        <f>C36/C39</f>
        <v>6.8264661944473545E-2</v>
      </c>
      <c r="D65" s="27"/>
    </row>
    <row r="66" spans="1:13">
      <c r="A66" s="19" t="s">
        <v>71</v>
      </c>
      <c r="B66" s="27">
        <f>B37/B39</f>
        <v>9.0216076589409042E-2</v>
      </c>
      <c r="C66" s="27">
        <f>C37/C39</f>
        <v>0.64987911599361481</v>
      </c>
      <c r="D66" s="27"/>
    </row>
    <row r="67" spans="1:13">
      <c r="A67" s="19" t="s">
        <v>72</v>
      </c>
      <c r="B67" s="27">
        <f>B38/B39</f>
        <v>0.2335185255946654</v>
      </c>
      <c r="C67" s="27">
        <f>C38/C39</f>
        <v>9.8818489363952863E-2</v>
      </c>
    </row>
    <row r="68" spans="1:13">
      <c r="A68" s="16" t="s">
        <v>38</v>
      </c>
      <c r="B68" s="27">
        <f>SUM(B60:B67)</f>
        <v>1</v>
      </c>
      <c r="C68" s="27">
        <f>SUM(C60:C67)</f>
        <v>1</v>
      </c>
      <c r="E68" s="2" t="s">
        <v>74</v>
      </c>
    </row>
    <row r="69" spans="1:13">
      <c r="C69" s="27"/>
    </row>
    <row r="70" spans="1:13">
      <c r="M70" s="2" t="s">
        <v>75</v>
      </c>
    </row>
    <row r="71" spans="1:13">
      <c r="A71" s="2" t="s">
        <v>19</v>
      </c>
    </row>
    <row r="72" spans="1:13">
      <c r="A72" s="2" t="s">
        <v>20</v>
      </c>
    </row>
  </sheetData>
  <mergeCells count="4">
    <mergeCell ref="A5:D5"/>
    <mergeCell ref="B29:D29"/>
    <mergeCell ref="B58:C58"/>
    <mergeCell ref="A28:E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F33" sqref="F33"/>
    </sheetView>
  </sheetViews>
  <sheetFormatPr baseColWidth="10" defaultRowHeight="15"/>
  <sheetData>
    <row r="1" spans="1:1" ht="86.25" customHeight="1"/>
    <row r="3" spans="1:1">
      <c r="A3" s="1" t="s">
        <v>88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J27" sqref="J27"/>
    </sheetView>
  </sheetViews>
  <sheetFormatPr baseColWidth="10" defaultRowHeight="15"/>
  <sheetData>
    <row r="1" spans="1:1" ht="81.75" customHeight="1"/>
    <row r="4" spans="1:1">
      <c r="A4" s="1" t="s">
        <v>87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5"/>
  <sheetViews>
    <sheetView zoomScale="85" zoomScaleNormal="85" workbookViewId="0">
      <selection activeCell="A55" sqref="A55:B55"/>
    </sheetView>
  </sheetViews>
  <sheetFormatPr baseColWidth="10" defaultRowHeight="12.75"/>
  <cols>
    <col min="1" max="1" width="49.5703125" style="2" bestFit="1" customWidth="1"/>
    <col min="2" max="2" width="16" style="2" bestFit="1" customWidth="1"/>
    <col min="3" max="3" width="20.140625" style="2" bestFit="1" customWidth="1"/>
    <col min="4" max="4" width="12.85546875" style="2" bestFit="1" customWidth="1"/>
    <col min="5" max="5" width="17.28515625" style="2" bestFit="1" customWidth="1"/>
    <col min="6" max="6" width="12.7109375" style="2" bestFit="1" customWidth="1"/>
    <col min="7" max="7" width="10.28515625" style="2" bestFit="1" customWidth="1"/>
    <col min="8" max="256" width="11.42578125" style="2"/>
    <col min="257" max="257" width="49.5703125" style="2" bestFit="1" customWidth="1"/>
    <col min="258" max="258" width="16" style="2" bestFit="1" customWidth="1"/>
    <col min="259" max="259" width="20.140625" style="2" bestFit="1" customWidth="1"/>
    <col min="260" max="260" width="12.85546875" style="2" bestFit="1" customWidth="1"/>
    <col min="261" max="261" width="17.28515625" style="2" bestFit="1" customWidth="1"/>
    <col min="262" max="262" width="12.7109375" style="2" bestFit="1" customWidth="1"/>
    <col min="263" max="263" width="10.28515625" style="2" bestFit="1" customWidth="1"/>
    <col min="264" max="512" width="11.42578125" style="2"/>
    <col min="513" max="513" width="49.5703125" style="2" bestFit="1" customWidth="1"/>
    <col min="514" max="514" width="16" style="2" bestFit="1" customWidth="1"/>
    <col min="515" max="515" width="20.140625" style="2" bestFit="1" customWidth="1"/>
    <col min="516" max="516" width="12.85546875" style="2" bestFit="1" customWidth="1"/>
    <col min="517" max="517" width="17.28515625" style="2" bestFit="1" customWidth="1"/>
    <col min="518" max="518" width="12.7109375" style="2" bestFit="1" customWidth="1"/>
    <col min="519" max="519" width="10.28515625" style="2" bestFit="1" customWidth="1"/>
    <col min="520" max="768" width="11.42578125" style="2"/>
    <col min="769" max="769" width="49.5703125" style="2" bestFit="1" customWidth="1"/>
    <col min="770" max="770" width="16" style="2" bestFit="1" customWidth="1"/>
    <col min="771" max="771" width="20.140625" style="2" bestFit="1" customWidth="1"/>
    <col min="772" max="772" width="12.85546875" style="2" bestFit="1" customWidth="1"/>
    <col min="773" max="773" width="17.28515625" style="2" bestFit="1" customWidth="1"/>
    <col min="774" max="774" width="12.7109375" style="2" bestFit="1" customWidth="1"/>
    <col min="775" max="775" width="10.28515625" style="2" bestFit="1" customWidth="1"/>
    <col min="776" max="1024" width="11.42578125" style="2"/>
    <col min="1025" max="1025" width="49.5703125" style="2" bestFit="1" customWidth="1"/>
    <col min="1026" max="1026" width="16" style="2" bestFit="1" customWidth="1"/>
    <col min="1027" max="1027" width="20.140625" style="2" bestFit="1" customWidth="1"/>
    <col min="1028" max="1028" width="12.85546875" style="2" bestFit="1" customWidth="1"/>
    <col min="1029" max="1029" width="17.28515625" style="2" bestFit="1" customWidth="1"/>
    <col min="1030" max="1030" width="12.7109375" style="2" bestFit="1" customWidth="1"/>
    <col min="1031" max="1031" width="10.28515625" style="2" bestFit="1" customWidth="1"/>
    <col min="1032" max="1280" width="11.42578125" style="2"/>
    <col min="1281" max="1281" width="49.5703125" style="2" bestFit="1" customWidth="1"/>
    <col min="1282" max="1282" width="16" style="2" bestFit="1" customWidth="1"/>
    <col min="1283" max="1283" width="20.140625" style="2" bestFit="1" customWidth="1"/>
    <col min="1284" max="1284" width="12.85546875" style="2" bestFit="1" customWidth="1"/>
    <col min="1285" max="1285" width="17.28515625" style="2" bestFit="1" customWidth="1"/>
    <col min="1286" max="1286" width="12.7109375" style="2" bestFit="1" customWidth="1"/>
    <col min="1287" max="1287" width="10.28515625" style="2" bestFit="1" customWidth="1"/>
    <col min="1288" max="1536" width="11.42578125" style="2"/>
    <col min="1537" max="1537" width="49.5703125" style="2" bestFit="1" customWidth="1"/>
    <col min="1538" max="1538" width="16" style="2" bestFit="1" customWidth="1"/>
    <col min="1539" max="1539" width="20.140625" style="2" bestFit="1" customWidth="1"/>
    <col min="1540" max="1540" width="12.85546875" style="2" bestFit="1" customWidth="1"/>
    <col min="1541" max="1541" width="17.28515625" style="2" bestFit="1" customWidth="1"/>
    <col min="1542" max="1542" width="12.7109375" style="2" bestFit="1" customWidth="1"/>
    <col min="1543" max="1543" width="10.28515625" style="2" bestFit="1" customWidth="1"/>
    <col min="1544" max="1792" width="11.42578125" style="2"/>
    <col min="1793" max="1793" width="49.5703125" style="2" bestFit="1" customWidth="1"/>
    <col min="1794" max="1794" width="16" style="2" bestFit="1" customWidth="1"/>
    <col min="1795" max="1795" width="20.140625" style="2" bestFit="1" customWidth="1"/>
    <col min="1796" max="1796" width="12.85546875" style="2" bestFit="1" customWidth="1"/>
    <col min="1797" max="1797" width="17.28515625" style="2" bestFit="1" customWidth="1"/>
    <col min="1798" max="1798" width="12.7109375" style="2" bestFit="1" customWidth="1"/>
    <col min="1799" max="1799" width="10.28515625" style="2" bestFit="1" customWidth="1"/>
    <col min="1800" max="2048" width="11.42578125" style="2"/>
    <col min="2049" max="2049" width="49.5703125" style="2" bestFit="1" customWidth="1"/>
    <col min="2050" max="2050" width="16" style="2" bestFit="1" customWidth="1"/>
    <col min="2051" max="2051" width="20.140625" style="2" bestFit="1" customWidth="1"/>
    <col min="2052" max="2052" width="12.85546875" style="2" bestFit="1" customWidth="1"/>
    <col min="2053" max="2053" width="17.28515625" style="2" bestFit="1" customWidth="1"/>
    <col min="2054" max="2054" width="12.7109375" style="2" bestFit="1" customWidth="1"/>
    <col min="2055" max="2055" width="10.28515625" style="2" bestFit="1" customWidth="1"/>
    <col min="2056" max="2304" width="11.42578125" style="2"/>
    <col min="2305" max="2305" width="49.5703125" style="2" bestFit="1" customWidth="1"/>
    <col min="2306" max="2306" width="16" style="2" bestFit="1" customWidth="1"/>
    <col min="2307" max="2307" width="20.140625" style="2" bestFit="1" customWidth="1"/>
    <col min="2308" max="2308" width="12.85546875" style="2" bestFit="1" customWidth="1"/>
    <col min="2309" max="2309" width="17.28515625" style="2" bestFit="1" customWidth="1"/>
    <col min="2310" max="2310" width="12.7109375" style="2" bestFit="1" customWidth="1"/>
    <col min="2311" max="2311" width="10.28515625" style="2" bestFit="1" customWidth="1"/>
    <col min="2312" max="2560" width="11.42578125" style="2"/>
    <col min="2561" max="2561" width="49.5703125" style="2" bestFit="1" customWidth="1"/>
    <col min="2562" max="2562" width="16" style="2" bestFit="1" customWidth="1"/>
    <col min="2563" max="2563" width="20.140625" style="2" bestFit="1" customWidth="1"/>
    <col min="2564" max="2564" width="12.85546875" style="2" bestFit="1" customWidth="1"/>
    <col min="2565" max="2565" width="17.28515625" style="2" bestFit="1" customWidth="1"/>
    <col min="2566" max="2566" width="12.7109375" style="2" bestFit="1" customWidth="1"/>
    <col min="2567" max="2567" width="10.28515625" style="2" bestFit="1" customWidth="1"/>
    <col min="2568" max="2816" width="11.42578125" style="2"/>
    <col min="2817" max="2817" width="49.5703125" style="2" bestFit="1" customWidth="1"/>
    <col min="2818" max="2818" width="16" style="2" bestFit="1" customWidth="1"/>
    <col min="2819" max="2819" width="20.140625" style="2" bestFit="1" customWidth="1"/>
    <col min="2820" max="2820" width="12.85546875" style="2" bestFit="1" customWidth="1"/>
    <col min="2821" max="2821" width="17.28515625" style="2" bestFit="1" customWidth="1"/>
    <col min="2822" max="2822" width="12.7109375" style="2" bestFit="1" customWidth="1"/>
    <col min="2823" max="2823" width="10.28515625" style="2" bestFit="1" customWidth="1"/>
    <col min="2824" max="3072" width="11.42578125" style="2"/>
    <col min="3073" max="3073" width="49.5703125" style="2" bestFit="1" customWidth="1"/>
    <col min="3074" max="3074" width="16" style="2" bestFit="1" customWidth="1"/>
    <col min="3075" max="3075" width="20.140625" style="2" bestFit="1" customWidth="1"/>
    <col min="3076" max="3076" width="12.85546875" style="2" bestFit="1" customWidth="1"/>
    <col min="3077" max="3077" width="17.28515625" style="2" bestFit="1" customWidth="1"/>
    <col min="3078" max="3078" width="12.7109375" style="2" bestFit="1" customWidth="1"/>
    <col min="3079" max="3079" width="10.28515625" style="2" bestFit="1" customWidth="1"/>
    <col min="3080" max="3328" width="11.42578125" style="2"/>
    <col min="3329" max="3329" width="49.5703125" style="2" bestFit="1" customWidth="1"/>
    <col min="3330" max="3330" width="16" style="2" bestFit="1" customWidth="1"/>
    <col min="3331" max="3331" width="20.140625" style="2" bestFit="1" customWidth="1"/>
    <col min="3332" max="3332" width="12.85546875" style="2" bestFit="1" customWidth="1"/>
    <col min="3333" max="3333" width="17.28515625" style="2" bestFit="1" customWidth="1"/>
    <col min="3334" max="3334" width="12.7109375" style="2" bestFit="1" customWidth="1"/>
    <col min="3335" max="3335" width="10.28515625" style="2" bestFit="1" customWidth="1"/>
    <col min="3336" max="3584" width="11.42578125" style="2"/>
    <col min="3585" max="3585" width="49.5703125" style="2" bestFit="1" customWidth="1"/>
    <col min="3586" max="3586" width="16" style="2" bestFit="1" customWidth="1"/>
    <col min="3587" max="3587" width="20.140625" style="2" bestFit="1" customWidth="1"/>
    <col min="3588" max="3588" width="12.85546875" style="2" bestFit="1" customWidth="1"/>
    <col min="3589" max="3589" width="17.28515625" style="2" bestFit="1" customWidth="1"/>
    <col min="3590" max="3590" width="12.7109375" style="2" bestFit="1" customWidth="1"/>
    <col min="3591" max="3591" width="10.28515625" style="2" bestFit="1" customWidth="1"/>
    <col min="3592" max="3840" width="11.42578125" style="2"/>
    <col min="3841" max="3841" width="49.5703125" style="2" bestFit="1" customWidth="1"/>
    <col min="3842" max="3842" width="16" style="2" bestFit="1" customWidth="1"/>
    <col min="3843" max="3843" width="20.140625" style="2" bestFit="1" customWidth="1"/>
    <col min="3844" max="3844" width="12.85546875" style="2" bestFit="1" customWidth="1"/>
    <col min="3845" max="3845" width="17.28515625" style="2" bestFit="1" customWidth="1"/>
    <col min="3846" max="3846" width="12.7109375" style="2" bestFit="1" customWidth="1"/>
    <col min="3847" max="3847" width="10.28515625" style="2" bestFit="1" customWidth="1"/>
    <col min="3848" max="4096" width="11.42578125" style="2"/>
    <col min="4097" max="4097" width="49.5703125" style="2" bestFit="1" customWidth="1"/>
    <col min="4098" max="4098" width="16" style="2" bestFit="1" customWidth="1"/>
    <col min="4099" max="4099" width="20.140625" style="2" bestFit="1" customWidth="1"/>
    <col min="4100" max="4100" width="12.85546875" style="2" bestFit="1" customWidth="1"/>
    <col min="4101" max="4101" width="17.28515625" style="2" bestFit="1" customWidth="1"/>
    <col min="4102" max="4102" width="12.7109375" style="2" bestFit="1" customWidth="1"/>
    <col min="4103" max="4103" width="10.28515625" style="2" bestFit="1" customWidth="1"/>
    <col min="4104" max="4352" width="11.42578125" style="2"/>
    <col min="4353" max="4353" width="49.5703125" style="2" bestFit="1" customWidth="1"/>
    <col min="4354" max="4354" width="16" style="2" bestFit="1" customWidth="1"/>
    <col min="4355" max="4355" width="20.140625" style="2" bestFit="1" customWidth="1"/>
    <col min="4356" max="4356" width="12.85546875" style="2" bestFit="1" customWidth="1"/>
    <col min="4357" max="4357" width="17.28515625" style="2" bestFit="1" customWidth="1"/>
    <col min="4358" max="4358" width="12.7109375" style="2" bestFit="1" customWidth="1"/>
    <col min="4359" max="4359" width="10.28515625" style="2" bestFit="1" customWidth="1"/>
    <col min="4360" max="4608" width="11.42578125" style="2"/>
    <col min="4609" max="4609" width="49.5703125" style="2" bestFit="1" customWidth="1"/>
    <col min="4610" max="4610" width="16" style="2" bestFit="1" customWidth="1"/>
    <col min="4611" max="4611" width="20.140625" style="2" bestFit="1" customWidth="1"/>
    <col min="4612" max="4612" width="12.85546875" style="2" bestFit="1" customWidth="1"/>
    <col min="4613" max="4613" width="17.28515625" style="2" bestFit="1" customWidth="1"/>
    <col min="4614" max="4614" width="12.7109375" style="2" bestFit="1" customWidth="1"/>
    <col min="4615" max="4615" width="10.28515625" style="2" bestFit="1" customWidth="1"/>
    <col min="4616" max="4864" width="11.42578125" style="2"/>
    <col min="4865" max="4865" width="49.5703125" style="2" bestFit="1" customWidth="1"/>
    <col min="4866" max="4866" width="16" style="2" bestFit="1" customWidth="1"/>
    <col min="4867" max="4867" width="20.140625" style="2" bestFit="1" customWidth="1"/>
    <col min="4868" max="4868" width="12.85546875" style="2" bestFit="1" customWidth="1"/>
    <col min="4869" max="4869" width="17.28515625" style="2" bestFit="1" customWidth="1"/>
    <col min="4870" max="4870" width="12.7109375" style="2" bestFit="1" customWidth="1"/>
    <col min="4871" max="4871" width="10.28515625" style="2" bestFit="1" customWidth="1"/>
    <col min="4872" max="5120" width="11.42578125" style="2"/>
    <col min="5121" max="5121" width="49.5703125" style="2" bestFit="1" customWidth="1"/>
    <col min="5122" max="5122" width="16" style="2" bestFit="1" customWidth="1"/>
    <col min="5123" max="5123" width="20.140625" style="2" bestFit="1" customWidth="1"/>
    <col min="5124" max="5124" width="12.85546875" style="2" bestFit="1" customWidth="1"/>
    <col min="5125" max="5125" width="17.28515625" style="2" bestFit="1" customWidth="1"/>
    <col min="5126" max="5126" width="12.7109375" style="2" bestFit="1" customWidth="1"/>
    <col min="5127" max="5127" width="10.28515625" style="2" bestFit="1" customWidth="1"/>
    <col min="5128" max="5376" width="11.42578125" style="2"/>
    <col min="5377" max="5377" width="49.5703125" style="2" bestFit="1" customWidth="1"/>
    <col min="5378" max="5378" width="16" style="2" bestFit="1" customWidth="1"/>
    <col min="5379" max="5379" width="20.140625" style="2" bestFit="1" customWidth="1"/>
    <col min="5380" max="5380" width="12.85546875" style="2" bestFit="1" customWidth="1"/>
    <col min="5381" max="5381" width="17.28515625" style="2" bestFit="1" customWidth="1"/>
    <col min="5382" max="5382" width="12.7109375" style="2" bestFit="1" customWidth="1"/>
    <col min="5383" max="5383" width="10.28515625" style="2" bestFit="1" customWidth="1"/>
    <col min="5384" max="5632" width="11.42578125" style="2"/>
    <col min="5633" max="5633" width="49.5703125" style="2" bestFit="1" customWidth="1"/>
    <col min="5634" max="5634" width="16" style="2" bestFit="1" customWidth="1"/>
    <col min="5635" max="5635" width="20.140625" style="2" bestFit="1" customWidth="1"/>
    <col min="5636" max="5636" width="12.85546875" style="2" bestFit="1" customWidth="1"/>
    <col min="5637" max="5637" width="17.28515625" style="2" bestFit="1" customWidth="1"/>
    <col min="5638" max="5638" width="12.7109375" style="2" bestFit="1" customWidth="1"/>
    <col min="5639" max="5639" width="10.28515625" style="2" bestFit="1" customWidth="1"/>
    <col min="5640" max="5888" width="11.42578125" style="2"/>
    <col min="5889" max="5889" width="49.5703125" style="2" bestFit="1" customWidth="1"/>
    <col min="5890" max="5890" width="16" style="2" bestFit="1" customWidth="1"/>
    <col min="5891" max="5891" width="20.140625" style="2" bestFit="1" customWidth="1"/>
    <col min="5892" max="5892" width="12.85546875" style="2" bestFit="1" customWidth="1"/>
    <col min="5893" max="5893" width="17.28515625" style="2" bestFit="1" customWidth="1"/>
    <col min="5894" max="5894" width="12.7109375" style="2" bestFit="1" customWidth="1"/>
    <col min="5895" max="5895" width="10.28515625" style="2" bestFit="1" customWidth="1"/>
    <col min="5896" max="6144" width="11.42578125" style="2"/>
    <col min="6145" max="6145" width="49.5703125" style="2" bestFit="1" customWidth="1"/>
    <col min="6146" max="6146" width="16" style="2" bestFit="1" customWidth="1"/>
    <col min="6147" max="6147" width="20.140625" style="2" bestFit="1" customWidth="1"/>
    <col min="6148" max="6148" width="12.85546875" style="2" bestFit="1" customWidth="1"/>
    <col min="6149" max="6149" width="17.28515625" style="2" bestFit="1" customWidth="1"/>
    <col min="6150" max="6150" width="12.7109375" style="2" bestFit="1" customWidth="1"/>
    <col min="6151" max="6151" width="10.28515625" style="2" bestFit="1" customWidth="1"/>
    <col min="6152" max="6400" width="11.42578125" style="2"/>
    <col min="6401" max="6401" width="49.5703125" style="2" bestFit="1" customWidth="1"/>
    <col min="6402" max="6402" width="16" style="2" bestFit="1" customWidth="1"/>
    <col min="6403" max="6403" width="20.140625" style="2" bestFit="1" customWidth="1"/>
    <col min="6404" max="6404" width="12.85546875" style="2" bestFit="1" customWidth="1"/>
    <col min="6405" max="6405" width="17.28515625" style="2" bestFit="1" customWidth="1"/>
    <col min="6406" max="6406" width="12.7109375" style="2" bestFit="1" customWidth="1"/>
    <col min="6407" max="6407" width="10.28515625" style="2" bestFit="1" customWidth="1"/>
    <col min="6408" max="6656" width="11.42578125" style="2"/>
    <col min="6657" max="6657" width="49.5703125" style="2" bestFit="1" customWidth="1"/>
    <col min="6658" max="6658" width="16" style="2" bestFit="1" customWidth="1"/>
    <col min="6659" max="6659" width="20.140625" style="2" bestFit="1" customWidth="1"/>
    <col min="6660" max="6660" width="12.85546875" style="2" bestFit="1" customWidth="1"/>
    <col min="6661" max="6661" width="17.28515625" style="2" bestFit="1" customWidth="1"/>
    <col min="6662" max="6662" width="12.7109375" style="2" bestFit="1" customWidth="1"/>
    <col min="6663" max="6663" width="10.28515625" style="2" bestFit="1" customWidth="1"/>
    <col min="6664" max="6912" width="11.42578125" style="2"/>
    <col min="6913" max="6913" width="49.5703125" style="2" bestFit="1" customWidth="1"/>
    <col min="6914" max="6914" width="16" style="2" bestFit="1" customWidth="1"/>
    <col min="6915" max="6915" width="20.140625" style="2" bestFit="1" customWidth="1"/>
    <col min="6916" max="6916" width="12.85546875" style="2" bestFit="1" customWidth="1"/>
    <col min="6917" max="6917" width="17.28515625" style="2" bestFit="1" customWidth="1"/>
    <col min="6918" max="6918" width="12.7109375" style="2" bestFit="1" customWidth="1"/>
    <col min="6919" max="6919" width="10.28515625" style="2" bestFit="1" customWidth="1"/>
    <col min="6920" max="7168" width="11.42578125" style="2"/>
    <col min="7169" max="7169" width="49.5703125" style="2" bestFit="1" customWidth="1"/>
    <col min="7170" max="7170" width="16" style="2" bestFit="1" customWidth="1"/>
    <col min="7171" max="7171" width="20.140625" style="2" bestFit="1" customWidth="1"/>
    <col min="7172" max="7172" width="12.85546875" style="2" bestFit="1" customWidth="1"/>
    <col min="7173" max="7173" width="17.28515625" style="2" bestFit="1" customWidth="1"/>
    <col min="7174" max="7174" width="12.7109375" style="2" bestFit="1" customWidth="1"/>
    <col min="7175" max="7175" width="10.28515625" style="2" bestFit="1" customWidth="1"/>
    <col min="7176" max="7424" width="11.42578125" style="2"/>
    <col min="7425" max="7425" width="49.5703125" style="2" bestFit="1" customWidth="1"/>
    <col min="7426" max="7426" width="16" style="2" bestFit="1" customWidth="1"/>
    <col min="7427" max="7427" width="20.140625" style="2" bestFit="1" customWidth="1"/>
    <col min="7428" max="7428" width="12.85546875" style="2" bestFit="1" customWidth="1"/>
    <col min="7429" max="7429" width="17.28515625" style="2" bestFit="1" customWidth="1"/>
    <col min="7430" max="7430" width="12.7109375" style="2" bestFit="1" customWidth="1"/>
    <col min="7431" max="7431" width="10.28515625" style="2" bestFit="1" customWidth="1"/>
    <col min="7432" max="7680" width="11.42578125" style="2"/>
    <col min="7681" max="7681" width="49.5703125" style="2" bestFit="1" customWidth="1"/>
    <col min="7682" max="7682" width="16" style="2" bestFit="1" customWidth="1"/>
    <col min="7683" max="7683" width="20.140625" style="2" bestFit="1" customWidth="1"/>
    <col min="7684" max="7684" width="12.85546875" style="2" bestFit="1" customWidth="1"/>
    <col min="7685" max="7685" width="17.28515625" style="2" bestFit="1" customWidth="1"/>
    <col min="7686" max="7686" width="12.7109375" style="2" bestFit="1" customWidth="1"/>
    <col min="7687" max="7687" width="10.28515625" style="2" bestFit="1" customWidth="1"/>
    <col min="7688" max="7936" width="11.42578125" style="2"/>
    <col min="7937" max="7937" width="49.5703125" style="2" bestFit="1" customWidth="1"/>
    <col min="7938" max="7938" width="16" style="2" bestFit="1" customWidth="1"/>
    <col min="7939" max="7939" width="20.140625" style="2" bestFit="1" customWidth="1"/>
    <col min="7940" max="7940" width="12.85546875" style="2" bestFit="1" customWidth="1"/>
    <col min="7941" max="7941" width="17.28515625" style="2" bestFit="1" customWidth="1"/>
    <col min="7942" max="7942" width="12.7109375" style="2" bestFit="1" customWidth="1"/>
    <col min="7943" max="7943" width="10.28515625" style="2" bestFit="1" customWidth="1"/>
    <col min="7944" max="8192" width="11.42578125" style="2"/>
    <col min="8193" max="8193" width="49.5703125" style="2" bestFit="1" customWidth="1"/>
    <col min="8194" max="8194" width="16" style="2" bestFit="1" customWidth="1"/>
    <col min="8195" max="8195" width="20.140625" style="2" bestFit="1" customWidth="1"/>
    <col min="8196" max="8196" width="12.85546875" style="2" bestFit="1" customWidth="1"/>
    <col min="8197" max="8197" width="17.28515625" style="2" bestFit="1" customWidth="1"/>
    <col min="8198" max="8198" width="12.7109375" style="2" bestFit="1" customWidth="1"/>
    <col min="8199" max="8199" width="10.28515625" style="2" bestFit="1" customWidth="1"/>
    <col min="8200" max="8448" width="11.42578125" style="2"/>
    <col min="8449" max="8449" width="49.5703125" style="2" bestFit="1" customWidth="1"/>
    <col min="8450" max="8450" width="16" style="2" bestFit="1" customWidth="1"/>
    <col min="8451" max="8451" width="20.140625" style="2" bestFit="1" customWidth="1"/>
    <col min="8452" max="8452" width="12.85546875" style="2" bestFit="1" customWidth="1"/>
    <col min="8453" max="8453" width="17.28515625" style="2" bestFit="1" customWidth="1"/>
    <col min="8454" max="8454" width="12.7109375" style="2" bestFit="1" customWidth="1"/>
    <col min="8455" max="8455" width="10.28515625" style="2" bestFit="1" customWidth="1"/>
    <col min="8456" max="8704" width="11.42578125" style="2"/>
    <col min="8705" max="8705" width="49.5703125" style="2" bestFit="1" customWidth="1"/>
    <col min="8706" max="8706" width="16" style="2" bestFit="1" customWidth="1"/>
    <col min="8707" max="8707" width="20.140625" style="2" bestFit="1" customWidth="1"/>
    <col min="8708" max="8708" width="12.85546875" style="2" bestFit="1" customWidth="1"/>
    <col min="8709" max="8709" width="17.28515625" style="2" bestFit="1" customWidth="1"/>
    <col min="8710" max="8710" width="12.7109375" style="2" bestFit="1" customWidth="1"/>
    <col min="8711" max="8711" width="10.28515625" style="2" bestFit="1" customWidth="1"/>
    <col min="8712" max="8960" width="11.42578125" style="2"/>
    <col min="8961" max="8961" width="49.5703125" style="2" bestFit="1" customWidth="1"/>
    <col min="8962" max="8962" width="16" style="2" bestFit="1" customWidth="1"/>
    <col min="8963" max="8963" width="20.140625" style="2" bestFit="1" customWidth="1"/>
    <col min="8964" max="8964" width="12.85546875" style="2" bestFit="1" customWidth="1"/>
    <col min="8965" max="8965" width="17.28515625" style="2" bestFit="1" customWidth="1"/>
    <col min="8966" max="8966" width="12.7109375" style="2" bestFit="1" customWidth="1"/>
    <col min="8967" max="8967" width="10.28515625" style="2" bestFit="1" customWidth="1"/>
    <col min="8968" max="9216" width="11.42578125" style="2"/>
    <col min="9217" max="9217" width="49.5703125" style="2" bestFit="1" customWidth="1"/>
    <col min="9218" max="9218" width="16" style="2" bestFit="1" customWidth="1"/>
    <col min="9219" max="9219" width="20.140625" style="2" bestFit="1" customWidth="1"/>
    <col min="9220" max="9220" width="12.85546875" style="2" bestFit="1" customWidth="1"/>
    <col min="9221" max="9221" width="17.28515625" style="2" bestFit="1" customWidth="1"/>
    <col min="9222" max="9222" width="12.7109375" style="2" bestFit="1" customWidth="1"/>
    <col min="9223" max="9223" width="10.28515625" style="2" bestFit="1" customWidth="1"/>
    <col min="9224" max="9472" width="11.42578125" style="2"/>
    <col min="9473" max="9473" width="49.5703125" style="2" bestFit="1" customWidth="1"/>
    <col min="9474" max="9474" width="16" style="2" bestFit="1" customWidth="1"/>
    <col min="9475" max="9475" width="20.140625" style="2" bestFit="1" customWidth="1"/>
    <col min="9476" max="9476" width="12.85546875" style="2" bestFit="1" customWidth="1"/>
    <col min="9477" max="9477" width="17.28515625" style="2" bestFit="1" customWidth="1"/>
    <col min="9478" max="9478" width="12.7109375" style="2" bestFit="1" customWidth="1"/>
    <col min="9479" max="9479" width="10.28515625" style="2" bestFit="1" customWidth="1"/>
    <col min="9480" max="9728" width="11.42578125" style="2"/>
    <col min="9729" max="9729" width="49.5703125" style="2" bestFit="1" customWidth="1"/>
    <col min="9730" max="9730" width="16" style="2" bestFit="1" customWidth="1"/>
    <col min="9731" max="9731" width="20.140625" style="2" bestFit="1" customWidth="1"/>
    <col min="9732" max="9732" width="12.85546875" style="2" bestFit="1" customWidth="1"/>
    <col min="9733" max="9733" width="17.28515625" style="2" bestFit="1" customWidth="1"/>
    <col min="9734" max="9734" width="12.7109375" style="2" bestFit="1" customWidth="1"/>
    <col min="9735" max="9735" width="10.28515625" style="2" bestFit="1" customWidth="1"/>
    <col min="9736" max="9984" width="11.42578125" style="2"/>
    <col min="9985" max="9985" width="49.5703125" style="2" bestFit="1" customWidth="1"/>
    <col min="9986" max="9986" width="16" style="2" bestFit="1" customWidth="1"/>
    <col min="9987" max="9987" width="20.140625" style="2" bestFit="1" customWidth="1"/>
    <col min="9988" max="9988" width="12.85546875" style="2" bestFit="1" customWidth="1"/>
    <col min="9989" max="9989" width="17.28515625" style="2" bestFit="1" customWidth="1"/>
    <col min="9990" max="9990" width="12.7109375" style="2" bestFit="1" customWidth="1"/>
    <col min="9991" max="9991" width="10.28515625" style="2" bestFit="1" customWidth="1"/>
    <col min="9992" max="10240" width="11.42578125" style="2"/>
    <col min="10241" max="10241" width="49.5703125" style="2" bestFit="1" customWidth="1"/>
    <col min="10242" max="10242" width="16" style="2" bestFit="1" customWidth="1"/>
    <col min="10243" max="10243" width="20.140625" style="2" bestFit="1" customWidth="1"/>
    <col min="10244" max="10244" width="12.85546875" style="2" bestFit="1" customWidth="1"/>
    <col min="10245" max="10245" width="17.28515625" style="2" bestFit="1" customWidth="1"/>
    <col min="10246" max="10246" width="12.7109375" style="2" bestFit="1" customWidth="1"/>
    <col min="10247" max="10247" width="10.28515625" style="2" bestFit="1" customWidth="1"/>
    <col min="10248" max="10496" width="11.42578125" style="2"/>
    <col min="10497" max="10497" width="49.5703125" style="2" bestFit="1" customWidth="1"/>
    <col min="10498" max="10498" width="16" style="2" bestFit="1" customWidth="1"/>
    <col min="10499" max="10499" width="20.140625" style="2" bestFit="1" customWidth="1"/>
    <col min="10500" max="10500" width="12.85546875" style="2" bestFit="1" customWidth="1"/>
    <col min="10501" max="10501" width="17.28515625" style="2" bestFit="1" customWidth="1"/>
    <col min="10502" max="10502" width="12.7109375" style="2" bestFit="1" customWidth="1"/>
    <col min="10503" max="10503" width="10.28515625" style="2" bestFit="1" customWidth="1"/>
    <col min="10504" max="10752" width="11.42578125" style="2"/>
    <col min="10753" max="10753" width="49.5703125" style="2" bestFit="1" customWidth="1"/>
    <col min="10754" max="10754" width="16" style="2" bestFit="1" customWidth="1"/>
    <col min="10755" max="10755" width="20.140625" style="2" bestFit="1" customWidth="1"/>
    <col min="10756" max="10756" width="12.85546875" style="2" bestFit="1" customWidth="1"/>
    <col min="10757" max="10757" width="17.28515625" style="2" bestFit="1" customWidth="1"/>
    <col min="10758" max="10758" width="12.7109375" style="2" bestFit="1" customWidth="1"/>
    <col min="10759" max="10759" width="10.28515625" style="2" bestFit="1" customWidth="1"/>
    <col min="10760" max="11008" width="11.42578125" style="2"/>
    <col min="11009" max="11009" width="49.5703125" style="2" bestFit="1" customWidth="1"/>
    <col min="11010" max="11010" width="16" style="2" bestFit="1" customWidth="1"/>
    <col min="11011" max="11011" width="20.140625" style="2" bestFit="1" customWidth="1"/>
    <col min="11012" max="11012" width="12.85546875" style="2" bestFit="1" customWidth="1"/>
    <col min="11013" max="11013" width="17.28515625" style="2" bestFit="1" customWidth="1"/>
    <col min="11014" max="11014" width="12.7109375" style="2" bestFit="1" customWidth="1"/>
    <col min="11015" max="11015" width="10.28515625" style="2" bestFit="1" customWidth="1"/>
    <col min="11016" max="11264" width="11.42578125" style="2"/>
    <col min="11265" max="11265" width="49.5703125" style="2" bestFit="1" customWidth="1"/>
    <col min="11266" max="11266" width="16" style="2" bestFit="1" customWidth="1"/>
    <col min="11267" max="11267" width="20.140625" style="2" bestFit="1" customWidth="1"/>
    <col min="11268" max="11268" width="12.85546875" style="2" bestFit="1" customWidth="1"/>
    <col min="11269" max="11269" width="17.28515625" style="2" bestFit="1" customWidth="1"/>
    <col min="11270" max="11270" width="12.7109375" style="2" bestFit="1" customWidth="1"/>
    <col min="11271" max="11271" width="10.28515625" style="2" bestFit="1" customWidth="1"/>
    <col min="11272" max="11520" width="11.42578125" style="2"/>
    <col min="11521" max="11521" width="49.5703125" style="2" bestFit="1" customWidth="1"/>
    <col min="11522" max="11522" width="16" style="2" bestFit="1" customWidth="1"/>
    <col min="11523" max="11523" width="20.140625" style="2" bestFit="1" customWidth="1"/>
    <col min="11524" max="11524" width="12.85546875" style="2" bestFit="1" customWidth="1"/>
    <col min="11525" max="11525" width="17.28515625" style="2" bestFit="1" customWidth="1"/>
    <col min="11526" max="11526" width="12.7109375" style="2" bestFit="1" customWidth="1"/>
    <col min="11527" max="11527" width="10.28515625" style="2" bestFit="1" customWidth="1"/>
    <col min="11528" max="11776" width="11.42578125" style="2"/>
    <col min="11777" max="11777" width="49.5703125" style="2" bestFit="1" customWidth="1"/>
    <col min="11778" max="11778" width="16" style="2" bestFit="1" customWidth="1"/>
    <col min="11779" max="11779" width="20.140625" style="2" bestFit="1" customWidth="1"/>
    <col min="11780" max="11780" width="12.85546875" style="2" bestFit="1" customWidth="1"/>
    <col min="11781" max="11781" width="17.28515625" style="2" bestFit="1" customWidth="1"/>
    <col min="11782" max="11782" width="12.7109375" style="2" bestFit="1" customWidth="1"/>
    <col min="11783" max="11783" width="10.28515625" style="2" bestFit="1" customWidth="1"/>
    <col min="11784" max="12032" width="11.42578125" style="2"/>
    <col min="12033" max="12033" width="49.5703125" style="2" bestFit="1" customWidth="1"/>
    <col min="12034" max="12034" width="16" style="2" bestFit="1" customWidth="1"/>
    <col min="12035" max="12035" width="20.140625" style="2" bestFit="1" customWidth="1"/>
    <col min="12036" max="12036" width="12.85546875" style="2" bestFit="1" customWidth="1"/>
    <col min="12037" max="12037" width="17.28515625" style="2" bestFit="1" customWidth="1"/>
    <col min="12038" max="12038" width="12.7109375" style="2" bestFit="1" customWidth="1"/>
    <col min="12039" max="12039" width="10.28515625" style="2" bestFit="1" customWidth="1"/>
    <col min="12040" max="12288" width="11.42578125" style="2"/>
    <col min="12289" max="12289" width="49.5703125" style="2" bestFit="1" customWidth="1"/>
    <col min="12290" max="12290" width="16" style="2" bestFit="1" customWidth="1"/>
    <col min="12291" max="12291" width="20.140625" style="2" bestFit="1" customWidth="1"/>
    <col min="12292" max="12292" width="12.85546875" style="2" bestFit="1" customWidth="1"/>
    <col min="12293" max="12293" width="17.28515625" style="2" bestFit="1" customWidth="1"/>
    <col min="12294" max="12294" width="12.7109375" style="2" bestFit="1" customWidth="1"/>
    <col min="12295" max="12295" width="10.28515625" style="2" bestFit="1" customWidth="1"/>
    <col min="12296" max="12544" width="11.42578125" style="2"/>
    <col min="12545" max="12545" width="49.5703125" style="2" bestFit="1" customWidth="1"/>
    <col min="12546" max="12546" width="16" style="2" bestFit="1" customWidth="1"/>
    <col min="12547" max="12547" width="20.140625" style="2" bestFit="1" customWidth="1"/>
    <col min="12548" max="12548" width="12.85546875" style="2" bestFit="1" customWidth="1"/>
    <col min="12549" max="12549" width="17.28515625" style="2" bestFit="1" customWidth="1"/>
    <col min="12550" max="12550" width="12.7109375" style="2" bestFit="1" customWidth="1"/>
    <col min="12551" max="12551" width="10.28515625" style="2" bestFit="1" customWidth="1"/>
    <col min="12552" max="12800" width="11.42578125" style="2"/>
    <col min="12801" max="12801" width="49.5703125" style="2" bestFit="1" customWidth="1"/>
    <col min="12802" max="12802" width="16" style="2" bestFit="1" customWidth="1"/>
    <col min="12803" max="12803" width="20.140625" style="2" bestFit="1" customWidth="1"/>
    <col min="12804" max="12804" width="12.85546875" style="2" bestFit="1" customWidth="1"/>
    <col min="12805" max="12805" width="17.28515625" style="2" bestFit="1" customWidth="1"/>
    <col min="12806" max="12806" width="12.7109375" style="2" bestFit="1" customWidth="1"/>
    <col min="12807" max="12807" width="10.28515625" style="2" bestFit="1" customWidth="1"/>
    <col min="12808" max="13056" width="11.42578125" style="2"/>
    <col min="13057" max="13057" width="49.5703125" style="2" bestFit="1" customWidth="1"/>
    <col min="13058" max="13058" width="16" style="2" bestFit="1" customWidth="1"/>
    <col min="13059" max="13059" width="20.140625" style="2" bestFit="1" customWidth="1"/>
    <col min="13060" max="13060" width="12.85546875" style="2" bestFit="1" customWidth="1"/>
    <col min="13061" max="13061" width="17.28515625" style="2" bestFit="1" customWidth="1"/>
    <col min="13062" max="13062" width="12.7109375" style="2" bestFit="1" customWidth="1"/>
    <col min="13063" max="13063" width="10.28515625" style="2" bestFit="1" customWidth="1"/>
    <col min="13064" max="13312" width="11.42578125" style="2"/>
    <col min="13313" max="13313" width="49.5703125" style="2" bestFit="1" customWidth="1"/>
    <col min="13314" max="13314" width="16" style="2" bestFit="1" customWidth="1"/>
    <col min="13315" max="13315" width="20.140625" style="2" bestFit="1" customWidth="1"/>
    <col min="13316" max="13316" width="12.85546875" style="2" bestFit="1" customWidth="1"/>
    <col min="13317" max="13317" width="17.28515625" style="2" bestFit="1" customWidth="1"/>
    <col min="13318" max="13318" width="12.7109375" style="2" bestFit="1" customWidth="1"/>
    <col min="13319" max="13319" width="10.28515625" style="2" bestFit="1" customWidth="1"/>
    <col min="13320" max="13568" width="11.42578125" style="2"/>
    <col min="13569" max="13569" width="49.5703125" style="2" bestFit="1" customWidth="1"/>
    <col min="13570" max="13570" width="16" style="2" bestFit="1" customWidth="1"/>
    <col min="13571" max="13571" width="20.140625" style="2" bestFit="1" customWidth="1"/>
    <col min="13572" max="13572" width="12.85546875" style="2" bestFit="1" customWidth="1"/>
    <col min="13573" max="13573" width="17.28515625" style="2" bestFit="1" customWidth="1"/>
    <col min="13574" max="13574" width="12.7109375" style="2" bestFit="1" customWidth="1"/>
    <col min="13575" max="13575" width="10.28515625" style="2" bestFit="1" customWidth="1"/>
    <col min="13576" max="13824" width="11.42578125" style="2"/>
    <col min="13825" max="13825" width="49.5703125" style="2" bestFit="1" customWidth="1"/>
    <col min="13826" max="13826" width="16" style="2" bestFit="1" customWidth="1"/>
    <col min="13827" max="13827" width="20.140625" style="2" bestFit="1" customWidth="1"/>
    <col min="13828" max="13828" width="12.85546875" style="2" bestFit="1" customWidth="1"/>
    <col min="13829" max="13829" width="17.28515625" style="2" bestFit="1" customWidth="1"/>
    <col min="13830" max="13830" width="12.7109375" style="2" bestFit="1" customWidth="1"/>
    <col min="13831" max="13831" width="10.28515625" style="2" bestFit="1" customWidth="1"/>
    <col min="13832" max="14080" width="11.42578125" style="2"/>
    <col min="14081" max="14081" width="49.5703125" style="2" bestFit="1" customWidth="1"/>
    <col min="14082" max="14082" width="16" style="2" bestFit="1" customWidth="1"/>
    <col min="14083" max="14083" width="20.140625" style="2" bestFit="1" customWidth="1"/>
    <col min="14084" max="14084" width="12.85546875" style="2" bestFit="1" customWidth="1"/>
    <col min="14085" max="14085" width="17.28515625" style="2" bestFit="1" customWidth="1"/>
    <col min="14086" max="14086" width="12.7109375" style="2" bestFit="1" customWidth="1"/>
    <col min="14087" max="14087" width="10.28515625" style="2" bestFit="1" customWidth="1"/>
    <col min="14088" max="14336" width="11.42578125" style="2"/>
    <col min="14337" max="14337" width="49.5703125" style="2" bestFit="1" customWidth="1"/>
    <col min="14338" max="14338" width="16" style="2" bestFit="1" customWidth="1"/>
    <col min="14339" max="14339" width="20.140625" style="2" bestFit="1" customWidth="1"/>
    <col min="14340" max="14340" width="12.85546875" style="2" bestFit="1" customWidth="1"/>
    <col min="14341" max="14341" width="17.28515625" style="2" bestFit="1" customWidth="1"/>
    <col min="14342" max="14342" width="12.7109375" style="2" bestFit="1" customWidth="1"/>
    <col min="14343" max="14343" width="10.28515625" style="2" bestFit="1" customWidth="1"/>
    <col min="14344" max="14592" width="11.42578125" style="2"/>
    <col min="14593" max="14593" width="49.5703125" style="2" bestFit="1" customWidth="1"/>
    <col min="14594" max="14594" width="16" style="2" bestFit="1" customWidth="1"/>
    <col min="14595" max="14595" width="20.140625" style="2" bestFit="1" customWidth="1"/>
    <col min="14596" max="14596" width="12.85546875" style="2" bestFit="1" customWidth="1"/>
    <col min="14597" max="14597" width="17.28515625" style="2" bestFit="1" customWidth="1"/>
    <col min="14598" max="14598" width="12.7109375" style="2" bestFit="1" customWidth="1"/>
    <col min="14599" max="14599" width="10.28515625" style="2" bestFit="1" customWidth="1"/>
    <col min="14600" max="14848" width="11.42578125" style="2"/>
    <col min="14849" max="14849" width="49.5703125" style="2" bestFit="1" customWidth="1"/>
    <col min="14850" max="14850" width="16" style="2" bestFit="1" customWidth="1"/>
    <col min="14851" max="14851" width="20.140625" style="2" bestFit="1" customWidth="1"/>
    <col min="14852" max="14852" width="12.85546875" style="2" bestFit="1" customWidth="1"/>
    <col min="14853" max="14853" width="17.28515625" style="2" bestFit="1" customWidth="1"/>
    <col min="14854" max="14854" width="12.7109375" style="2" bestFit="1" customWidth="1"/>
    <col min="14855" max="14855" width="10.28515625" style="2" bestFit="1" customWidth="1"/>
    <col min="14856" max="15104" width="11.42578125" style="2"/>
    <col min="15105" max="15105" width="49.5703125" style="2" bestFit="1" customWidth="1"/>
    <col min="15106" max="15106" width="16" style="2" bestFit="1" customWidth="1"/>
    <col min="15107" max="15107" width="20.140625" style="2" bestFit="1" customWidth="1"/>
    <col min="15108" max="15108" width="12.85546875" style="2" bestFit="1" customWidth="1"/>
    <col min="15109" max="15109" width="17.28515625" style="2" bestFit="1" customWidth="1"/>
    <col min="15110" max="15110" width="12.7109375" style="2" bestFit="1" customWidth="1"/>
    <col min="15111" max="15111" width="10.28515625" style="2" bestFit="1" customWidth="1"/>
    <col min="15112" max="15360" width="11.42578125" style="2"/>
    <col min="15361" max="15361" width="49.5703125" style="2" bestFit="1" customWidth="1"/>
    <col min="15362" max="15362" width="16" style="2" bestFit="1" customWidth="1"/>
    <col min="15363" max="15363" width="20.140625" style="2" bestFit="1" customWidth="1"/>
    <col min="15364" max="15364" width="12.85546875" style="2" bestFit="1" customWidth="1"/>
    <col min="15365" max="15365" width="17.28515625" style="2" bestFit="1" customWidth="1"/>
    <col min="15366" max="15366" width="12.7109375" style="2" bestFit="1" customWidth="1"/>
    <col min="15367" max="15367" width="10.28515625" style="2" bestFit="1" customWidth="1"/>
    <col min="15368" max="15616" width="11.42578125" style="2"/>
    <col min="15617" max="15617" width="49.5703125" style="2" bestFit="1" customWidth="1"/>
    <col min="15618" max="15618" width="16" style="2" bestFit="1" customWidth="1"/>
    <col min="15619" max="15619" width="20.140625" style="2" bestFit="1" customWidth="1"/>
    <col min="15620" max="15620" width="12.85546875" style="2" bestFit="1" customWidth="1"/>
    <col min="15621" max="15621" width="17.28515625" style="2" bestFit="1" customWidth="1"/>
    <col min="15622" max="15622" width="12.7109375" style="2" bestFit="1" customWidth="1"/>
    <col min="15623" max="15623" width="10.28515625" style="2" bestFit="1" customWidth="1"/>
    <col min="15624" max="15872" width="11.42578125" style="2"/>
    <col min="15873" max="15873" width="49.5703125" style="2" bestFit="1" customWidth="1"/>
    <col min="15874" max="15874" width="16" style="2" bestFit="1" customWidth="1"/>
    <col min="15875" max="15875" width="20.140625" style="2" bestFit="1" customWidth="1"/>
    <col min="15876" max="15876" width="12.85546875" style="2" bestFit="1" customWidth="1"/>
    <col min="15877" max="15877" width="17.28515625" style="2" bestFit="1" customWidth="1"/>
    <col min="15878" max="15878" width="12.7109375" style="2" bestFit="1" customWidth="1"/>
    <col min="15879" max="15879" width="10.28515625" style="2" bestFit="1" customWidth="1"/>
    <col min="15880" max="16128" width="11.42578125" style="2"/>
    <col min="16129" max="16129" width="49.5703125" style="2" bestFit="1" customWidth="1"/>
    <col min="16130" max="16130" width="16" style="2" bestFit="1" customWidth="1"/>
    <col min="16131" max="16131" width="20.140625" style="2" bestFit="1" customWidth="1"/>
    <col min="16132" max="16132" width="12.85546875" style="2" bestFit="1" customWidth="1"/>
    <col min="16133" max="16133" width="17.28515625" style="2" bestFit="1" customWidth="1"/>
    <col min="16134" max="16134" width="12.7109375" style="2" bestFit="1" customWidth="1"/>
    <col min="16135" max="16135" width="10.28515625" style="2" bestFit="1" customWidth="1"/>
    <col min="16136" max="16384" width="11.42578125" style="2"/>
  </cols>
  <sheetData>
    <row r="1" spans="1:10" ht="101.25" customHeight="1"/>
    <row r="3" spans="1:10" ht="15" customHeight="1">
      <c r="A3" s="10" t="s">
        <v>42</v>
      </c>
      <c r="B3" s="10"/>
      <c r="C3" s="10"/>
      <c r="D3" s="10"/>
      <c r="E3" s="10"/>
      <c r="F3" s="10"/>
      <c r="G3" s="10"/>
      <c r="H3" s="8"/>
      <c r="I3" s="8"/>
      <c r="J3" s="8"/>
    </row>
    <row r="4" spans="1:10">
      <c r="A4" s="12"/>
    </row>
    <row r="5" spans="1:10">
      <c r="A5" s="1" t="s">
        <v>22</v>
      </c>
      <c r="B5" s="13" t="s">
        <v>23</v>
      </c>
      <c r="C5" s="13" t="s">
        <v>24</v>
      </c>
      <c r="D5" s="13" t="s">
        <v>25</v>
      </c>
      <c r="E5" s="13" t="s">
        <v>26</v>
      </c>
      <c r="F5" s="3" t="s">
        <v>27</v>
      </c>
      <c r="G5" s="3" t="s">
        <v>28</v>
      </c>
    </row>
    <row r="6" spans="1:10">
      <c r="A6" s="7" t="s">
        <v>0</v>
      </c>
      <c r="B6" s="14">
        <v>1935.5294025825274</v>
      </c>
      <c r="C6" s="14">
        <v>374.9407325750841</v>
      </c>
      <c r="D6" s="15">
        <f>B6/B21</f>
        <v>4.6385390358216608E-2</v>
      </c>
      <c r="E6" s="15">
        <f>C6/C21</f>
        <v>1.0821261765338699E-2</v>
      </c>
      <c r="F6" s="14">
        <f>B6+C6</f>
        <v>2310.4701351576114</v>
      </c>
      <c r="G6" s="15">
        <f>F6/F21</f>
        <v>3.0251394704618163E-2</v>
      </c>
    </row>
    <row r="7" spans="1:10">
      <c r="A7" s="7" t="s">
        <v>29</v>
      </c>
      <c r="B7" s="14">
        <v>0</v>
      </c>
      <c r="C7" s="14">
        <v>623.11404433274879</v>
      </c>
      <c r="D7" s="15">
        <f>B7/B21</f>
        <v>0</v>
      </c>
      <c r="E7" s="15">
        <f>C7/C21</f>
        <v>1.7983856107266862E-2</v>
      </c>
      <c r="F7" s="14">
        <f t="shared" ref="F7:F21" si="0">B7+C7</f>
        <v>623.11404433274879</v>
      </c>
      <c r="G7" s="15">
        <f>F7/F21</f>
        <v>8.1585425469327885E-3</v>
      </c>
    </row>
    <row r="8" spans="1:10">
      <c r="A8" s="7" t="s">
        <v>30</v>
      </c>
      <c r="B8" s="14">
        <v>8.9931806382408332</v>
      </c>
      <c r="C8" s="14">
        <v>0</v>
      </c>
      <c r="D8" s="15">
        <f>B8/B21</f>
        <v>2.1552356368762009E-4</v>
      </c>
      <c r="E8" s="15">
        <f>C8/C21</f>
        <v>0</v>
      </c>
      <c r="F8" s="14">
        <f t="shared" si="0"/>
        <v>8.9931806382408332</v>
      </c>
      <c r="G8" s="15">
        <f>F8/F21</f>
        <v>1.1774930694734763E-4</v>
      </c>
    </row>
    <row r="9" spans="1:10">
      <c r="A9" s="7" t="s">
        <v>1</v>
      </c>
      <c r="B9" s="14">
        <v>26740.136828012837</v>
      </c>
      <c r="C9" s="14">
        <v>490.69149404145242</v>
      </c>
      <c r="D9" s="15">
        <f>B9/B21</f>
        <v>0.6408332951927932</v>
      </c>
      <c r="E9" s="15">
        <f>C9/C21</f>
        <v>1.4161974524825338E-2</v>
      </c>
      <c r="F9" s="14">
        <f t="shared" si="0"/>
        <v>27230.828322054291</v>
      </c>
      <c r="G9" s="15">
        <f>F9/F21</f>
        <v>0.35653805828049151</v>
      </c>
    </row>
    <row r="10" spans="1:10">
      <c r="A10" s="7" t="s">
        <v>10</v>
      </c>
      <c r="B10" s="14">
        <v>0</v>
      </c>
      <c r="C10" s="14">
        <v>14723.849386884614</v>
      </c>
      <c r="D10" s="15">
        <f>B10/B21</f>
        <v>0</v>
      </c>
      <c r="E10" s="15">
        <f>C10/C21</f>
        <v>0.42494883741923994</v>
      </c>
      <c r="F10" s="14">
        <f t="shared" si="0"/>
        <v>14723.849386884614</v>
      </c>
      <c r="G10" s="15">
        <f>F10/F21</f>
        <v>0.19278196787582022</v>
      </c>
    </row>
    <row r="11" spans="1:10">
      <c r="A11" s="7" t="s">
        <v>2</v>
      </c>
      <c r="B11" s="14">
        <v>4090.3820090292893</v>
      </c>
      <c r="C11" s="14">
        <v>11196.728970014765</v>
      </c>
      <c r="D11" s="15">
        <f>B11/B21</f>
        <v>9.8026909821102529E-2</v>
      </c>
      <c r="E11" s="15">
        <f>C11/C21</f>
        <v>0.32315169991784604</v>
      </c>
      <c r="F11" s="14">
        <f t="shared" si="0"/>
        <v>15287.110979044053</v>
      </c>
      <c r="G11" s="15">
        <f>F11/F21</f>
        <v>0.20015685166552324</v>
      </c>
    </row>
    <row r="12" spans="1:10">
      <c r="A12" s="7" t="s">
        <v>31</v>
      </c>
      <c r="B12" s="14">
        <v>2414.4859065764413</v>
      </c>
      <c r="C12" s="14">
        <v>0</v>
      </c>
      <c r="D12" s="15">
        <f>B12/B21</f>
        <v>5.7863688942945628E-2</v>
      </c>
      <c r="E12" s="15">
        <f>C12/C21</f>
        <v>0</v>
      </c>
      <c r="F12" s="14">
        <f t="shared" si="0"/>
        <v>2414.4859065764413</v>
      </c>
      <c r="G12" s="15">
        <f>F12/F21</f>
        <v>3.1613291622832045E-2</v>
      </c>
    </row>
    <row r="13" spans="1:10">
      <c r="A13" s="7" t="s">
        <v>32</v>
      </c>
      <c r="B13" s="14">
        <v>3.0422944313725493</v>
      </c>
      <c r="C13" s="14">
        <v>0</v>
      </c>
      <c r="D13" s="15">
        <f>B13/B21</f>
        <v>7.2909259138897179E-5</v>
      </c>
      <c r="E13" s="15">
        <f>C13/C21</f>
        <v>0</v>
      </c>
      <c r="F13" s="14">
        <f t="shared" si="0"/>
        <v>3.0422944313725493</v>
      </c>
      <c r="G13" s="15">
        <f>F13/F21</f>
        <v>3.9833299833946865E-5</v>
      </c>
    </row>
    <row r="14" spans="1:10">
      <c r="A14" s="7" t="s">
        <v>3</v>
      </c>
      <c r="B14" s="14">
        <v>0</v>
      </c>
      <c r="C14" s="14">
        <v>2.5784609221212125</v>
      </c>
      <c r="D14" s="15">
        <f>B14/B21</f>
        <v>0</v>
      </c>
      <c r="E14" s="15">
        <f>C14/C21</f>
        <v>7.441762968333312E-5</v>
      </c>
      <c r="F14" s="14">
        <f t="shared" si="0"/>
        <v>2.5784609221212125</v>
      </c>
      <c r="G14" s="15">
        <f>F14/F21</f>
        <v>3.3760245544226223E-5</v>
      </c>
    </row>
    <row r="15" spans="1:10">
      <c r="A15" s="7" t="s">
        <v>33</v>
      </c>
      <c r="B15" s="14">
        <v>371.90070343250977</v>
      </c>
      <c r="C15" s="14">
        <v>722.71772326374673</v>
      </c>
      <c r="D15" s="15">
        <f>B15/B21</f>
        <v>8.9126826387628446E-3</v>
      </c>
      <c r="E15" s="15">
        <f>C15/C21</f>
        <v>2.085854372816235E-2</v>
      </c>
      <c r="F15" s="14">
        <f t="shared" si="0"/>
        <v>1094.6184266962564</v>
      </c>
      <c r="G15" s="15">
        <f>F15/F21</f>
        <v>1.4332032936957961E-2</v>
      </c>
    </row>
    <row r="16" spans="1:10">
      <c r="A16" s="7" t="s">
        <v>34</v>
      </c>
      <c r="B16" s="14">
        <v>2380.3405347456869</v>
      </c>
      <c r="C16" s="14">
        <v>0</v>
      </c>
      <c r="D16" s="15">
        <f>B16/B21</f>
        <v>5.7045387552544263E-2</v>
      </c>
      <c r="E16" s="15">
        <f>C16/C21</f>
        <v>0</v>
      </c>
      <c r="F16" s="14">
        <f t="shared" si="0"/>
        <v>2380.3405347456869</v>
      </c>
      <c r="G16" s="15">
        <f>F16/F21</f>
        <v>3.1166220221704569E-2</v>
      </c>
    </row>
    <row r="17" spans="1:7">
      <c r="A17" s="7" t="s">
        <v>35</v>
      </c>
      <c r="B17" s="14">
        <v>3744.7298828302251</v>
      </c>
      <c r="C17" s="14">
        <v>6503.071651183086</v>
      </c>
      <c r="D17" s="15">
        <f>B17/B21</f>
        <v>8.9743280143093795E-2</v>
      </c>
      <c r="E17" s="15">
        <f>C17/C21</f>
        <v>0.18768683821812621</v>
      </c>
      <c r="F17" s="14">
        <f t="shared" si="0"/>
        <v>10247.801534013312</v>
      </c>
      <c r="G17" s="15">
        <f>F17/F21</f>
        <v>0.13417628055117903</v>
      </c>
    </row>
    <row r="18" spans="1:7">
      <c r="A18" s="7" t="s">
        <v>4</v>
      </c>
      <c r="B18" s="14">
        <v>35.845804791975532</v>
      </c>
      <c r="C18" s="14">
        <v>0.42023907539682537</v>
      </c>
      <c r="D18" s="15">
        <f>B18/B21</f>
        <v>8.5905264252854514E-4</v>
      </c>
      <c r="E18" s="15">
        <f>C18/C21</f>
        <v>1.2128628990669307E-5</v>
      </c>
      <c r="F18" s="14">
        <f t="shared" si="0"/>
        <v>36.26604386737236</v>
      </c>
      <c r="G18" s="15">
        <f>F18/F21</f>
        <v>4.7483773571132458E-4</v>
      </c>
    </row>
    <row r="19" spans="1:7">
      <c r="A19" s="7" t="s">
        <v>36</v>
      </c>
      <c r="B19" s="14">
        <v>1.7475275841880344</v>
      </c>
      <c r="C19" s="14">
        <v>0</v>
      </c>
      <c r="D19" s="15">
        <f>B19/B21</f>
        <v>4.1879885186015392E-5</v>
      </c>
      <c r="E19" s="15">
        <f>C19/C21</f>
        <v>0</v>
      </c>
      <c r="F19" s="14">
        <f t="shared" si="0"/>
        <v>1.7475275841880344</v>
      </c>
      <c r="G19" s="15">
        <f>F19/F21</f>
        <v>2.2880688177721813E-5</v>
      </c>
    </row>
    <row r="20" spans="1:7">
      <c r="A20" s="7" t="s">
        <v>37</v>
      </c>
      <c r="B20" s="14">
        <v>0</v>
      </c>
      <c r="C20" s="14">
        <v>10.409873516666668</v>
      </c>
      <c r="D20" s="15">
        <f>B20/B21</f>
        <v>0</v>
      </c>
      <c r="E20" s="15">
        <f>C20/C21</f>
        <v>3.0044206052048104E-4</v>
      </c>
      <c r="F20" s="14">
        <f t="shared" si="0"/>
        <v>10.409873516666668</v>
      </c>
      <c r="G20" s="15">
        <f>F20/F21</f>
        <v>1.3629831772586523E-4</v>
      </c>
    </row>
    <row r="21" spans="1:7">
      <c r="A21" s="16" t="s">
        <v>38</v>
      </c>
      <c r="B21" s="17">
        <v>41727.134074655296</v>
      </c>
      <c r="C21" s="17">
        <v>34648.522575809686</v>
      </c>
      <c r="F21" s="17">
        <f t="shared" si="0"/>
        <v>76375.656650464982</v>
      </c>
    </row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51" spans="1:2">
      <c r="A51" s="18" t="s">
        <v>39</v>
      </c>
    </row>
    <row r="53" spans="1:2">
      <c r="A53" s="2" t="s">
        <v>19</v>
      </c>
    </row>
    <row r="54" spans="1:2">
      <c r="A54" s="2" t="s">
        <v>20</v>
      </c>
    </row>
    <row r="55" spans="1:2">
      <c r="A55" s="2" t="s">
        <v>90</v>
      </c>
      <c r="B55" s="2" t="s">
        <v>89</v>
      </c>
    </row>
  </sheetData>
  <mergeCells count="1">
    <mergeCell ref="A3:G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51"/>
  <sheetViews>
    <sheetView zoomScale="85" zoomScaleNormal="85" workbookViewId="0">
      <selection activeCell="F32" sqref="F32"/>
    </sheetView>
  </sheetViews>
  <sheetFormatPr baseColWidth="10" defaultRowHeight="12.75"/>
  <cols>
    <col min="1" max="1" width="49.5703125" style="2" bestFit="1" customWidth="1"/>
    <col min="2" max="2" width="16" style="2" bestFit="1" customWidth="1"/>
    <col min="3" max="3" width="20.140625" style="2" bestFit="1" customWidth="1"/>
    <col min="4" max="4" width="12.85546875" style="2" bestFit="1" customWidth="1"/>
    <col min="5" max="5" width="17.28515625" style="2" bestFit="1" customWidth="1"/>
    <col min="6" max="6" width="12.7109375" style="2" bestFit="1" customWidth="1"/>
    <col min="7" max="7" width="10.28515625" style="2" bestFit="1" customWidth="1"/>
    <col min="8" max="256" width="11.42578125" style="2"/>
    <col min="257" max="257" width="49.5703125" style="2" bestFit="1" customWidth="1"/>
    <col min="258" max="258" width="16" style="2" bestFit="1" customWidth="1"/>
    <col min="259" max="259" width="20.140625" style="2" bestFit="1" customWidth="1"/>
    <col min="260" max="260" width="12.85546875" style="2" bestFit="1" customWidth="1"/>
    <col min="261" max="261" width="17.28515625" style="2" bestFit="1" customWidth="1"/>
    <col min="262" max="262" width="12.7109375" style="2" bestFit="1" customWidth="1"/>
    <col min="263" max="263" width="10.28515625" style="2" bestFit="1" customWidth="1"/>
    <col min="264" max="512" width="11.42578125" style="2"/>
    <col min="513" max="513" width="49.5703125" style="2" bestFit="1" customWidth="1"/>
    <col min="514" max="514" width="16" style="2" bestFit="1" customWidth="1"/>
    <col min="515" max="515" width="20.140625" style="2" bestFit="1" customWidth="1"/>
    <col min="516" max="516" width="12.85546875" style="2" bestFit="1" customWidth="1"/>
    <col min="517" max="517" width="17.28515625" style="2" bestFit="1" customWidth="1"/>
    <col min="518" max="518" width="12.7109375" style="2" bestFit="1" customWidth="1"/>
    <col min="519" max="519" width="10.28515625" style="2" bestFit="1" customWidth="1"/>
    <col min="520" max="768" width="11.42578125" style="2"/>
    <col min="769" max="769" width="49.5703125" style="2" bestFit="1" customWidth="1"/>
    <col min="770" max="770" width="16" style="2" bestFit="1" customWidth="1"/>
    <col min="771" max="771" width="20.140625" style="2" bestFit="1" customWidth="1"/>
    <col min="772" max="772" width="12.85546875" style="2" bestFit="1" customWidth="1"/>
    <col min="773" max="773" width="17.28515625" style="2" bestFit="1" customWidth="1"/>
    <col min="774" max="774" width="12.7109375" style="2" bestFit="1" customWidth="1"/>
    <col min="775" max="775" width="10.28515625" style="2" bestFit="1" customWidth="1"/>
    <col min="776" max="1024" width="11.42578125" style="2"/>
    <col min="1025" max="1025" width="49.5703125" style="2" bestFit="1" customWidth="1"/>
    <col min="1026" max="1026" width="16" style="2" bestFit="1" customWidth="1"/>
    <col min="1027" max="1027" width="20.140625" style="2" bestFit="1" customWidth="1"/>
    <col min="1028" max="1028" width="12.85546875" style="2" bestFit="1" customWidth="1"/>
    <col min="1029" max="1029" width="17.28515625" style="2" bestFit="1" customWidth="1"/>
    <col min="1030" max="1030" width="12.7109375" style="2" bestFit="1" customWidth="1"/>
    <col min="1031" max="1031" width="10.28515625" style="2" bestFit="1" customWidth="1"/>
    <col min="1032" max="1280" width="11.42578125" style="2"/>
    <col min="1281" max="1281" width="49.5703125" style="2" bestFit="1" customWidth="1"/>
    <col min="1282" max="1282" width="16" style="2" bestFit="1" customWidth="1"/>
    <col min="1283" max="1283" width="20.140625" style="2" bestFit="1" customWidth="1"/>
    <col min="1284" max="1284" width="12.85546875" style="2" bestFit="1" customWidth="1"/>
    <col min="1285" max="1285" width="17.28515625" style="2" bestFit="1" customWidth="1"/>
    <col min="1286" max="1286" width="12.7109375" style="2" bestFit="1" customWidth="1"/>
    <col min="1287" max="1287" width="10.28515625" style="2" bestFit="1" customWidth="1"/>
    <col min="1288" max="1536" width="11.42578125" style="2"/>
    <col min="1537" max="1537" width="49.5703125" style="2" bestFit="1" customWidth="1"/>
    <col min="1538" max="1538" width="16" style="2" bestFit="1" customWidth="1"/>
    <col min="1539" max="1539" width="20.140625" style="2" bestFit="1" customWidth="1"/>
    <col min="1540" max="1540" width="12.85546875" style="2" bestFit="1" customWidth="1"/>
    <col min="1541" max="1541" width="17.28515625" style="2" bestFit="1" customWidth="1"/>
    <col min="1542" max="1542" width="12.7109375" style="2" bestFit="1" customWidth="1"/>
    <col min="1543" max="1543" width="10.28515625" style="2" bestFit="1" customWidth="1"/>
    <col min="1544" max="1792" width="11.42578125" style="2"/>
    <col min="1793" max="1793" width="49.5703125" style="2" bestFit="1" customWidth="1"/>
    <col min="1794" max="1794" width="16" style="2" bestFit="1" customWidth="1"/>
    <col min="1795" max="1795" width="20.140625" style="2" bestFit="1" customWidth="1"/>
    <col min="1796" max="1796" width="12.85546875" style="2" bestFit="1" customWidth="1"/>
    <col min="1797" max="1797" width="17.28515625" style="2" bestFit="1" customWidth="1"/>
    <col min="1798" max="1798" width="12.7109375" style="2" bestFit="1" customWidth="1"/>
    <col min="1799" max="1799" width="10.28515625" style="2" bestFit="1" customWidth="1"/>
    <col min="1800" max="2048" width="11.42578125" style="2"/>
    <col min="2049" max="2049" width="49.5703125" style="2" bestFit="1" customWidth="1"/>
    <col min="2050" max="2050" width="16" style="2" bestFit="1" customWidth="1"/>
    <col min="2051" max="2051" width="20.140625" style="2" bestFit="1" customWidth="1"/>
    <col min="2052" max="2052" width="12.85546875" style="2" bestFit="1" customWidth="1"/>
    <col min="2053" max="2053" width="17.28515625" style="2" bestFit="1" customWidth="1"/>
    <col min="2054" max="2054" width="12.7109375" style="2" bestFit="1" customWidth="1"/>
    <col min="2055" max="2055" width="10.28515625" style="2" bestFit="1" customWidth="1"/>
    <col min="2056" max="2304" width="11.42578125" style="2"/>
    <col min="2305" max="2305" width="49.5703125" style="2" bestFit="1" customWidth="1"/>
    <col min="2306" max="2306" width="16" style="2" bestFit="1" customWidth="1"/>
    <col min="2307" max="2307" width="20.140625" style="2" bestFit="1" customWidth="1"/>
    <col min="2308" max="2308" width="12.85546875" style="2" bestFit="1" customWidth="1"/>
    <col min="2309" max="2309" width="17.28515625" style="2" bestFit="1" customWidth="1"/>
    <col min="2310" max="2310" width="12.7109375" style="2" bestFit="1" customWidth="1"/>
    <col min="2311" max="2311" width="10.28515625" style="2" bestFit="1" customWidth="1"/>
    <col min="2312" max="2560" width="11.42578125" style="2"/>
    <col min="2561" max="2561" width="49.5703125" style="2" bestFit="1" customWidth="1"/>
    <col min="2562" max="2562" width="16" style="2" bestFit="1" customWidth="1"/>
    <col min="2563" max="2563" width="20.140625" style="2" bestFit="1" customWidth="1"/>
    <col min="2564" max="2564" width="12.85546875" style="2" bestFit="1" customWidth="1"/>
    <col min="2565" max="2565" width="17.28515625" style="2" bestFit="1" customWidth="1"/>
    <col min="2566" max="2566" width="12.7109375" style="2" bestFit="1" customWidth="1"/>
    <col min="2567" max="2567" width="10.28515625" style="2" bestFit="1" customWidth="1"/>
    <col min="2568" max="2816" width="11.42578125" style="2"/>
    <col min="2817" max="2817" width="49.5703125" style="2" bestFit="1" customWidth="1"/>
    <col min="2818" max="2818" width="16" style="2" bestFit="1" customWidth="1"/>
    <col min="2819" max="2819" width="20.140625" style="2" bestFit="1" customWidth="1"/>
    <col min="2820" max="2820" width="12.85546875" style="2" bestFit="1" customWidth="1"/>
    <col min="2821" max="2821" width="17.28515625" style="2" bestFit="1" customWidth="1"/>
    <col min="2822" max="2822" width="12.7109375" style="2" bestFit="1" customWidth="1"/>
    <col min="2823" max="2823" width="10.28515625" style="2" bestFit="1" customWidth="1"/>
    <col min="2824" max="3072" width="11.42578125" style="2"/>
    <col min="3073" max="3073" width="49.5703125" style="2" bestFit="1" customWidth="1"/>
    <col min="3074" max="3074" width="16" style="2" bestFit="1" customWidth="1"/>
    <col min="3075" max="3075" width="20.140625" style="2" bestFit="1" customWidth="1"/>
    <col min="3076" max="3076" width="12.85546875" style="2" bestFit="1" customWidth="1"/>
    <col min="3077" max="3077" width="17.28515625" style="2" bestFit="1" customWidth="1"/>
    <col min="3078" max="3078" width="12.7109375" style="2" bestFit="1" customWidth="1"/>
    <col min="3079" max="3079" width="10.28515625" style="2" bestFit="1" customWidth="1"/>
    <col min="3080" max="3328" width="11.42578125" style="2"/>
    <col min="3329" max="3329" width="49.5703125" style="2" bestFit="1" customWidth="1"/>
    <col min="3330" max="3330" width="16" style="2" bestFit="1" customWidth="1"/>
    <col min="3331" max="3331" width="20.140625" style="2" bestFit="1" customWidth="1"/>
    <col min="3332" max="3332" width="12.85546875" style="2" bestFit="1" customWidth="1"/>
    <col min="3333" max="3333" width="17.28515625" style="2" bestFit="1" customWidth="1"/>
    <col min="3334" max="3334" width="12.7109375" style="2" bestFit="1" customWidth="1"/>
    <col min="3335" max="3335" width="10.28515625" style="2" bestFit="1" customWidth="1"/>
    <col min="3336" max="3584" width="11.42578125" style="2"/>
    <col min="3585" max="3585" width="49.5703125" style="2" bestFit="1" customWidth="1"/>
    <col min="3586" max="3586" width="16" style="2" bestFit="1" customWidth="1"/>
    <col min="3587" max="3587" width="20.140625" style="2" bestFit="1" customWidth="1"/>
    <col min="3588" max="3588" width="12.85546875" style="2" bestFit="1" customWidth="1"/>
    <col min="3589" max="3589" width="17.28515625" style="2" bestFit="1" customWidth="1"/>
    <col min="3590" max="3590" width="12.7109375" style="2" bestFit="1" customWidth="1"/>
    <col min="3591" max="3591" width="10.28515625" style="2" bestFit="1" customWidth="1"/>
    <col min="3592" max="3840" width="11.42578125" style="2"/>
    <col min="3841" max="3841" width="49.5703125" style="2" bestFit="1" customWidth="1"/>
    <col min="3842" max="3842" width="16" style="2" bestFit="1" customWidth="1"/>
    <col min="3843" max="3843" width="20.140625" style="2" bestFit="1" customWidth="1"/>
    <col min="3844" max="3844" width="12.85546875" style="2" bestFit="1" customWidth="1"/>
    <col min="3845" max="3845" width="17.28515625" style="2" bestFit="1" customWidth="1"/>
    <col min="3846" max="3846" width="12.7109375" style="2" bestFit="1" customWidth="1"/>
    <col min="3847" max="3847" width="10.28515625" style="2" bestFit="1" customWidth="1"/>
    <col min="3848" max="4096" width="11.42578125" style="2"/>
    <col min="4097" max="4097" width="49.5703125" style="2" bestFit="1" customWidth="1"/>
    <col min="4098" max="4098" width="16" style="2" bestFit="1" customWidth="1"/>
    <col min="4099" max="4099" width="20.140625" style="2" bestFit="1" customWidth="1"/>
    <col min="4100" max="4100" width="12.85546875" style="2" bestFit="1" customWidth="1"/>
    <col min="4101" max="4101" width="17.28515625" style="2" bestFit="1" customWidth="1"/>
    <col min="4102" max="4102" width="12.7109375" style="2" bestFit="1" customWidth="1"/>
    <col min="4103" max="4103" width="10.28515625" style="2" bestFit="1" customWidth="1"/>
    <col min="4104" max="4352" width="11.42578125" style="2"/>
    <col min="4353" max="4353" width="49.5703125" style="2" bestFit="1" customWidth="1"/>
    <col min="4354" max="4354" width="16" style="2" bestFit="1" customWidth="1"/>
    <col min="4355" max="4355" width="20.140625" style="2" bestFit="1" customWidth="1"/>
    <col min="4356" max="4356" width="12.85546875" style="2" bestFit="1" customWidth="1"/>
    <col min="4357" max="4357" width="17.28515625" style="2" bestFit="1" customWidth="1"/>
    <col min="4358" max="4358" width="12.7109375" style="2" bestFit="1" customWidth="1"/>
    <col min="4359" max="4359" width="10.28515625" style="2" bestFit="1" customWidth="1"/>
    <col min="4360" max="4608" width="11.42578125" style="2"/>
    <col min="4609" max="4609" width="49.5703125" style="2" bestFit="1" customWidth="1"/>
    <col min="4610" max="4610" width="16" style="2" bestFit="1" customWidth="1"/>
    <col min="4611" max="4611" width="20.140625" style="2" bestFit="1" customWidth="1"/>
    <col min="4612" max="4612" width="12.85546875" style="2" bestFit="1" customWidth="1"/>
    <col min="4613" max="4613" width="17.28515625" style="2" bestFit="1" customWidth="1"/>
    <col min="4614" max="4614" width="12.7109375" style="2" bestFit="1" customWidth="1"/>
    <col min="4615" max="4615" width="10.28515625" style="2" bestFit="1" customWidth="1"/>
    <col min="4616" max="4864" width="11.42578125" style="2"/>
    <col min="4865" max="4865" width="49.5703125" style="2" bestFit="1" customWidth="1"/>
    <col min="4866" max="4866" width="16" style="2" bestFit="1" customWidth="1"/>
    <col min="4867" max="4867" width="20.140625" style="2" bestFit="1" customWidth="1"/>
    <col min="4868" max="4868" width="12.85546875" style="2" bestFit="1" customWidth="1"/>
    <col min="4869" max="4869" width="17.28515625" style="2" bestFit="1" customWidth="1"/>
    <col min="4870" max="4870" width="12.7109375" style="2" bestFit="1" customWidth="1"/>
    <col min="4871" max="4871" width="10.28515625" style="2" bestFit="1" customWidth="1"/>
    <col min="4872" max="5120" width="11.42578125" style="2"/>
    <col min="5121" max="5121" width="49.5703125" style="2" bestFit="1" customWidth="1"/>
    <col min="5122" max="5122" width="16" style="2" bestFit="1" customWidth="1"/>
    <col min="5123" max="5123" width="20.140625" style="2" bestFit="1" customWidth="1"/>
    <col min="5124" max="5124" width="12.85546875" style="2" bestFit="1" customWidth="1"/>
    <col min="5125" max="5125" width="17.28515625" style="2" bestFit="1" customWidth="1"/>
    <col min="5126" max="5126" width="12.7109375" style="2" bestFit="1" customWidth="1"/>
    <col min="5127" max="5127" width="10.28515625" style="2" bestFit="1" customWidth="1"/>
    <col min="5128" max="5376" width="11.42578125" style="2"/>
    <col min="5377" max="5377" width="49.5703125" style="2" bestFit="1" customWidth="1"/>
    <col min="5378" max="5378" width="16" style="2" bestFit="1" customWidth="1"/>
    <col min="5379" max="5379" width="20.140625" style="2" bestFit="1" customWidth="1"/>
    <col min="5380" max="5380" width="12.85546875" style="2" bestFit="1" customWidth="1"/>
    <col min="5381" max="5381" width="17.28515625" style="2" bestFit="1" customWidth="1"/>
    <col min="5382" max="5382" width="12.7109375" style="2" bestFit="1" customWidth="1"/>
    <col min="5383" max="5383" width="10.28515625" style="2" bestFit="1" customWidth="1"/>
    <col min="5384" max="5632" width="11.42578125" style="2"/>
    <col min="5633" max="5633" width="49.5703125" style="2" bestFit="1" customWidth="1"/>
    <col min="5634" max="5634" width="16" style="2" bestFit="1" customWidth="1"/>
    <col min="5635" max="5635" width="20.140625" style="2" bestFit="1" customWidth="1"/>
    <col min="5636" max="5636" width="12.85546875" style="2" bestFit="1" customWidth="1"/>
    <col min="5637" max="5637" width="17.28515625" style="2" bestFit="1" customWidth="1"/>
    <col min="5638" max="5638" width="12.7109375" style="2" bestFit="1" customWidth="1"/>
    <col min="5639" max="5639" width="10.28515625" style="2" bestFit="1" customWidth="1"/>
    <col min="5640" max="5888" width="11.42578125" style="2"/>
    <col min="5889" max="5889" width="49.5703125" style="2" bestFit="1" customWidth="1"/>
    <col min="5890" max="5890" width="16" style="2" bestFit="1" customWidth="1"/>
    <col min="5891" max="5891" width="20.140625" style="2" bestFit="1" customWidth="1"/>
    <col min="5892" max="5892" width="12.85546875" style="2" bestFit="1" customWidth="1"/>
    <col min="5893" max="5893" width="17.28515625" style="2" bestFit="1" customWidth="1"/>
    <col min="5894" max="5894" width="12.7109375" style="2" bestFit="1" customWidth="1"/>
    <col min="5895" max="5895" width="10.28515625" style="2" bestFit="1" customWidth="1"/>
    <col min="5896" max="6144" width="11.42578125" style="2"/>
    <col min="6145" max="6145" width="49.5703125" style="2" bestFit="1" customWidth="1"/>
    <col min="6146" max="6146" width="16" style="2" bestFit="1" customWidth="1"/>
    <col min="6147" max="6147" width="20.140625" style="2" bestFit="1" customWidth="1"/>
    <col min="6148" max="6148" width="12.85546875" style="2" bestFit="1" customWidth="1"/>
    <col min="6149" max="6149" width="17.28515625" style="2" bestFit="1" customWidth="1"/>
    <col min="6150" max="6150" width="12.7109375" style="2" bestFit="1" customWidth="1"/>
    <col min="6151" max="6151" width="10.28515625" style="2" bestFit="1" customWidth="1"/>
    <col min="6152" max="6400" width="11.42578125" style="2"/>
    <col min="6401" max="6401" width="49.5703125" style="2" bestFit="1" customWidth="1"/>
    <col min="6402" max="6402" width="16" style="2" bestFit="1" customWidth="1"/>
    <col min="6403" max="6403" width="20.140625" style="2" bestFit="1" customWidth="1"/>
    <col min="6404" max="6404" width="12.85546875" style="2" bestFit="1" customWidth="1"/>
    <col min="6405" max="6405" width="17.28515625" style="2" bestFit="1" customWidth="1"/>
    <col min="6406" max="6406" width="12.7109375" style="2" bestFit="1" customWidth="1"/>
    <col min="6407" max="6407" width="10.28515625" style="2" bestFit="1" customWidth="1"/>
    <col min="6408" max="6656" width="11.42578125" style="2"/>
    <col min="6657" max="6657" width="49.5703125" style="2" bestFit="1" customWidth="1"/>
    <col min="6658" max="6658" width="16" style="2" bestFit="1" customWidth="1"/>
    <col min="6659" max="6659" width="20.140625" style="2" bestFit="1" customWidth="1"/>
    <col min="6660" max="6660" width="12.85546875" style="2" bestFit="1" customWidth="1"/>
    <col min="6661" max="6661" width="17.28515625" style="2" bestFit="1" customWidth="1"/>
    <col min="6662" max="6662" width="12.7109375" style="2" bestFit="1" customWidth="1"/>
    <col min="6663" max="6663" width="10.28515625" style="2" bestFit="1" customWidth="1"/>
    <col min="6664" max="6912" width="11.42578125" style="2"/>
    <col min="6913" max="6913" width="49.5703125" style="2" bestFit="1" customWidth="1"/>
    <col min="6914" max="6914" width="16" style="2" bestFit="1" customWidth="1"/>
    <col min="6915" max="6915" width="20.140625" style="2" bestFit="1" customWidth="1"/>
    <col min="6916" max="6916" width="12.85546875" style="2" bestFit="1" customWidth="1"/>
    <col min="6917" max="6917" width="17.28515625" style="2" bestFit="1" customWidth="1"/>
    <col min="6918" max="6918" width="12.7109375" style="2" bestFit="1" customWidth="1"/>
    <col min="6919" max="6919" width="10.28515625" style="2" bestFit="1" customWidth="1"/>
    <col min="6920" max="7168" width="11.42578125" style="2"/>
    <col min="7169" max="7169" width="49.5703125" style="2" bestFit="1" customWidth="1"/>
    <col min="7170" max="7170" width="16" style="2" bestFit="1" customWidth="1"/>
    <col min="7171" max="7171" width="20.140625" style="2" bestFit="1" customWidth="1"/>
    <col min="7172" max="7172" width="12.85546875" style="2" bestFit="1" customWidth="1"/>
    <col min="7173" max="7173" width="17.28515625" style="2" bestFit="1" customWidth="1"/>
    <col min="7174" max="7174" width="12.7109375" style="2" bestFit="1" customWidth="1"/>
    <col min="7175" max="7175" width="10.28515625" style="2" bestFit="1" customWidth="1"/>
    <col min="7176" max="7424" width="11.42578125" style="2"/>
    <col min="7425" max="7425" width="49.5703125" style="2" bestFit="1" customWidth="1"/>
    <col min="7426" max="7426" width="16" style="2" bestFit="1" customWidth="1"/>
    <col min="7427" max="7427" width="20.140625" style="2" bestFit="1" customWidth="1"/>
    <col min="7428" max="7428" width="12.85546875" style="2" bestFit="1" customWidth="1"/>
    <col min="7429" max="7429" width="17.28515625" style="2" bestFit="1" customWidth="1"/>
    <col min="7430" max="7430" width="12.7109375" style="2" bestFit="1" customWidth="1"/>
    <col min="7431" max="7431" width="10.28515625" style="2" bestFit="1" customWidth="1"/>
    <col min="7432" max="7680" width="11.42578125" style="2"/>
    <col min="7681" max="7681" width="49.5703125" style="2" bestFit="1" customWidth="1"/>
    <col min="7682" max="7682" width="16" style="2" bestFit="1" customWidth="1"/>
    <col min="7683" max="7683" width="20.140625" style="2" bestFit="1" customWidth="1"/>
    <col min="7684" max="7684" width="12.85546875" style="2" bestFit="1" customWidth="1"/>
    <col min="7685" max="7685" width="17.28515625" style="2" bestFit="1" customWidth="1"/>
    <col min="7686" max="7686" width="12.7109375" style="2" bestFit="1" customWidth="1"/>
    <col min="7687" max="7687" width="10.28515625" style="2" bestFit="1" customWidth="1"/>
    <col min="7688" max="7936" width="11.42578125" style="2"/>
    <col min="7937" max="7937" width="49.5703125" style="2" bestFit="1" customWidth="1"/>
    <col min="7938" max="7938" width="16" style="2" bestFit="1" customWidth="1"/>
    <col min="7939" max="7939" width="20.140625" style="2" bestFit="1" customWidth="1"/>
    <col min="7940" max="7940" width="12.85546875" style="2" bestFit="1" customWidth="1"/>
    <col min="7941" max="7941" width="17.28515625" style="2" bestFit="1" customWidth="1"/>
    <col min="7942" max="7942" width="12.7109375" style="2" bestFit="1" customWidth="1"/>
    <col min="7943" max="7943" width="10.28515625" style="2" bestFit="1" customWidth="1"/>
    <col min="7944" max="8192" width="11.42578125" style="2"/>
    <col min="8193" max="8193" width="49.5703125" style="2" bestFit="1" customWidth="1"/>
    <col min="8194" max="8194" width="16" style="2" bestFit="1" customWidth="1"/>
    <col min="8195" max="8195" width="20.140625" style="2" bestFit="1" customWidth="1"/>
    <col min="8196" max="8196" width="12.85546875" style="2" bestFit="1" customWidth="1"/>
    <col min="8197" max="8197" width="17.28515625" style="2" bestFit="1" customWidth="1"/>
    <col min="8198" max="8198" width="12.7109375" style="2" bestFit="1" customWidth="1"/>
    <col min="8199" max="8199" width="10.28515625" style="2" bestFit="1" customWidth="1"/>
    <col min="8200" max="8448" width="11.42578125" style="2"/>
    <col min="8449" max="8449" width="49.5703125" style="2" bestFit="1" customWidth="1"/>
    <col min="8450" max="8450" width="16" style="2" bestFit="1" customWidth="1"/>
    <col min="8451" max="8451" width="20.140625" style="2" bestFit="1" customWidth="1"/>
    <col min="8452" max="8452" width="12.85546875" style="2" bestFit="1" customWidth="1"/>
    <col min="8453" max="8453" width="17.28515625" style="2" bestFit="1" customWidth="1"/>
    <col min="8454" max="8454" width="12.7109375" style="2" bestFit="1" customWidth="1"/>
    <col min="8455" max="8455" width="10.28515625" style="2" bestFit="1" customWidth="1"/>
    <col min="8456" max="8704" width="11.42578125" style="2"/>
    <col min="8705" max="8705" width="49.5703125" style="2" bestFit="1" customWidth="1"/>
    <col min="8706" max="8706" width="16" style="2" bestFit="1" customWidth="1"/>
    <col min="8707" max="8707" width="20.140625" style="2" bestFit="1" customWidth="1"/>
    <col min="8708" max="8708" width="12.85546875" style="2" bestFit="1" customWidth="1"/>
    <col min="8709" max="8709" width="17.28515625" style="2" bestFit="1" customWidth="1"/>
    <col min="8710" max="8710" width="12.7109375" style="2" bestFit="1" customWidth="1"/>
    <col min="8711" max="8711" width="10.28515625" style="2" bestFit="1" customWidth="1"/>
    <col min="8712" max="8960" width="11.42578125" style="2"/>
    <col min="8961" max="8961" width="49.5703125" style="2" bestFit="1" customWidth="1"/>
    <col min="8962" max="8962" width="16" style="2" bestFit="1" customWidth="1"/>
    <col min="8963" max="8963" width="20.140625" style="2" bestFit="1" customWidth="1"/>
    <col min="8964" max="8964" width="12.85546875" style="2" bestFit="1" customWidth="1"/>
    <col min="8965" max="8965" width="17.28515625" style="2" bestFit="1" customWidth="1"/>
    <col min="8966" max="8966" width="12.7109375" style="2" bestFit="1" customWidth="1"/>
    <col min="8967" max="8967" width="10.28515625" style="2" bestFit="1" customWidth="1"/>
    <col min="8968" max="9216" width="11.42578125" style="2"/>
    <col min="9217" max="9217" width="49.5703125" style="2" bestFit="1" customWidth="1"/>
    <col min="9218" max="9218" width="16" style="2" bestFit="1" customWidth="1"/>
    <col min="9219" max="9219" width="20.140625" style="2" bestFit="1" customWidth="1"/>
    <col min="9220" max="9220" width="12.85546875" style="2" bestFit="1" customWidth="1"/>
    <col min="9221" max="9221" width="17.28515625" style="2" bestFit="1" customWidth="1"/>
    <col min="9222" max="9222" width="12.7109375" style="2" bestFit="1" customWidth="1"/>
    <col min="9223" max="9223" width="10.28515625" style="2" bestFit="1" customWidth="1"/>
    <col min="9224" max="9472" width="11.42578125" style="2"/>
    <col min="9473" max="9473" width="49.5703125" style="2" bestFit="1" customWidth="1"/>
    <col min="9474" max="9474" width="16" style="2" bestFit="1" customWidth="1"/>
    <col min="9475" max="9475" width="20.140625" style="2" bestFit="1" customWidth="1"/>
    <col min="9476" max="9476" width="12.85546875" style="2" bestFit="1" customWidth="1"/>
    <col min="9477" max="9477" width="17.28515625" style="2" bestFit="1" customWidth="1"/>
    <col min="9478" max="9478" width="12.7109375" style="2" bestFit="1" customWidth="1"/>
    <col min="9479" max="9479" width="10.28515625" style="2" bestFit="1" customWidth="1"/>
    <col min="9480" max="9728" width="11.42578125" style="2"/>
    <col min="9729" max="9729" width="49.5703125" style="2" bestFit="1" customWidth="1"/>
    <col min="9730" max="9730" width="16" style="2" bestFit="1" customWidth="1"/>
    <col min="9731" max="9731" width="20.140625" style="2" bestFit="1" customWidth="1"/>
    <col min="9732" max="9732" width="12.85546875" style="2" bestFit="1" customWidth="1"/>
    <col min="9733" max="9733" width="17.28515625" style="2" bestFit="1" customWidth="1"/>
    <col min="9734" max="9734" width="12.7109375" style="2" bestFit="1" customWidth="1"/>
    <col min="9735" max="9735" width="10.28515625" style="2" bestFit="1" customWidth="1"/>
    <col min="9736" max="9984" width="11.42578125" style="2"/>
    <col min="9985" max="9985" width="49.5703125" style="2" bestFit="1" customWidth="1"/>
    <col min="9986" max="9986" width="16" style="2" bestFit="1" customWidth="1"/>
    <col min="9987" max="9987" width="20.140625" style="2" bestFit="1" customWidth="1"/>
    <col min="9988" max="9988" width="12.85546875" style="2" bestFit="1" customWidth="1"/>
    <col min="9989" max="9989" width="17.28515625" style="2" bestFit="1" customWidth="1"/>
    <col min="9990" max="9990" width="12.7109375" style="2" bestFit="1" customWidth="1"/>
    <col min="9991" max="9991" width="10.28515625" style="2" bestFit="1" customWidth="1"/>
    <col min="9992" max="10240" width="11.42578125" style="2"/>
    <col min="10241" max="10241" width="49.5703125" style="2" bestFit="1" customWidth="1"/>
    <col min="10242" max="10242" width="16" style="2" bestFit="1" customWidth="1"/>
    <col min="10243" max="10243" width="20.140625" style="2" bestFit="1" customWidth="1"/>
    <col min="10244" max="10244" width="12.85546875" style="2" bestFit="1" customWidth="1"/>
    <col min="10245" max="10245" width="17.28515625" style="2" bestFit="1" customWidth="1"/>
    <col min="10246" max="10246" width="12.7109375" style="2" bestFit="1" customWidth="1"/>
    <col min="10247" max="10247" width="10.28515625" style="2" bestFit="1" customWidth="1"/>
    <col min="10248" max="10496" width="11.42578125" style="2"/>
    <col min="10497" max="10497" width="49.5703125" style="2" bestFit="1" customWidth="1"/>
    <col min="10498" max="10498" width="16" style="2" bestFit="1" customWidth="1"/>
    <col min="10499" max="10499" width="20.140625" style="2" bestFit="1" customWidth="1"/>
    <col min="10500" max="10500" width="12.85546875" style="2" bestFit="1" customWidth="1"/>
    <col min="10501" max="10501" width="17.28515625" style="2" bestFit="1" customWidth="1"/>
    <col min="10502" max="10502" width="12.7109375" style="2" bestFit="1" customWidth="1"/>
    <col min="10503" max="10503" width="10.28515625" style="2" bestFit="1" customWidth="1"/>
    <col min="10504" max="10752" width="11.42578125" style="2"/>
    <col min="10753" max="10753" width="49.5703125" style="2" bestFit="1" customWidth="1"/>
    <col min="10754" max="10754" width="16" style="2" bestFit="1" customWidth="1"/>
    <col min="10755" max="10755" width="20.140625" style="2" bestFit="1" customWidth="1"/>
    <col min="10756" max="10756" width="12.85546875" style="2" bestFit="1" customWidth="1"/>
    <col min="10757" max="10757" width="17.28515625" style="2" bestFit="1" customWidth="1"/>
    <col min="10758" max="10758" width="12.7109375" style="2" bestFit="1" customWidth="1"/>
    <col min="10759" max="10759" width="10.28515625" style="2" bestFit="1" customWidth="1"/>
    <col min="10760" max="11008" width="11.42578125" style="2"/>
    <col min="11009" max="11009" width="49.5703125" style="2" bestFit="1" customWidth="1"/>
    <col min="11010" max="11010" width="16" style="2" bestFit="1" customWidth="1"/>
    <col min="11011" max="11011" width="20.140625" style="2" bestFit="1" customWidth="1"/>
    <col min="11012" max="11012" width="12.85546875" style="2" bestFit="1" customWidth="1"/>
    <col min="11013" max="11013" width="17.28515625" style="2" bestFit="1" customWidth="1"/>
    <col min="11014" max="11014" width="12.7109375" style="2" bestFit="1" customWidth="1"/>
    <col min="11015" max="11015" width="10.28515625" style="2" bestFit="1" customWidth="1"/>
    <col min="11016" max="11264" width="11.42578125" style="2"/>
    <col min="11265" max="11265" width="49.5703125" style="2" bestFit="1" customWidth="1"/>
    <col min="11266" max="11266" width="16" style="2" bestFit="1" customWidth="1"/>
    <col min="11267" max="11267" width="20.140625" style="2" bestFit="1" customWidth="1"/>
    <col min="11268" max="11268" width="12.85546875" style="2" bestFit="1" customWidth="1"/>
    <col min="11269" max="11269" width="17.28515625" style="2" bestFit="1" customWidth="1"/>
    <col min="11270" max="11270" width="12.7109375" style="2" bestFit="1" customWidth="1"/>
    <col min="11271" max="11271" width="10.28515625" style="2" bestFit="1" customWidth="1"/>
    <col min="11272" max="11520" width="11.42578125" style="2"/>
    <col min="11521" max="11521" width="49.5703125" style="2" bestFit="1" customWidth="1"/>
    <col min="11522" max="11522" width="16" style="2" bestFit="1" customWidth="1"/>
    <col min="11523" max="11523" width="20.140625" style="2" bestFit="1" customWidth="1"/>
    <col min="11524" max="11524" width="12.85546875" style="2" bestFit="1" customWidth="1"/>
    <col min="11525" max="11525" width="17.28515625" style="2" bestFit="1" customWidth="1"/>
    <col min="11526" max="11526" width="12.7109375" style="2" bestFit="1" customWidth="1"/>
    <col min="11527" max="11527" width="10.28515625" style="2" bestFit="1" customWidth="1"/>
    <col min="11528" max="11776" width="11.42578125" style="2"/>
    <col min="11777" max="11777" width="49.5703125" style="2" bestFit="1" customWidth="1"/>
    <col min="11778" max="11778" width="16" style="2" bestFit="1" customWidth="1"/>
    <col min="11779" max="11779" width="20.140625" style="2" bestFit="1" customWidth="1"/>
    <col min="11780" max="11780" width="12.85546875" style="2" bestFit="1" customWidth="1"/>
    <col min="11781" max="11781" width="17.28515625" style="2" bestFit="1" customWidth="1"/>
    <col min="11782" max="11782" width="12.7109375" style="2" bestFit="1" customWidth="1"/>
    <col min="11783" max="11783" width="10.28515625" style="2" bestFit="1" customWidth="1"/>
    <col min="11784" max="12032" width="11.42578125" style="2"/>
    <col min="12033" max="12033" width="49.5703125" style="2" bestFit="1" customWidth="1"/>
    <col min="12034" max="12034" width="16" style="2" bestFit="1" customWidth="1"/>
    <col min="12035" max="12035" width="20.140625" style="2" bestFit="1" customWidth="1"/>
    <col min="12036" max="12036" width="12.85546875" style="2" bestFit="1" customWidth="1"/>
    <col min="12037" max="12037" width="17.28515625" style="2" bestFit="1" customWidth="1"/>
    <col min="12038" max="12038" width="12.7109375" style="2" bestFit="1" customWidth="1"/>
    <col min="12039" max="12039" width="10.28515625" style="2" bestFit="1" customWidth="1"/>
    <col min="12040" max="12288" width="11.42578125" style="2"/>
    <col min="12289" max="12289" width="49.5703125" style="2" bestFit="1" customWidth="1"/>
    <col min="12290" max="12290" width="16" style="2" bestFit="1" customWidth="1"/>
    <col min="12291" max="12291" width="20.140625" style="2" bestFit="1" customWidth="1"/>
    <col min="12292" max="12292" width="12.85546875" style="2" bestFit="1" customWidth="1"/>
    <col min="12293" max="12293" width="17.28515625" style="2" bestFit="1" customWidth="1"/>
    <col min="12294" max="12294" width="12.7109375" style="2" bestFit="1" customWidth="1"/>
    <col min="12295" max="12295" width="10.28515625" style="2" bestFit="1" customWidth="1"/>
    <col min="12296" max="12544" width="11.42578125" style="2"/>
    <col min="12545" max="12545" width="49.5703125" style="2" bestFit="1" customWidth="1"/>
    <col min="12546" max="12546" width="16" style="2" bestFit="1" customWidth="1"/>
    <col min="12547" max="12547" width="20.140625" style="2" bestFit="1" customWidth="1"/>
    <col min="12548" max="12548" width="12.85546875" style="2" bestFit="1" customWidth="1"/>
    <col min="12549" max="12549" width="17.28515625" style="2" bestFit="1" customWidth="1"/>
    <col min="12550" max="12550" width="12.7109375" style="2" bestFit="1" customWidth="1"/>
    <col min="12551" max="12551" width="10.28515625" style="2" bestFit="1" customWidth="1"/>
    <col min="12552" max="12800" width="11.42578125" style="2"/>
    <col min="12801" max="12801" width="49.5703125" style="2" bestFit="1" customWidth="1"/>
    <col min="12802" max="12802" width="16" style="2" bestFit="1" customWidth="1"/>
    <col min="12803" max="12803" width="20.140625" style="2" bestFit="1" customWidth="1"/>
    <col min="12804" max="12804" width="12.85546875" style="2" bestFit="1" customWidth="1"/>
    <col min="12805" max="12805" width="17.28515625" style="2" bestFit="1" customWidth="1"/>
    <col min="12806" max="12806" width="12.7109375" style="2" bestFit="1" customWidth="1"/>
    <col min="12807" max="12807" width="10.28515625" style="2" bestFit="1" customWidth="1"/>
    <col min="12808" max="13056" width="11.42578125" style="2"/>
    <col min="13057" max="13057" width="49.5703125" style="2" bestFit="1" customWidth="1"/>
    <col min="13058" max="13058" width="16" style="2" bestFit="1" customWidth="1"/>
    <col min="13059" max="13059" width="20.140625" style="2" bestFit="1" customWidth="1"/>
    <col min="13060" max="13060" width="12.85546875" style="2" bestFit="1" customWidth="1"/>
    <col min="13061" max="13061" width="17.28515625" style="2" bestFit="1" customWidth="1"/>
    <col min="13062" max="13062" width="12.7109375" style="2" bestFit="1" customWidth="1"/>
    <col min="13063" max="13063" width="10.28515625" style="2" bestFit="1" customWidth="1"/>
    <col min="13064" max="13312" width="11.42578125" style="2"/>
    <col min="13313" max="13313" width="49.5703125" style="2" bestFit="1" customWidth="1"/>
    <col min="13314" max="13314" width="16" style="2" bestFit="1" customWidth="1"/>
    <col min="13315" max="13315" width="20.140625" style="2" bestFit="1" customWidth="1"/>
    <col min="13316" max="13316" width="12.85546875" style="2" bestFit="1" customWidth="1"/>
    <col min="13317" max="13317" width="17.28515625" style="2" bestFit="1" customWidth="1"/>
    <col min="13318" max="13318" width="12.7109375" style="2" bestFit="1" customWidth="1"/>
    <col min="13319" max="13319" width="10.28515625" style="2" bestFit="1" customWidth="1"/>
    <col min="13320" max="13568" width="11.42578125" style="2"/>
    <col min="13569" max="13569" width="49.5703125" style="2" bestFit="1" customWidth="1"/>
    <col min="13570" max="13570" width="16" style="2" bestFit="1" customWidth="1"/>
    <col min="13571" max="13571" width="20.140625" style="2" bestFit="1" customWidth="1"/>
    <col min="13572" max="13572" width="12.85546875" style="2" bestFit="1" customWidth="1"/>
    <col min="13573" max="13573" width="17.28515625" style="2" bestFit="1" customWidth="1"/>
    <col min="13574" max="13574" width="12.7109375" style="2" bestFit="1" customWidth="1"/>
    <col min="13575" max="13575" width="10.28515625" style="2" bestFit="1" customWidth="1"/>
    <col min="13576" max="13824" width="11.42578125" style="2"/>
    <col min="13825" max="13825" width="49.5703125" style="2" bestFit="1" customWidth="1"/>
    <col min="13826" max="13826" width="16" style="2" bestFit="1" customWidth="1"/>
    <col min="13827" max="13827" width="20.140625" style="2" bestFit="1" customWidth="1"/>
    <col min="13828" max="13828" width="12.85546875" style="2" bestFit="1" customWidth="1"/>
    <col min="13829" max="13829" width="17.28515625" style="2" bestFit="1" customWidth="1"/>
    <col min="13830" max="13830" width="12.7109375" style="2" bestFit="1" customWidth="1"/>
    <col min="13831" max="13831" width="10.28515625" style="2" bestFit="1" customWidth="1"/>
    <col min="13832" max="14080" width="11.42578125" style="2"/>
    <col min="14081" max="14081" width="49.5703125" style="2" bestFit="1" customWidth="1"/>
    <col min="14082" max="14082" width="16" style="2" bestFit="1" customWidth="1"/>
    <col min="14083" max="14083" width="20.140625" style="2" bestFit="1" customWidth="1"/>
    <col min="14084" max="14084" width="12.85546875" style="2" bestFit="1" customWidth="1"/>
    <col min="14085" max="14085" width="17.28515625" style="2" bestFit="1" customWidth="1"/>
    <col min="14086" max="14086" width="12.7109375" style="2" bestFit="1" customWidth="1"/>
    <col min="14087" max="14087" width="10.28515625" style="2" bestFit="1" customWidth="1"/>
    <col min="14088" max="14336" width="11.42578125" style="2"/>
    <col min="14337" max="14337" width="49.5703125" style="2" bestFit="1" customWidth="1"/>
    <col min="14338" max="14338" width="16" style="2" bestFit="1" customWidth="1"/>
    <col min="14339" max="14339" width="20.140625" style="2" bestFit="1" customWidth="1"/>
    <col min="14340" max="14340" width="12.85546875" style="2" bestFit="1" customWidth="1"/>
    <col min="14341" max="14341" width="17.28515625" style="2" bestFit="1" customWidth="1"/>
    <col min="14342" max="14342" width="12.7109375" style="2" bestFit="1" customWidth="1"/>
    <col min="14343" max="14343" width="10.28515625" style="2" bestFit="1" customWidth="1"/>
    <col min="14344" max="14592" width="11.42578125" style="2"/>
    <col min="14593" max="14593" width="49.5703125" style="2" bestFit="1" customWidth="1"/>
    <col min="14594" max="14594" width="16" style="2" bestFit="1" customWidth="1"/>
    <col min="14595" max="14595" width="20.140625" style="2" bestFit="1" customWidth="1"/>
    <col min="14596" max="14596" width="12.85546875" style="2" bestFit="1" customWidth="1"/>
    <col min="14597" max="14597" width="17.28515625" style="2" bestFit="1" customWidth="1"/>
    <col min="14598" max="14598" width="12.7109375" style="2" bestFit="1" customWidth="1"/>
    <col min="14599" max="14599" width="10.28515625" style="2" bestFit="1" customWidth="1"/>
    <col min="14600" max="14848" width="11.42578125" style="2"/>
    <col min="14849" max="14849" width="49.5703125" style="2" bestFit="1" customWidth="1"/>
    <col min="14850" max="14850" width="16" style="2" bestFit="1" customWidth="1"/>
    <col min="14851" max="14851" width="20.140625" style="2" bestFit="1" customWidth="1"/>
    <col min="14852" max="14852" width="12.85546875" style="2" bestFit="1" customWidth="1"/>
    <col min="14853" max="14853" width="17.28515625" style="2" bestFit="1" customWidth="1"/>
    <col min="14854" max="14854" width="12.7109375" style="2" bestFit="1" customWidth="1"/>
    <col min="14855" max="14855" width="10.28515625" style="2" bestFit="1" customWidth="1"/>
    <col min="14856" max="15104" width="11.42578125" style="2"/>
    <col min="15105" max="15105" width="49.5703125" style="2" bestFit="1" customWidth="1"/>
    <col min="15106" max="15106" width="16" style="2" bestFit="1" customWidth="1"/>
    <col min="15107" max="15107" width="20.140625" style="2" bestFit="1" customWidth="1"/>
    <col min="15108" max="15108" width="12.85546875" style="2" bestFit="1" customWidth="1"/>
    <col min="15109" max="15109" width="17.28515625" style="2" bestFit="1" customWidth="1"/>
    <col min="15110" max="15110" width="12.7109375" style="2" bestFit="1" customWidth="1"/>
    <col min="15111" max="15111" width="10.28515625" style="2" bestFit="1" customWidth="1"/>
    <col min="15112" max="15360" width="11.42578125" style="2"/>
    <col min="15361" max="15361" width="49.5703125" style="2" bestFit="1" customWidth="1"/>
    <col min="15362" max="15362" width="16" style="2" bestFit="1" customWidth="1"/>
    <col min="15363" max="15363" width="20.140625" style="2" bestFit="1" customWidth="1"/>
    <col min="15364" max="15364" width="12.85546875" style="2" bestFit="1" customWidth="1"/>
    <col min="15365" max="15365" width="17.28515625" style="2" bestFit="1" customWidth="1"/>
    <col min="15366" max="15366" width="12.7109375" style="2" bestFit="1" customWidth="1"/>
    <col min="15367" max="15367" width="10.28515625" style="2" bestFit="1" customWidth="1"/>
    <col min="15368" max="15616" width="11.42578125" style="2"/>
    <col min="15617" max="15617" width="49.5703125" style="2" bestFit="1" customWidth="1"/>
    <col min="15618" max="15618" width="16" style="2" bestFit="1" customWidth="1"/>
    <col min="15619" max="15619" width="20.140625" style="2" bestFit="1" customWidth="1"/>
    <col min="15620" max="15620" width="12.85546875" style="2" bestFit="1" customWidth="1"/>
    <col min="15621" max="15621" width="17.28515625" style="2" bestFit="1" customWidth="1"/>
    <col min="15622" max="15622" width="12.7109375" style="2" bestFit="1" customWidth="1"/>
    <col min="15623" max="15623" width="10.28515625" style="2" bestFit="1" customWidth="1"/>
    <col min="15624" max="15872" width="11.42578125" style="2"/>
    <col min="15873" max="15873" width="49.5703125" style="2" bestFit="1" customWidth="1"/>
    <col min="15874" max="15874" width="16" style="2" bestFit="1" customWidth="1"/>
    <col min="15875" max="15875" width="20.140625" style="2" bestFit="1" customWidth="1"/>
    <col min="15876" max="15876" width="12.85546875" style="2" bestFit="1" customWidth="1"/>
    <col min="15877" max="15877" width="17.28515625" style="2" bestFit="1" customWidth="1"/>
    <col min="15878" max="15878" width="12.7109375" style="2" bestFit="1" customWidth="1"/>
    <col min="15879" max="15879" width="10.28515625" style="2" bestFit="1" customWidth="1"/>
    <col min="15880" max="16128" width="11.42578125" style="2"/>
    <col min="16129" max="16129" width="49.5703125" style="2" bestFit="1" customWidth="1"/>
    <col min="16130" max="16130" width="16" style="2" bestFit="1" customWidth="1"/>
    <col min="16131" max="16131" width="20.140625" style="2" bestFit="1" customWidth="1"/>
    <col min="16132" max="16132" width="12.85546875" style="2" bestFit="1" customWidth="1"/>
    <col min="16133" max="16133" width="17.28515625" style="2" bestFit="1" customWidth="1"/>
    <col min="16134" max="16134" width="12.7109375" style="2" bestFit="1" customWidth="1"/>
    <col min="16135" max="16135" width="10.28515625" style="2" bestFit="1" customWidth="1"/>
    <col min="16136" max="16384" width="11.42578125" style="2"/>
  </cols>
  <sheetData>
    <row r="1" spans="1:10" ht="64.5" customHeight="1"/>
    <row r="2" spans="1:10" ht="28.5" customHeight="1"/>
    <row r="3" spans="1:10" ht="15" customHeight="1">
      <c r="A3" s="10" t="s">
        <v>21</v>
      </c>
      <c r="B3" s="10"/>
      <c r="C3" s="10"/>
      <c r="D3" s="10"/>
      <c r="E3" s="10"/>
      <c r="F3" s="10"/>
      <c r="G3" s="10"/>
      <c r="H3" s="10"/>
      <c r="I3" s="10"/>
      <c r="J3" s="10"/>
    </row>
    <row r="4" spans="1:10">
      <c r="A4" s="12"/>
    </row>
    <row r="5" spans="1:10">
      <c r="A5" s="1" t="s">
        <v>22</v>
      </c>
      <c r="B5" s="13" t="s">
        <v>23</v>
      </c>
      <c r="C5" s="13" t="s">
        <v>24</v>
      </c>
      <c r="D5" s="13" t="s">
        <v>25</v>
      </c>
      <c r="E5" s="13" t="s">
        <v>26</v>
      </c>
      <c r="F5" s="3" t="s">
        <v>27</v>
      </c>
      <c r="G5" s="3" t="s">
        <v>28</v>
      </c>
    </row>
    <row r="6" spans="1:10">
      <c r="A6" s="7" t="s">
        <v>0</v>
      </c>
      <c r="B6" s="14">
        <v>1935.5294025825274</v>
      </c>
      <c r="C6" s="14">
        <v>374.9407325750841</v>
      </c>
      <c r="D6" s="15">
        <f>B6/B21</f>
        <v>4.6385390358216608E-2</v>
      </c>
      <c r="E6" s="15">
        <f>C6/C21</f>
        <v>1.0821261765338699E-2</v>
      </c>
      <c r="F6" s="14">
        <f>B6+C6</f>
        <v>2310.4701351576114</v>
      </c>
      <c r="G6" s="15">
        <f>F6/F21</f>
        <v>3.0251394704618163E-2</v>
      </c>
    </row>
    <row r="7" spans="1:10">
      <c r="A7" s="7" t="s">
        <v>29</v>
      </c>
      <c r="B7" s="14">
        <v>0</v>
      </c>
      <c r="C7" s="14">
        <v>623.11404433274879</v>
      </c>
      <c r="D7" s="15">
        <f>B7/B21</f>
        <v>0</v>
      </c>
      <c r="E7" s="15">
        <f>C7/C21</f>
        <v>1.7983856107266862E-2</v>
      </c>
      <c r="F7" s="14">
        <f t="shared" ref="F7:F21" si="0">B7+C7</f>
        <v>623.11404433274879</v>
      </c>
      <c r="G7" s="15">
        <f>F7/F21</f>
        <v>8.1585425469327885E-3</v>
      </c>
    </row>
    <row r="8" spans="1:10">
      <c r="A8" s="7" t="s">
        <v>30</v>
      </c>
      <c r="B8" s="14">
        <v>8.9931806382408332</v>
      </c>
      <c r="C8" s="14">
        <v>0</v>
      </c>
      <c r="D8" s="15">
        <f>B8/B21</f>
        <v>2.1552356368762009E-4</v>
      </c>
      <c r="E8" s="15">
        <f>C8/C21</f>
        <v>0</v>
      </c>
      <c r="F8" s="14">
        <f t="shared" si="0"/>
        <v>8.9931806382408332</v>
      </c>
      <c r="G8" s="15">
        <f>F8/F21</f>
        <v>1.1774930694734763E-4</v>
      </c>
    </row>
    <row r="9" spans="1:10">
      <c r="A9" s="7" t="s">
        <v>1</v>
      </c>
      <c r="B9" s="14">
        <v>26740.136828012837</v>
      </c>
      <c r="C9" s="14">
        <v>490.69149404145242</v>
      </c>
      <c r="D9" s="15">
        <f>B9/B21</f>
        <v>0.6408332951927932</v>
      </c>
      <c r="E9" s="15">
        <f>C9/C21</f>
        <v>1.4161974524825338E-2</v>
      </c>
      <c r="F9" s="14">
        <f t="shared" si="0"/>
        <v>27230.828322054291</v>
      </c>
      <c r="G9" s="15">
        <f>F9/F21</f>
        <v>0.35653805828049151</v>
      </c>
    </row>
    <row r="10" spans="1:10">
      <c r="A10" s="7" t="s">
        <v>10</v>
      </c>
      <c r="B10" s="14">
        <v>0</v>
      </c>
      <c r="C10" s="14">
        <v>14723.849386884614</v>
      </c>
      <c r="D10" s="15">
        <f>B10/B21</f>
        <v>0</v>
      </c>
      <c r="E10" s="15">
        <f>C10/C21</f>
        <v>0.42494883741923994</v>
      </c>
      <c r="F10" s="14">
        <f t="shared" si="0"/>
        <v>14723.849386884614</v>
      </c>
      <c r="G10" s="15">
        <f>F10/F21</f>
        <v>0.19278196787582022</v>
      </c>
    </row>
    <row r="11" spans="1:10">
      <c r="A11" s="7" t="s">
        <v>2</v>
      </c>
      <c r="B11" s="14">
        <v>4090.3820090292893</v>
      </c>
      <c r="C11" s="14">
        <v>11196.728970014765</v>
      </c>
      <c r="D11" s="15">
        <f>B11/B21</f>
        <v>9.8026909821102529E-2</v>
      </c>
      <c r="E11" s="15">
        <f>C11/C21</f>
        <v>0.32315169991784604</v>
      </c>
      <c r="F11" s="14">
        <f t="shared" si="0"/>
        <v>15287.110979044053</v>
      </c>
      <c r="G11" s="15">
        <f>F11/F21</f>
        <v>0.20015685166552324</v>
      </c>
    </row>
    <row r="12" spans="1:10">
      <c r="A12" s="7" t="s">
        <v>31</v>
      </c>
      <c r="B12" s="14">
        <v>2414.4859065764413</v>
      </c>
      <c r="C12" s="14">
        <v>0</v>
      </c>
      <c r="D12" s="15">
        <f>B12/B21</f>
        <v>5.7863688942945628E-2</v>
      </c>
      <c r="E12" s="15">
        <f>C12/C21</f>
        <v>0</v>
      </c>
      <c r="F12" s="14">
        <f t="shared" si="0"/>
        <v>2414.4859065764413</v>
      </c>
      <c r="G12" s="15">
        <f>F12/F21</f>
        <v>3.1613291622832045E-2</v>
      </c>
    </row>
    <row r="13" spans="1:10">
      <c r="A13" s="7" t="s">
        <v>32</v>
      </c>
      <c r="B13" s="14">
        <v>3.0422944313725493</v>
      </c>
      <c r="C13" s="14">
        <v>0</v>
      </c>
      <c r="D13" s="15">
        <f>B13/B21</f>
        <v>7.2909259138897179E-5</v>
      </c>
      <c r="E13" s="15">
        <f>C13/C21</f>
        <v>0</v>
      </c>
      <c r="F13" s="14">
        <f t="shared" si="0"/>
        <v>3.0422944313725493</v>
      </c>
      <c r="G13" s="15">
        <f>F13/F21</f>
        <v>3.9833299833946865E-5</v>
      </c>
    </row>
    <row r="14" spans="1:10">
      <c r="A14" s="7" t="s">
        <v>3</v>
      </c>
      <c r="B14" s="14">
        <v>0</v>
      </c>
      <c r="C14" s="14">
        <v>2.5784609221212125</v>
      </c>
      <c r="D14" s="15">
        <f>B14/B21</f>
        <v>0</v>
      </c>
      <c r="E14" s="15">
        <f>C14/C21</f>
        <v>7.441762968333312E-5</v>
      </c>
      <c r="F14" s="14">
        <f t="shared" si="0"/>
        <v>2.5784609221212125</v>
      </c>
      <c r="G14" s="15">
        <f>F14/F21</f>
        <v>3.3760245544226223E-5</v>
      </c>
    </row>
    <row r="15" spans="1:10">
      <c r="A15" s="7" t="s">
        <v>33</v>
      </c>
      <c r="B15" s="14">
        <v>371.90070343250977</v>
      </c>
      <c r="C15" s="14">
        <v>722.71772326374673</v>
      </c>
      <c r="D15" s="15">
        <f>B15/B21</f>
        <v>8.9126826387628446E-3</v>
      </c>
      <c r="E15" s="15">
        <f>C15/C21</f>
        <v>2.085854372816235E-2</v>
      </c>
      <c r="F15" s="14">
        <f t="shared" si="0"/>
        <v>1094.6184266962564</v>
      </c>
      <c r="G15" s="15">
        <f>F15/F21</f>
        <v>1.4332032936957961E-2</v>
      </c>
    </row>
    <row r="16" spans="1:10">
      <c r="A16" s="7" t="s">
        <v>34</v>
      </c>
      <c r="B16" s="14">
        <v>2380.3405347456869</v>
      </c>
      <c r="C16" s="14">
        <v>0</v>
      </c>
      <c r="D16" s="15">
        <f>B16/B21</f>
        <v>5.7045387552544263E-2</v>
      </c>
      <c r="E16" s="15">
        <f>C16/C21</f>
        <v>0</v>
      </c>
      <c r="F16" s="14">
        <f t="shared" si="0"/>
        <v>2380.3405347456869</v>
      </c>
      <c r="G16" s="15">
        <f>F16/F21</f>
        <v>3.1166220221704569E-2</v>
      </c>
    </row>
    <row r="17" spans="1:7">
      <c r="A17" s="7" t="s">
        <v>35</v>
      </c>
      <c r="B17" s="14">
        <v>3744.7298828302251</v>
      </c>
      <c r="C17" s="14">
        <v>6503.071651183086</v>
      </c>
      <c r="D17" s="15">
        <f>B17/B21</f>
        <v>8.9743280143093795E-2</v>
      </c>
      <c r="E17" s="15">
        <f>C17/C21</f>
        <v>0.18768683821812621</v>
      </c>
      <c r="F17" s="14">
        <f t="shared" si="0"/>
        <v>10247.801534013312</v>
      </c>
      <c r="G17" s="15">
        <f>F17/F21</f>
        <v>0.13417628055117903</v>
      </c>
    </row>
    <row r="18" spans="1:7">
      <c r="A18" s="7" t="s">
        <v>4</v>
      </c>
      <c r="B18" s="14">
        <v>35.845804791975532</v>
      </c>
      <c r="C18" s="14">
        <v>0.42023907539682537</v>
      </c>
      <c r="D18" s="15">
        <f>B18/B21</f>
        <v>8.5905264252854514E-4</v>
      </c>
      <c r="E18" s="15">
        <f>C18/C21</f>
        <v>1.2128628990669307E-5</v>
      </c>
      <c r="F18" s="14">
        <f t="shared" si="0"/>
        <v>36.26604386737236</v>
      </c>
      <c r="G18" s="15">
        <f>F18/F21</f>
        <v>4.7483773571132458E-4</v>
      </c>
    </row>
    <row r="19" spans="1:7">
      <c r="A19" s="7" t="s">
        <v>36</v>
      </c>
      <c r="B19" s="14">
        <v>1.7475275841880344</v>
      </c>
      <c r="C19" s="14">
        <v>0</v>
      </c>
      <c r="D19" s="15">
        <f>B19/B21</f>
        <v>4.1879885186015392E-5</v>
      </c>
      <c r="E19" s="15">
        <f>C19/C21</f>
        <v>0</v>
      </c>
      <c r="F19" s="14">
        <f t="shared" si="0"/>
        <v>1.7475275841880344</v>
      </c>
      <c r="G19" s="15">
        <f>F19/F21</f>
        <v>2.2880688177721813E-5</v>
      </c>
    </row>
    <row r="20" spans="1:7">
      <c r="A20" s="7" t="s">
        <v>37</v>
      </c>
      <c r="B20" s="14">
        <v>0</v>
      </c>
      <c r="C20" s="14">
        <v>10.409873516666668</v>
      </c>
      <c r="D20" s="15">
        <f>B20/B21</f>
        <v>0</v>
      </c>
      <c r="E20" s="15">
        <f>C20/C21</f>
        <v>3.0044206052048104E-4</v>
      </c>
      <c r="F20" s="14">
        <f t="shared" si="0"/>
        <v>10.409873516666668</v>
      </c>
      <c r="G20" s="15">
        <f>F20/F21</f>
        <v>1.3629831772586523E-4</v>
      </c>
    </row>
    <row r="21" spans="1:7">
      <c r="A21" s="16" t="s">
        <v>38</v>
      </c>
      <c r="B21" s="17">
        <v>41727.134074655296</v>
      </c>
      <c r="C21" s="17">
        <v>34648.522575809686</v>
      </c>
      <c r="F21" s="17">
        <f t="shared" si="0"/>
        <v>76375.656650464982</v>
      </c>
    </row>
    <row r="47" spans="1:17">
      <c r="A47" s="18" t="s">
        <v>39</v>
      </c>
      <c r="Q47" s="2" t="s">
        <v>16</v>
      </c>
    </row>
    <row r="49" spans="1:2">
      <c r="A49" s="2" t="s">
        <v>19</v>
      </c>
    </row>
    <row r="50" spans="1:2">
      <c r="A50" s="2" t="s">
        <v>20</v>
      </c>
    </row>
    <row r="51" spans="1:2">
      <c r="A51" s="2" t="s">
        <v>90</v>
      </c>
      <c r="B51" s="2" t="s">
        <v>89</v>
      </c>
    </row>
  </sheetData>
  <mergeCells count="1">
    <mergeCell ref="A3:J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1"/>
  <sheetViews>
    <sheetView zoomScaleNormal="100" workbookViewId="0">
      <selection activeCell="L18" sqref="L18"/>
    </sheetView>
  </sheetViews>
  <sheetFormatPr baseColWidth="10" defaultRowHeight="12.75"/>
  <cols>
    <col min="1" max="1" width="36.28515625" style="12" customWidth="1"/>
    <col min="2" max="2" width="12.140625" style="2" customWidth="1"/>
    <col min="3" max="3" width="14.42578125" style="2" bestFit="1" customWidth="1"/>
    <col min="4" max="4" width="11.42578125" style="2"/>
    <col min="5" max="5" width="12.7109375" style="2" customWidth="1"/>
    <col min="6" max="6" width="11.42578125" style="2"/>
    <col min="7" max="7" width="12" style="2" bestFit="1" customWidth="1"/>
    <col min="8" max="256" width="11.42578125" style="2"/>
    <col min="257" max="257" width="36.28515625" style="2" customWidth="1"/>
    <col min="258" max="258" width="12.140625" style="2" customWidth="1"/>
    <col min="259" max="259" width="14.42578125" style="2" bestFit="1" customWidth="1"/>
    <col min="260" max="260" width="11.42578125" style="2"/>
    <col min="261" max="261" width="12.7109375" style="2" customWidth="1"/>
    <col min="262" max="262" width="11.42578125" style="2"/>
    <col min="263" max="263" width="12" style="2" bestFit="1" customWidth="1"/>
    <col min="264" max="512" width="11.42578125" style="2"/>
    <col min="513" max="513" width="36.28515625" style="2" customWidth="1"/>
    <col min="514" max="514" width="12.140625" style="2" customWidth="1"/>
    <col min="515" max="515" width="14.42578125" style="2" bestFit="1" customWidth="1"/>
    <col min="516" max="516" width="11.42578125" style="2"/>
    <col min="517" max="517" width="12.7109375" style="2" customWidth="1"/>
    <col min="518" max="518" width="11.42578125" style="2"/>
    <col min="519" max="519" width="12" style="2" bestFit="1" customWidth="1"/>
    <col min="520" max="768" width="11.42578125" style="2"/>
    <col min="769" max="769" width="36.28515625" style="2" customWidth="1"/>
    <col min="770" max="770" width="12.140625" style="2" customWidth="1"/>
    <col min="771" max="771" width="14.42578125" style="2" bestFit="1" customWidth="1"/>
    <col min="772" max="772" width="11.42578125" style="2"/>
    <col min="773" max="773" width="12.7109375" style="2" customWidth="1"/>
    <col min="774" max="774" width="11.42578125" style="2"/>
    <col min="775" max="775" width="12" style="2" bestFit="1" customWidth="1"/>
    <col min="776" max="1024" width="11.42578125" style="2"/>
    <col min="1025" max="1025" width="36.28515625" style="2" customWidth="1"/>
    <col min="1026" max="1026" width="12.140625" style="2" customWidth="1"/>
    <col min="1027" max="1027" width="14.42578125" style="2" bestFit="1" customWidth="1"/>
    <col min="1028" max="1028" width="11.42578125" style="2"/>
    <col min="1029" max="1029" width="12.7109375" style="2" customWidth="1"/>
    <col min="1030" max="1030" width="11.42578125" style="2"/>
    <col min="1031" max="1031" width="12" style="2" bestFit="1" customWidth="1"/>
    <col min="1032" max="1280" width="11.42578125" style="2"/>
    <col min="1281" max="1281" width="36.28515625" style="2" customWidth="1"/>
    <col min="1282" max="1282" width="12.140625" style="2" customWidth="1"/>
    <col min="1283" max="1283" width="14.42578125" style="2" bestFit="1" customWidth="1"/>
    <col min="1284" max="1284" width="11.42578125" style="2"/>
    <col min="1285" max="1285" width="12.7109375" style="2" customWidth="1"/>
    <col min="1286" max="1286" width="11.42578125" style="2"/>
    <col min="1287" max="1287" width="12" style="2" bestFit="1" customWidth="1"/>
    <col min="1288" max="1536" width="11.42578125" style="2"/>
    <col min="1537" max="1537" width="36.28515625" style="2" customWidth="1"/>
    <col min="1538" max="1538" width="12.140625" style="2" customWidth="1"/>
    <col min="1539" max="1539" width="14.42578125" style="2" bestFit="1" customWidth="1"/>
    <col min="1540" max="1540" width="11.42578125" style="2"/>
    <col min="1541" max="1541" width="12.7109375" style="2" customWidth="1"/>
    <col min="1542" max="1542" width="11.42578125" style="2"/>
    <col min="1543" max="1543" width="12" style="2" bestFit="1" customWidth="1"/>
    <col min="1544" max="1792" width="11.42578125" style="2"/>
    <col min="1793" max="1793" width="36.28515625" style="2" customWidth="1"/>
    <col min="1794" max="1794" width="12.140625" style="2" customWidth="1"/>
    <col min="1795" max="1795" width="14.42578125" style="2" bestFit="1" customWidth="1"/>
    <col min="1796" max="1796" width="11.42578125" style="2"/>
    <col min="1797" max="1797" width="12.7109375" style="2" customWidth="1"/>
    <col min="1798" max="1798" width="11.42578125" style="2"/>
    <col min="1799" max="1799" width="12" style="2" bestFit="1" customWidth="1"/>
    <col min="1800" max="2048" width="11.42578125" style="2"/>
    <col min="2049" max="2049" width="36.28515625" style="2" customWidth="1"/>
    <col min="2050" max="2050" width="12.140625" style="2" customWidth="1"/>
    <col min="2051" max="2051" width="14.42578125" style="2" bestFit="1" customWidth="1"/>
    <col min="2052" max="2052" width="11.42578125" style="2"/>
    <col min="2053" max="2053" width="12.7109375" style="2" customWidth="1"/>
    <col min="2054" max="2054" width="11.42578125" style="2"/>
    <col min="2055" max="2055" width="12" style="2" bestFit="1" customWidth="1"/>
    <col min="2056" max="2304" width="11.42578125" style="2"/>
    <col min="2305" max="2305" width="36.28515625" style="2" customWidth="1"/>
    <col min="2306" max="2306" width="12.140625" style="2" customWidth="1"/>
    <col min="2307" max="2307" width="14.42578125" style="2" bestFit="1" customWidth="1"/>
    <col min="2308" max="2308" width="11.42578125" style="2"/>
    <col min="2309" max="2309" width="12.7109375" style="2" customWidth="1"/>
    <col min="2310" max="2310" width="11.42578125" style="2"/>
    <col min="2311" max="2311" width="12" style="2" bestFit="1" customWidth="1"/>
    <col min="2312" max="2560" width="11.42578125" style="2"/>
    <col min="2561" max="2561" width="36.28515625" style="2" customWidth="1"/>
    <col min="2562" max="2562" width="12.140625" style="2" customWidth="1"/>
    <col min="2563" max="2563" width="14.42578125" style="2" bestFit="1" customWidth="1"/>
    <col min="2564" max="2564" width="11.42578125" style="2"/>
    <col min="2565" max="2565" width="12.7109375" style="2" customWidth="1"/>
    <col min="2566" max="2566" width="11.42578125" style="2"/>
    <col min="2567" max="2567" width="12" style="2" bestFit="1" customWidth="1"/>
    <col min="2568" max="2816" width="11.42578125" style="2"/>
    <col min="2817" max="2817" width="36.28515625" style="2" customWidth="1"/>
    <col min="2818" max="2818" width="12.140625" style="2" customWidth="1"/>
    <col min="2819" max="2819" width="14.42578125" style="2" bestFit="1" customWidth="1"/>
    <col min="2820" max="2820" width="11.42578125" style="2"/>
    <col min="2821" max="2821" width="12.7109375" style="2" customWidth="1"/>
    <col min="2822" max="2822" width="11.42578125" style="2"/>
    <col min="2823" max="2823" width="12" style="2" bestFit="1" customWidth="1"/>
    <col min="2824" max="3072" width="11.42578125" style="2"/>
    <col min="3073" max="3073" width="36.28515625" style="2" customWidth="1"/>
    <col min="3074" max="3074" width="12.140625" style="2" customWidth="1"/>
    <col min="3075" max="3075" width="14.42578125" style="2" bestFit="1" customWidth="1"/>
    <col min="3076" max="3076" width="11.42578125" style="2"/>
    <col min="3077" max="3077" width="12.7109375" style="2" customWidth="1"/>
    <col min="3078" max="3078" width="11.42578125" style="2"/>
    <col min="3079" max="3079" width="12" style="2" bestFit="1" customWidth="1"/>
    <col min="3080" max="3328" width="11.42578125" style="2"/>
    <col min="3329" max="3329" width="36.28515625" style="2" customWidth="1"/>
    <col min="3330" max="3330" width="12.140625" style="2" customWidth="1"/>
    <col min="3331" max="3331" width="14.42578125" style="2" bestFit="1" customWidth="1"/>
    <col min="3332" max="3332" width="11.42578125" style="2"/>
    <col min="3333" max="3333" width="12.7109375" style="2" customWidth="1"/>
    <col min="3334" max="3334" width="11.42578125" style="2"/>
    <col min="3335" max="3335" width="12" style="2" bestFit="1" customWidth="1"/>
    <col min="3336" max="3584" width="11.42578125" style="2"/>
    <col min="3585" max="3585" width="36.28515625" style="2" customWidth="1"/>
    <col min="3586" max="3586" width="12.140625" style="2" customWidth="1"/>
    <col min="3587" max="3587" width="14.42578125" style="2" bestFit="1" customWidth="1"/>
    <col min="3588" max="3588" width="11.42578125" style="2"/>
    <col min="3589" max="3589" width="12.7109375" style="2" customWidth="1"/>
    <col min="3590" max="3590" width="11.42578125" style="2"/>
    <col min="3591" max="3591" width="12" style="2" bestFit="1" customWidth="1"/>
    <col min="3592" max="3840" width="11.42578125" style="2"/>
    <col min="3841" max="3841" width="36.28515625" style="2" customWidth="1"/>
    <col min="3842" max="3842" width="12.140625" style="2" customWidth="1"/>
    <col min="3843" max="3843" width="14.42578125" style="2" bestFit="1" customWidth="1"/>
    <col min="3844" max="3844" width="11.42578125" style="2"/>
    <col min="3845" max="3845" width="12.7109375" style="2" customWidth="1"/>
    <col min="3846" max="3846" width="11.42578125" style="2"/>
    <col min="3847" max="3847" width="12" style="2" bestFit="1" customWidth="1"/>
    <col min="3848" max="4096" width="11.42578125" style="2"/>
    <col min="4097" max="4097" width="36.28515625" style="2" customWidth="1"/>
    <col min="4098" max="4098" width="12.140625" style="2" customWidth="1"/>
    <col min="4099" max="4099" width="14.42578125" style="2" bestFit="1" customWidth="1"/>
    <col min="4100" max="4100" width="11.42578125" style="2"/>
    <col min="4101" max="4101" width="12.7109375" style="2" customWidth="1"/>
    <col min="4102" max="4102" width="11.42578125" style="2"/>
    <col min="4103" max="4103" width="12" style="2" bestFit="1" customWidth="1"/>
    <col min="4104" max="4352" width="11.42578125" style="2"/>
    <col min="4353" max="4353" width="36.28515625" style="2" customWidth="1"/>
    <col min="4354" max="4354" width="12.140625" style="2" customWidth="1"/>
    <col min="4355" max="4355" width="14.42578125" style="2" bestFit="1" customWidth="1"/>
    <col min="4356" max="4356" width="11.42578125" style="2"/>
    <col min="4357" max="4357" width="12.7109375" style="2" customWidth="1"/>
    <col min="4358" max="4358" width="11.42578125" style="2"/>
    <col min="4359" max="4359" width="12" style="2" bestFit="1" customWidth="1"/>
    <col min="4360" max="4608" width="11.42578125" style="2"/>
    <col min="4609" max="4609" width="36.28515625" style="2" customWidth="1"/>
    <col min="4610" max="4610" width="12.140625" style="2" customWidth="1"/>
    <col min="4611" max="4611" width="14.42578125" style="2" bestFit="1" customWidth="1"/>
    <col min="4612" max="4612" width="11.42578125" style="2"/>
    <col min="4613" max="4613" width="12.7109375" style="2" customWidth="1"/>
    <col min="4614" max="4614" width="11.42578125" style="2"/>
    <col min="4615" max="4615" width="12" style="2" bestFit="1" customWidth="1"/>
    <col min="4616" max="4864" width="11.42578125" style="2"/>
    <col min="4865" max="4865" width="36.28515625" style="2" customWidth="1"/>
    <col min="4866" max="4866" width="12.140625" style="2" customWidth="1"/>
    <col min="4867" max="4867" width="14.42578125" style="2" bestFit="1" customWidth="1"/>
    <col min="4868" max="4868" width="11.42578125" style="2"/>
    <col min="4869" max="4869" width="12.7109375" style="2" customWidth="1"/>
    <col min="4870" max="4870" width="11.42578125" style="2"/>
    <col min="4871" max="4871" width="12" style="2" bestFit="1" customWidth="1"/>
    <col min="4872" max="5120" width="11.42578125" style="2"/>
    <col min="5121" max="5121" width="36.28515625" style="2" customWidth="1"/>
    <col min="5122" max="5122" width="12.140625" style="2" customWidth="1"/>
    <col min="5123" max="5123" width="14.42578125" style="2" bestFit="1" customWidth="1"/>
    <col min="5124" max="5124" width="11.42578125" style="2"/>
    <col min="5125" max="5125" width="12.7109375" style="2" customWidth="1"/>
    <col min="5126" max="5126" width="11.42578125" style="2"/>
    <col min="5127" max="5127" width="12" style="2" bestFit="1" customWidth="1"/>
    <col min="5128" max="5376" width="11.42578125" style="2"/>
    <col min="5377" max="5377" width="36.28515625" style="2" customWidth="1"/>
    <col min="5378" max="5378" width="12.140625" style="2" customWidth="1"/>
    <col min="5379" max="5379" width="14.42578125" style="2" bestFit="1" customWidth="1"/>
    <col min="5380" max="5380" width="11.42578125" style="2"/>
    <col min="5381" max="5381" width="12.7109375" style="2" customWidth="1"/>
    <col min="5382" max="5382" width="11.42578125" style="2"/>
    <col min="5383" max="5383" width="12" style="2" bestFit="1" customWidth="1"/>
    <col min="5384" max="5632" width="11.42578125" style="2"/>
    <col min="5633" max="5633" width="36.28515625" style="2" customWidth="1"/>
    <col min="5634" max="5634" width="12.140625" style="2" customWidth="1"/>
    <col min="5635" max="5635" width="14.42578125" style="2" bestFit="1" customWidth="1"/>
    <col min="5636" max="5636" width="11.42578125" style="2"/>
    <col min="5637" max="5637" width="12.7109375" style="2" customWidth="1"/>
    <col min="5638" max="5638" width="11.42578125" style="2"/>
    <col min="5639" max="5639" width="12" style="2" bestFit="1" customWidth="1"/>
    <col min="5640" max="5888" width="11.42578125" style="2"/>
    <col min="5889" max="5889" width="36.28515625" style="2" customWidth="1"/>
    <col min="5890" max="5890" width="12.140625" style="2" customWidth="1"/>
    <col min="5891" max="5891" width="14.42578125" style="2" bestFit="1" customWidth="1"/>
    <col min="5892" max="5892" width="11.42578125" style="2"/>
    <col min="5893" max="5893" width="12.7109375" style="2" customWidth="1"/>
    <col min="5894" max="5894" width="11.42578125" style="2"/>
    <col min="5895" max="5895" width="12" style="2" bestFit="1" customWidth="1"/>
    <col min="5896" max="6144" width="11.42578125" style="2"/>
    <col min="6145" max="6145" width="36.28515625" style="2" customWidth="1"/>
    <col min="6146" max="6146" width="12.140625" style="2" customWidth="1"/>
    <col min="6147" max="6147" width="14.42578125" style="2" bestFit="1" customWidth="1"/>
    <col min="6148" max="6148" width="11.42578125" style="2"/>
    <col min="6149" max="6149" width="12.7109375" style="2" customWidth="1"/>
    <col min="6150" max="6150" width="11.42578125" style="2"/>
    <col min="6151" max="6151" width="12" style="2" bestFit="1" customWidth="1"/>
    <col min="6152" max="6400" width="11.42578125" style="2"/>
    <col min="6401" max="6401" width="36.28515625" style="2" customWidth="1"/>
    <col min="6402" max="6402" width="12.140625" style="2" customWidth="1"/>
    <col min="6403" max="6403" width="14.42578125" style="2" bestFit="1" customWidth="1"/>
    <col min="6404" max="6404" width="11.42578125" style="2"/>
    <col min="6405" max="6405" width="12.7109375" style="2" customWidth="1"/>
    <col min="6406" max="6406" width="11.42578125" style="2"/>
    <col min="6407" max="6407" width="12" style="2" bestFit="1" customWidth="1"/>
    <col min="6408" max="6656" width="11.42578125" style="2"/>
    <col min="6657" max="6657" width="36.28515625" style="2" customWidth="1"/>
    <col min="6658" max="6658" width="12.140625" style="2" customWidth="1"/>
    <col min="6659" max="6659" width="14.42578125" style="2" bestFit="1" customWidth="1"/>
    <col min="6660" max="6660" width="11.42578125" style="2"/>
    <col min="6661" max="6661" width="12.7109375" style="2" customWidth="1"/>
    <col min="6662" max="6662" width="11.42578125" style="2"/>
    <col min="6663" max="6663" width="12" style="2" bestFit="1" customWidth="1"/>
    <col min="6664" max="6912" width="11.42578125" style="2"/>
    <col min="6913" max="6913" width="36.28515625" style="2" customWidth="1"/>
    <col min="6914" max="6914" width="12.140625" style="2" customWidth="1"/>
    <col min="6915" max="6915" width="14.42578125" style="2" bestFit="1" customWidth="1"/>
    <col min="6916" max="6916" width="11.42578125" style="2"/>
    <col min="6917" max="6917" width="12.7109375" style="2" customWidth="1"/>
    <col min="6918" max="6918" width="11.42578125" style="2"/>
    <col min="6919" max="6919" width="12" style="2" bestFit="1" customWidth="1"/>
    <col min="6920" max="7168" width="11.42578125" style="2"/>
    <col min="7169" max="7169" width="36.28515625" style="2" customWidth="1"/>
    <col min="7170" max="7170" width="12.140625" style="2" customWidth="1"/>
    <col min="7171" max="7171" width="14.42578125" style="2" bestFit="1" customWidth="1"/>
    <col min="7172" max="7172" width="11.42578125" style="2"/>
    <col min="7173" max="7173" width="12.7109375" style="2" customWidth="1"/>
    <col min="7174" max="7174" width="11.42578125" style="2"/>
    <col min="7175" max="7175" width="12" style="2" bestFit="1" customWidth="1"/>
    <col min="7176" max="7424" width="11.42578125" style="2"/>
    <col min="7425" max="7425" width="36.28515625" style="2" customWidth="1"/>
    <col min="7426" max="7426" width="12.140625" style="2" customWidth="1"/>
    <col min="7427" max="7427" width="14.42578125" style="2" bestFit="1" customWidth="1"/>
    <col min="7428" max="7428" width="11.42578125" style="2"/>
    <col min="7429" max="7429" width="12.7109375" style="2" customWidth="1"/>
    <col min="7430" max="7430" width="11.42578125" style="2"/>
    <col min="7431" max="7431" width="12" style="2" bestFit="1" customWidth="1"/>
    <col min="7432" max="7680" width="11.42578125" style="2"/>
    <col min="7681" max="7681" width="36.28515625" style="2" customWidth="1"/>
    <col min="7682" max="7682" width="12.140625" style="2" customWidth="1"/>
    <col min="7683" max="7683" width="14.42578125" style="2" bestFit="1" customWidth="1"/>
    <col min="7684" max="7684" width="11.42578125" style="2"/>
    <col min="7685" max="7685" width="12.7109375" style="2" customWidth="1"/>
    <col min="7686" max="7686" width="11.42578125" style="2"/>
    <col min="7687" max="7687" width="12" style="2" bestFit="1" customWidth="1"/>
    <col min="7688" max="7936" width="11.42578125" style="2"/>
    <col min="7937" max="7937" width="36.28515625" style="2" customWidth="1"/>
    <col min="7938" max="7938" width="12.140625" style="2" customWidth="1"/>
    <col min="7939" max="7939" width="14.42578125" style="2" bestFit="1" customWidth="1"/>
    <col min="7940" max="7940" width="11.42578125" style="2"/>
    <col min="7941" max="7941" width="12.7109375" style="2" customWidth="1"/>
    <col min="7942" max="7942" width="11.42578125" style="2"/>
    <col min="7943" max="7943" width="12" style="2" bestFit="1" customWidth="1"/>
    <col min="7944" max="8192" width="11.42578125" style="2"/>
    <col min="8193" max="8193" width="36.28515625" style="2" customWidth="1"/>
    <col min="8194" max="8194" width="12.140625" style="2" customWidth="1"/>
    <col min="8195" max="8195" width="14.42578125" style="2" bestFit="1" customWidth="1"/>
    <col min="8196" max="8196" width="11.42578125" style="2"/>
    <col min="8197" max="8197" width="12.7109375" style="2" customWidth="1"/>
    <col min="8198" max="8198" width="11.42578125" style="2"/>
    <col min="8199" max="8199" width="12" style="2" bestFit="1" customWidth="1"/>
    <col min="8200" max="8448" width="11.42578125" style="2"/>
    <col min="8449" max="8449" width="36.28515625" style="2" customWidth="1"/>
    <col min="8450" max="8450" width="12.140625" style="2" customWidth="1"/>
    <col min="8451" max="8451" width="14.42578125" style="2" bestFit="1" customWidth="1"/>
    <col min="8452" max="8452" width="11.42578125" style="2"/>
    <col min="8453" max="8453" width="12.7109375" style="2" customWidth="1"/>
    <col min="8454" max="8454" width="11.42578125" style="2"/>
    <col min="8455" max="8455" width="12" style="2" bestFit="1" customWidth="1"/>
    <col min="8456" max="8704" width="11.42578125" style="2"/>
    <col min="8705" max="8705" width="36.28515625" style="2" customWidth="1"/>
    <col min="8706" max="8706" width="12.140625" style="2" customWidth="1"/>
    <col min="8707" max="8707" width="14.42578125" style="2" bestFit="1" customWidth="1"/>
    <col min="8708" max="8708" width="11.42578125" style="2"/>
    <col min="8709" max="8709" width="12.7109375" style="2" customWidth="1"/>
    <col min="8710" max="8710" width="11.42578125" style="2"/>
    <col min="8711" max="8711" width="12" style="2" bestFit="1" customWidth="1"/>
    <col min="8712" max="8960" width="11.42578125" style="2"/>
    <col min="8961" max="8961" width="36.28515625" style="2" customWidth="1"/>
    <col min="8962" max="8962" width="12.140625" style="2" customWidth="1"/>
    <col min="8963" max="8963" width="14.42578125" style="2" bestFit="1" customWidth="1"/>
    <col min="8964" max="8964" width="11.42578125" style="2"/>
    <col min="8965" max="8965" width="12.7109375" style="2" customWidth="1"/>
    <col min="8966" max="8966" width="11.42578125" style="2"/>
    <col min="8967" max="8967" width="12" style="2" bestFit="1" customWidth="1"/>
    <col min="8968" max="9216" width="11.42578125" style="2"/>
    <col min="9217" max="9217" width="36.28515625" style="2" customWidth="1"/>
    <col min="9218" max="9218" width="12.140625" style="2" customWidth="1"/>
    <col min="9219" max="9219" width="14.42578125" style="2" bestFit="1" customWidth="1"/>
    <col min="9220" max="9220" width="11.42578125" style="2"/>
    <col min="9221" max="9221" width="12.7109375" style="2" customWidth="1"/>
    <col min="9222" max="9222" width="11.42578125" style="2"/>
    <col min="9223" max="9223" width="12" style="2" bestFit="1" customWidth="1"/>
    <col min="9224" max="9472" width="11.42578125" style="2"/>
    <col min="9473" max="9473" width="36.28515625" style="2" customWidth="1"/>
    <col min="9474" max="9474" width="12.140625" style="2" customWidth="1"/>
    <col min="9475" max="9475" width="14.42578125" style="2" bestFit="1" customWidth="1"/>
    <col min="9476" max="9476" width="11.42578125" style="2"/>
    <col min="9477" max="9477" width="12.7109375" style="2" customWidth="1"/>
    <col min="9478" max="9478" width="11.42578125" style="2"/>
    <col min="9479" max="9479" width="12" style="2" bestFit="1" customWidth="1"/>
    <col min="9480" max="9728" width="11.42578125" style="2"/>
    <col min="9729" max="9729" width="36.28515625" style="2" customWidth="1"/>
    <col min="9730" max="9730" width="12.140625" style="2" customWidth="1"/>
    <col min="9731" max="9731" width="14.42578125" style="2" bestFit="1" customWidth="1"/>
    <col min="9732" max="9732" width="11.42578125" style="2"/>
    <col min="9733" max="9733" width="12.7109375" style="2" customWidth="1"/>
    <col min="9734" max="9734" width="11.42578125" style="2"/>
    <col min="9735" max="9735" width="12" style="2" bestFit="1" customWidth="1"/>
    <col min="9736" max="9984" width="11.42578125" style="2"/>
    <col min="9985" max="9985" width="36.28515625" style="2" customWidth="1"/>
    <col min="9986" max="9986" width="12.140625" style="2" customWidth="1"/>
    <col min="9987" max="9987" width="14.42578125" style="2" bestFit="1" customWidth="1"/>
    <col min="9988" max="9988" width="11.42578125" style="2"/>
    <col min="9989" max="9989" width="12.7109375" style="2" customWidth="1"/>
    <col min="9990" max="9990" width="11.42578125" style="2"/>
    <col min="9991" max="9991" width="12" style="2" bestFit="1" customWidth="1"/>
    <col min="9992" max="10240" width="11.42578125" style="2"/>
    <col min="10241" max="10241" width="36.28515625" style="2" customWidth="1"/>
    <col min="10242" max="10242" width="12.140625" style="2" customWidth="1"/>
    <col min="10243" max="10243" width="14.42578125" style="2" bestFit="1" customWidth="1"/>
    <col min="10244" max="10244" width="11.42578125" style="2"/>
    <col min="10245" max="10245" width="12.7109375" style="2" customWidth="1"/>
    <col min="10246" max="10246" width="11.42578125" style="2"/>
    <col min="10247" max="10247" width="12" style="2" bestFit="1" customWidth="1"/>
    <col min="10248" max="10496" width="11.42578125" style="2"/>
    <col min="10497" max="10497" width="36.28515625" style="2" customWidth="1"/>
    <col min="10498" max="10498" width="12.140625" style="2" customWidth="1"/>
    <col min="10499" max="10499" width="14.42578125" style="2" bestFit="1" customWidth="1"/>
    <col min="10500" max="10500" width="11.42578125" style="2"/>
    <col min="10501" max="10501" width="12.7109375" style="2" customWidth="1"/>
    <col min="10502" max="10502" width="11.42578125" style="2"/>
    <col min="10503" max="10503" width="12" style="2" bestFit="1" customWidth="1"/>
    <col min="10504" max="10752" width="11.42578125" style="2"/>
    <col min="10753" max="10753" width="36.28515625" style="2" customWidth="1"/>
    <col min="10754" max="10754" width="12.140625" style="2" customWidth="1"/>
    <col min="10755" max="10755" width="14.42578125" style="2" bestFit="1" customWidth="1"/>
    <col min="10756" max="10756" width="11.42578125" style="2"/>
    <col min="10757" max="10757" width="12.7109375" style="2" customWidth="1"/>
    <col min="10758" max="10758" width="11.42578125" style="2"/>
    <col min="10759" max="10759" width="12" style="2" bestFit="1" customWidth="1"/>
    <col min="10760" max="11008" width="11.42578125" style="2"/>
    <col min="11009" max="11009" width="36.28515625" style="2" customWidth="1"/>
    <col min="11010" max="11010" width="12.140625" style="2" customWidth="1"/>
    <col min="11011" max="11011" width="14.42578125" style="2" bestFit="1" customWidth="1"/>
    <col min="11012" max="11012" width="11.42578125" style="2"/>
    <col min="11013" max="11013" width="12.7109375" style="2" customWidth="1"/>
    <col min="11014" max="11014" width="11.42578125" style="2"/>
    <col min="11015" max="11015" width="12" style="2" bestFit="1" customWidth="1"/>
    <col min="11016" max="11264" width="11.42578125" style="2"/>
    <col min="11265" max="11265" width="36.28515625" style="2" customWidth="1"/>
    <col min="11266" max="11266" width="12.140625" style="2" customWidth="1"/>
    <col min="11267" max="11267" width="14.42578125" style="2" bestFit="1" customWidth="1"/>
    <col min="11268" max="11268" width="11.42578125" style="2"/>
    <col min="11269" max="11269" width="12.7109375" style="2" customWidth="1"/>
    <col min="11270" max="11270" width="11.42578125" style="2"/>
    <col min="11271" max="11271" width="12" style="2" bestFit="1" customWidth="1"/>
    <col min="11272" max="11520" width="11.42578125" style="2"/>
    <col min="11521" max="11521" width="36.28515625" style="2" customWidth="1"/>
    <col min="11522" max="11522" width="12.140625" style="2" customWidth="1"/>
    <col min="11523" max="11523" width="14.42578125" style="2" bestFit="1" customWidth="1"/>
    <col min="11524" max="11524" width="11.42578125" style="2"/>
    <col min="11525" max="11525" width="12.7109375" style="2" customWidth="1"/>
    <col min="11526" max="11526" width="11.42578125" style="2"/>
    <col min="11527" max="11527" width="12" style="2" bestFit="1" customWidth="1"/>
    <col min="11528" max="11776" width="11.42578125" style="2"/>
    <col min="11777" max="11777" width="36.28515625" style="2" customWidth="1"/>
    <col min="11778" max="11778" width="12.140625" style="2" customWidth="1"/>
    <col min="11779" max="11779" width="14.42578125" style="2" bestFit="1" customWidth="1"/>
    <col min="11780" max="11780" width="11.42578125" style="2"/>
    <col min="11781" max="11781" width="12.7109375" style="2" customWidth="1"/>
    <col min="11782" max="11782" width="11.42578125" style="2"/>
    <col min="11783" max="11783" width="12" style="2" bestFit="1" customWidth="1"/>
    <col min="11784" max="12032" width="11.42578125" style="2"/>
    <col min="12033" max="12033" width="36.28515625" style="2" customWidth="1"/>
    <col min="12034" max="12034" width="12.140625" style="2" customWidth="1"/>
    <col min="12035" max="12035" width="14.42578125" style="2" bestFit="1" customWidth="1"/>
    <col min="12036" max="12036" width="11.42578125" style="2"/>
    <col min="12037" max="12037" width="12.7109375" style="2" customWidth="1"/>
    <col min="12038" max="12038" width="11.42578125" style="2"/>
    <col min="12039" max="12039" width="12" style="2" bestFit="1" customWidth="1"/>
    <col min="12040" max="12288" width="11.42578125" style="2"/>
    <col min="12289" max="12289" width="36.28515625" style="2" customWidth="1"/>
    <col min="12290" max="12290" width="12.140625" style="2" customWidth="1"/>
    <col min="12291" max="12291" width="14.42578125" style="2" bestFit="1" customWidth="1"/>
    <col min="12292" max="12292" width="11.42578125" style="2"/>
    <col min="12293" max="12293" width="12.7109375" style="2" customWidth="1"/>
    <col min="12294" max="12294" width="11.42578125" style="2"/>
    <col min="12295" max="12295" width="12" style="2" bestFit="1" customWidth="1"/>
    <col min="12296" max="12544" width="11.42578125" style="2"/>
    <col min="12545" max="12545" width="36.28515625" style="2" customWidth="1"/>
    <col min="12546" max="12546" width="12.140625" style="2" customWidth="1"/>
    <col min="12547" max="12547" width="14.42578125" style="2" bestFit="1" customWidth="1"/>
    <col min="12548" max="12548" width="11.42578125" style="2"/>
    <col min="12549" max="12549" width="12.7109375" style="2" customWidth="1"/>
    <col min="12550" max="12550" width="11.42578125" style="2"/>
    <col min="12551" max="12551" width="12" style="2" bestFit="1" customWidth="1"/>
    <col min="12552" max="12800" width="11.42578125" style="2"/>
    <col min="12801" max="12801" width="36.28515625" style="2" customWidth="1"/>
    <col min="12802" max="12802" width="12.140625" style="2" customWidth="1"/>
    <col min="12803" max="12803" width="14.42578125" style="2" bestFit="1" customWidth="1"/>
    <col min="12804" max="12804" width="11.42578125" style="2"/>
    <col min="12805" max="12805" width="12.7109375" style="2" customWidth="1"/>
    <col min="12806" max="12806" width="11.42578125" style="2"/>
    <col min="12807" max="12807" width="12" style="2" bestFit="1" customWidth="1"/>
    <col min="12808" max="13056" width="11.42578125" style="2"/>
    <col min="13057" max="13057" width="36.28515625" style="2" customWidth="1"/>
    <col min="13058" max="13058" width="12.140625" style="2" customWidth="1"/>
    <col min="13059" max="13059" width="14.42578125" style="2" bestFit="1" customWidth="1"/>
    <col min="13060" max="13060" width="11.42578125" style="2"/>
    <col min="13061" max="13061" width="12.7109375" style="2" customWidth="1"/>
    <col min="13062" max="13062" width="11.42578125" style="2"/>
    <col min="13063" max="13063" width="12" style="2" bestFit="1" customWidth="1"/>
    <col min="13064" max="13312" width="11.42578125" style="2"/>
    <col min="13313" max="13313" width="36.28515625" style="2" customWidth="1"/>
    <col min="13314" max="13314" width="12.140625" style="2" customWidth="1"/>
    <col min="13315" max="13315" width="14.42578125" style="2" bestFit="1" customWidth="1"/>
    <col min="13316" max="13316" width="11.42578125" style="2"/>
    <col min="13317" max="13317" width="12.7109375" style="2" customWidth="1"/>
    <col min="13318" max="13318" width="11.42578125" style="2"/>
    <col min="13319" max="13319" width="12" style="2" bestFit="1" customWidth="1"/>
    <col min="13320" max="13568" width="11.42578125" style="2"/>
    <col min="13569" max="13569" width="36.28515625" style="2" customWidth="1"/>
    <col min="13570" max="13570" width="12.140625" style="2" customWidth="1"/>
    <col min="13571" max="13571" width="14.42578125" style="2" bestFit="1" customWidth="1"/>
    <col min="13572" max="13572" width="11.42578125" style="2"/>
    <col min="13573" max="13573" width="12.7109375" style="2" customWidth="1"/>
    <col min="13574" max="13574" width="11.42578125" style="2"/>
    <col min="13575" max="13575" width="12" style="2" bestFit="1" customWidth="1"/>
    <col min="13576" max="13824" width="11.42578125" style="2"/>
    <col min="13825" max="13825" width="36.28515625" style="2" customWidth="1"/>
    <col min="13826" max="13826" width="12.140625" style="2" customWidth="1"/>
    <col min="13827" max="13827" width="14.42578125" style="2" bestFit="1" customWidth="1"/>
    <col min="13828" max="13828" width="11.42578125" style="2"/>
    <col min="13829" max="13829" width="12.7109375" style="2" customWidth="1"/>
    <col min="13830" max="13830" width="11.42578125" style="2"/>
    <col min="13831" max="13831" width="12" style="2" bestFit="1" customWidth="1"/>
    <col min="13832" max="14080" width="11.42578125" style="2"/>
    <col min="14081" max="14081" width="36.28515625" style="2" customWidth="1"/>
    <col min="14082" max="14082" width="12.140625" style="2" customWidth="1"/>
    <col min="14083" max="14083" width="14.42578125" style="2" bestFit="1" customWidth="1"/>
    <col min="14084" max="14084" width="11.42578125" style="2"/>
    <col min="14085" max="14085" width="12.7109375" style="2" customWidth="1"/>
    <col min="14086" max="14086" width="11.42578125" style="2"/>
    <col min="14087" max="14087" width="12" style="2" bestFit="1" customWidth="1"/>
    <col min="14088" max="14336" width="11.42578125" style="2"/>
    <col min="14337" max="14337" width="36.28515625" style="2" customWidth="1"/>
    <col min="14338" max="14338" width="12.140625" style="2" customWidth="1"/>
    <col min="14339" max="14339" width="14.42578125" style="2" bestFit="1" customWidth="1"/>
    <col min="14340" max="14340" width="11.42578125" style="2"/>
    <col min="14341" max="14341" width="12.7109375" style="2" customWidth="1"/>
    <col min="14342" max="14342" width="11.42578125" style="2"/>
    <col min="14343" max="14343" width="12" style="2" bestFit="1" customWidth="1"/>
    <col min="14344" max="14592" width="11.42578125" style="2"/>
    <col min="14593" max="14593" width="36.28515625" style="2" customWidth="1"/>
    <col min="14594" max="14594" width="12.140625" style="2" customWidth="1"/>
    <col min="14595" max="14595" width="14.42578125" style="2" bestFit="1" customWidth="1"/>
    <col min="14596" max="14596" width="11.42578125" style="2"/>
    <col min="14597" max="14597" width="12.7109375" style="2" customWidth="1"/>
    <col min="14598" max="14598" width="11.42578125" style="2"/>
    <col min="14599" max="14599" width="12" style="2" bestFit="1" customWidth="1"/>
    <col min="14600" max="14848" width="11.42578125" style="2"/>
    <col min="14849" max="14849" width="36.28515625" style="2" customWidth="1"/>
    <col min="14850" max="14850" width="12.140625" style="2" customWidth="1"/>
    <col min="14851" max="14851" width="14.42578125" style="2" bestFit="1" customWidth="1"/>
    <col min="14852" max="14852" width="11.42578125" style="2"/>
    <col min="14853" max="14853" width="12.7109375" style="2" customWidth="1"/>
    <col min="14854" max="14854" width="11.42578125" style="2"/>
    <col min="14855" max="14855" width="12" style="2" bestFit="1" customWidth="1"/>
    <col min="14856" max="15104" width="11.42578125" style="2"/>
    <col min="15105" max="15105" width="36.28515625" style="2" customWidth="1"/>
    <col min="15106" max="15106" width="12.140625" style="2" customWidth="1"/>
    <col min="15107" max="15107" width="14.42578125" style="2" bestFit="1" customWidth="1"/>
    <col min="15108" max="15108" width="11.42578125" style="2"/>
    <col min="15109" max="15109" width="12.7109375" style="2" customWidth="1"/>
    <col min="15110" max="15110" width="11.42578125" style="2"/>
    <col min="15111" max="15111" width="12" style="2" bestFit="1" customWidth="1"/>
    <col min="15112" max="15360" width="11.42578125" style="2"/>
    <col min="15361" max="15361" width="36.28515625" style="2" customWidth="1"/>
    <col min="15362" max="15362" width="12.140625" style="2" customWidth="1"/>
    <col min="15363" max="15363" width="14.42578125" style="2" bestFit="1" customWidth="1"/>
    <col min="15364" max="15364" width="11.42578125" style="2"/>
    <col min="15365" max="15365" width="12.7109375" style="2" customWidth="1"/>
    <col min="15366" max="15366" width="11.42578125" style="2"/>
    <col min="15367" max="15367" width="12" style="2" bestFit="1" customWidth="1"/>
    <col min="15368" max="15616" width="11.42578125" style="2"/>
    <col min="15617" max="15617" width="36.28515625" style="2" customWidth="1"/>
    <col min="15618" max="15618" width="12.140625" style="2" customWidth="1"/>
    <col min="15619" max="15619" width="14.42578125" style="2" bestFit="1" customWidth="1"/>
    <col min="15620" max="15620" width="11.42578125" style="2"/>
    <col min="15621" max="15621" width="12.7109375" style="2" customWidth="1"/>
    <col min="15622" max="15622" width="11.42578125" style="2"/>
    <col min="15623" max="15623" width="12" style="2" bestFit="1" customWidth="1"/>
    <col min="15624" max="15872" width="11.42578125" style="2"/>
    <col min="15873" max="15873" width="36.28515625" style="2" customWidth="1"/>
    <col min="15874" max="15874" width="12.140625" style="2" customWidth="1"/>
    <col min="15875" max="15875" width="14.42578125" style="2" bestFit="1" customWidth="1"/>
    <col min="15876" max="15876" width="11.42578125" style="2"/>
    <col min="15877" max="15877" width="12.7109375" style="2" customWidth="1"/>
    <col min="15878" max="15878" width="11.42578125" style="2"/>
    <col min="15879" max="15879" width="12" style="2" bestFit="1" customWidth="1"/>
    <col min="15880" max="16128" width="11.42578125" style="2"/>
    <col min="16129" max="16129" width="36.28515625" style="2" customWidth="1"/>
    <col min="16130" max="16130" width="12.140625" style="2" customWidth="1"/>
    <col min="16131" max="16131" width="14.42578125" style="2" bestFit="1" customWidth="1"/>
    <col min="16132" max="16132" width="11.42578125" style="2"/>
    <col min="16133" max="16133" width="12.7109375" style="2" customWidth="1"/>
    <col min="16134" max="16134" width="11.42578125" style="2"/>
    <col min="16135" max="16135" width="12" style="2" bestFit="1" customWidth="1"/>
    <col min="16136" max="16384" width="11.42578125" style="2"/>
  </cols>
  <sheetData>
    <row r="1" spans="1:10" ht="78.75" customHeight="1">
      <c r="A1" s="2"/>
    </row>
    <row r="2" spans="1:10">
      <c r="A2" s="2"/>
    </row>
    <row r="3" spans="1:10" ht="15" customHeight="1">
      <c r="A3" s="10" t="s">
        <v>18</v>
      </c>
      <c r="B3" s="10"/>
      <c r="C3" s="10"/>
      <c r="D3" s="10"/>
      <c r="E3" s="10"/>
      <c r="F3" s="10"/>
      <c r="G3" s="10"/>
      <c r="H3" s="10"/>
      <c r="I3" s="10"/>
      <c r="J3" s="10"/>
    </row>
    <row r="5" spans="1:10">
      <c r="B5" s="3">
        <v>2002</v>
      </c>
      <c r="C5" s="3">
        <v>2009</v>
      </c>
      <c r="D5" s="3">
        <v>2010</v>
      </c>
      <c r="E5" s="3" t="s">
        <v>6</v>
      </c>
      <c r="F5" s="9"/>
      <c r="G5" s="3" t="s">
        <v>7</v>
      </c>
      <c r="H5" s="9"/>
    </row>
    <row r="6" spans="1:10">
      <c r="A6" s="22" t="s">
        <v>2</v>
      </c>
      <c r="B6" s="5">
        <v>23426</v>
      </c>
      <c r="C6" s="4">
        <v>11317.818372158117</v>
      </c>
      <c r="D6" s="5">
        <v>11196.728970014765</v>
      </c>
      <c r="E6" s="5">
        <f>D6-B6</f>
        <v>-12229.271029985235</v>
      </c>
      <c r="F6" s="6">
        <f>E6/1000</f>
        <v>-12.229271029985235</v>
      </c>
      <c r="G6" s="5">
        <f>D6-C6</f>
        <v>-121.08940214335234</v>
      </c>
      <c r="H6" s="6">
        <f>G6/1000</f>
        <v>-0.12108940214335234</v>
      </c>
    </row>
    <row r="7" spans="1:10">
      <c r="A7" s="22" t="s">
        <v>17</v>
      </c>
      <c r="B7" s="5">
        <v>17036</v>
      </c>
      <c r="C7" s="5">
        <v>4209.7033811106203</v>
      </c>
      <c r="D7" s="5">
        <v>6503.071651183086</v>
      </c>
      <c r="E7" s="5">
        <f t="shared" ref="E7:E18" si="0">D7-B7</f>
        <v>-10532.928348816913</v>
      </c>
      <c r="F7" s="6">
        <f t="shared" ref="F7:F18" si="1">E7/1000</f>
        <v>-10.532928348816913</v>
      </c>
      <c r="G7" s="5">
        <f t="shared" ref="G7:G18" si="2">D7-C7</f>
        <v>2293.3682700724657</v>
      </c>
      <c r="H7" s="6">
        <f t="shared" ref="H7:H18" si="3">G7/1000</f>
        <v>2.2933682700724658</v>
      </c>
    </row>
    <row r="8" spans="1:10">
      <c r="A8" s="22" t="s">
        <v>15</v>
      </c>
      <c r="B8" s="5">
        <v>14216</v>
      </c>
      <c r="C8" s="4">
        <v>0</v>
      </c>
      <c r="D8" s="5">
        <v>0</v>
      </c>
      <c r="E8" s="5">
        <f t="shared" si="0"/>
        <v>-14216</v>
      </c>
      <c r="F8" s="6">
        <f t="shared" si="1"/>
        <v>-14.215999999999999</v>
      </c>
      <c r="G8" s="5">
        <f t="shared" si="2"/>
        <v>0</v>
      </c>
      <c r="H8" s="6">
        <f t="shared" si="3"/>
        <v>0</v>
      </c>
    </row>
    <row r="9" spans="1:10">
      <c r="A9" s="22" t="s">
        <v>10</v>
      </c>
      <c r="B9" s="5">
        <v>9508.7890909090911</v>
      </c>
      <c r="C9" s="4">
        <v>16762.251804709045</v>
      </c>
      <c r="D9" s="5">
        <v>14723.849386884614</v>
      </c>
      <c r="E9" s="5">
        <f t="shared" si="0"/>
        <v>5215.0602959755233</v>
      </c>
      <c r="F9" s="6">
        <f t="shared" si="1"/>
        <v>5.2150602959755235</v>
      </c>
      <c r="G9" s="5">
        <f t="shared" si="2"/>
        <v>-2038.4024178244308</v>
      </c>
      <c r="H9" s="6">
        <f t="shared" si="3"/>
        <v>-2.0384024178244307</v>
      </c>
    </row>
    <row r="10" spans="1:10">
      <c r="A10" s="22" t="s">
        <v>1</v>
      </c>
      <c r="B10" s="5">
        <v>4087.6666666666665</v>
      </c>
      <c r="C10" s="4">
        <v>518.12818602765105</v>
      </c>
      <c r="D10" s="5">
        <v>490.69149404145242</v>
      </c>
      <c r="E10" s="5">
        <f t="shared" si="0"/>
        <v>-3596.9751726252143</v>
      </c>
      <c r="F10" s="6">
        <f t="shared" si="1"/>
        <v>-3.5969751726252142</v>
      </c>
      <c r="G10" s="5">
        <f t="shared" si="2"/>
        <v>-27.436691986198639</v>
      </c>
      <c r="H10" s="6">
        <f t="shared" si="3"/>
        <v>-2.7436691986198639E-2</v>
      </c>
    </row>
    <row r="11" spans="1:10">
      <c r="A11" s="22" t="s">
        <v>9</v>
      </c>
      <c r="B11" s="5">
        <v>1334.3698533333334</v>
      </c>
      <c r="C11" s="4">
        <v>629.75143698603006</v>
      </c>
      <c r="D11" s="5">
        <v>722.71772326374673</v>
      </c>
      <c r="E11" s="5">
        <f t="shared" si="0"/>
        <v>-611.65213006958663</v>
      </c>
      <c r="F11" s="6">
        <f t="shared" si="1"/>
        <v>-0.61165213006958663</v>
      </c>
      <c r="G11" s="5">
        <f t="shared" si="2"/>
        <v>92.966286277716677</v>
      </c>
      <c r="H11" s="6">
        <f t="shared" si="3"/>
        <v>9.2966286277716678E-2</v>
      </c>
    </row>
    <row r="12" spans="1:10">
      <c r="A12" s="22" t="s">
        <v>8</v>
      </c>
      <c r="B12" s="5">
        <v>1151</v>
      </c>
      <c r="C12" s="4">
        <v>0</v>
      </c>
      <c r="D12" s="5">
        <v>0</v>
      </c>
      <c r="E12" s="5">
        <f t="shared" si="0"/>
        <v>-1151</v>
      </c>
      <c r="F12" s="6">
        <f t="shared" si="1"/>
        <v>-1.151</v>
      </c>
      <c r="G12" s="5">
        <f t="shared" si="2"/>
        <v>0</v>
      </c>
      <c r="H12" s="6">
        <f t="shared" si="3"/>
        <v>0</v>
      </c>
    </row>
    <row r="13" spans="1:10">
      <c r="A13" s="22" t="s">
        <v>0</v>
      </c>
      <c r="B13" s="5">
        <v>457</v>
      </c>
      <c r="C13" s="4">
        <v>1048.5913507705989</v>
      </c>
      <c r="D13" s="5">
        <v>374.9407325750841</v>
      </c>
      <c r="E13" s="5">
        <f t="shared" si="0"/>
        <v>-82.059267424915902</v>
      </c>
      <c r="F13" s="6">
        <f t="shared" si="1"/>
        <v>-8.2059267424915899E-2</v>
      </c>
      <c r="G13" s="5">
        <f t="shared" si="2"/>
        <v>-673.65061819551477</v>
      </c>
      <c r="H13" s="6">
        <f t="shared" si="3"/>
        <v>-0.67365061819551475</v>
      </c>
    </row>
    <row r="14" spans="1:10">
      <c r="A14" s="22" t="s">
        <v>3</v>
      </c>
      <c r="B14" s="5">
        <v>3</v>
      </c>
      <c r="C14" s="4">
        <v>19.149502921683059</v>
      </c>
      <c r="D14" s="5">
        <v>2.5784609221212125</v>
      </c>
      <c r="E14" s="5">
        <f t="shared" si="0"/>
        <v>-0.42153907787878753</v>
      </c>
      <c r="F14" s="6">
        <f t="shared" si="1"/>
        <v>-4.2153907787878753E-4</v>
      </c>
      <c r="G14" s="5">
        <f t="shared" si="2"/>
        <v>-16.571041999561846</v>
      </c>
      <c r="H14" s="6">
        <f t="shared" si="3"/>
        <v>-1.6571041999561845E-2</v>
      </c>
    </row>
    <row r="15" spans="1:10">
      <c r="A15" s="22" t="s">
        <v>11</v>
      </c>
      <c r="B15" s="5">
        <v>0</v>
      </c>
      <c r="C15" s="4">
        <v>4165.9949708559216</v>
      </c>
      <c r="D15" s="5">
        <v>623.11404433274879</v>
      </c>
      <c r="E15" s="5">
        <f t="shared" si="0"/>
        <v>623.11404433274879</v>
      </c>
      <c r="F15" s="6">
        <f t="shared" si="1"/>
        <v>0.62311404433274875</v>
      </c>
      <c r="G15" s="5">
        <f t="shared" si="2"/>
        <v>-3542.880926523173</v>
      </c>
      <c r="H15" s="6">
        <f t="shared" si="3"/>
        <v>-3.5428809265231731</v>
      </c>
    </row>
    <row r="16" spans="1:10">
      <c r="A16" s="22" t="s">
        <v>4</v>
      </c>
      <c r="B16" s="5">
        <v>0</v>
      </c>
      <c r="C16" s="4">
        <v>9.383521341065407</v>
      </c>
      <c r="D16" s="5">
        <v>0.42023907539682537</v>
      </c>
      <c r="E16" s="5">
        <f t="shared" si="0"/>
        <v>0.42023907539682537</v>
      </c>
      <c r="F16" s="6">
        <f t="shared" si="1"/>
        <v>4.2023907539682538E-4</v>
      </c>
      <c r="G16" s="5">
        <f t="shared" si="2"/>
        <v>-8.9632822656685818</v>
      </c>
      <c r="H16" s="6">
        <f t="shared" si="3"/>
        <v>-8.9632822656685821E-3</v>
      </c>
    </row>
    <row r="17" spans="1:8">
      <c r="A17" s="22" t="s">
        <v>12</v>
      </c>
      <c r="B17" s="5">
        <v>0</v>
      </c>
      <c r="C17" s="4">
        <v>4.4515022389278567</v>
      </c>
      <c r="D17" s="5">
        <v>10.409873516666668</v>
      </c>
      <c r="E17" s="5">
        <f t="shared" si="0"/>
        <v>10.409873516666668</v>
      </c>
      <c r="F17" s="6">
        <f t="shared" si="1"/>
        <v>1.0409873516666668E-2</v>
      </c>
      <c r="G17" s="5">
        <f t="shared" si="2"/>
        <v>5.9583712777388111</v>
      </c>
      <c r="H17" s="6">
        <f t="shared" si="3"/>
        <v>5.9583712777388107E-3</v>
      </c>
    </row>
    <row r="18" spans="1:8">
      <c r="A18" s="22" t="s">
        <v>5</v>
      </c>
      <c r="B18" s="5">
        <f>SUM(B6:B17)</f>
        <v>71219.825610909102</v>
      </c>
      <c r="C18" s="5">
        <f>SUM(C6:C17)</f>
        <v>38685.224029119665</v>
      </c>
      <c r="D18" s="5">
        <f>SUM(D6:D17)</f>
        <v>34648.522575809686</v>
      </c>
      <c r="E18" s="5">
        <f t="shared" si="0"/>
        <v>-36571.303035099416</v>
      </c>
      <c r="F18" s="6">
        <f t="shared" si="1"/>
        <v>-36.571303035099419</v>
      </c>
      <c r="G18" s="5">
        <f t="shared" si="2"/>
        <v>-4036.7014533099791</v>
      </c>
      <c r="H18" s="6">
        <f t="shared" si="3"/>
        <v>-4.0367014533099788</v>
      </c>
    </row>
    <row r="25" spans="1:8">
      <c r="A25" s="21"/>
    </row>
    <row r="38" spans="1:2" ht="25.5">
      <c r="A38" s="12" t="s">
        <v>43</v>
      </c>
    </row>
    <row r="39" spans="1:2" ht="25.5">
      <c r="A39" s="12" t="s">
        <v>19</v>
      </c>
    </row>
    <row r="40" spans="1:2" ht="25.5">
      <c r="A40" s="12" t="s">
        <v>20</v>
      </c>
    </row>
    <row r="41" spans="1:2">
      <c r="A41" s="12" t="s">
        <v>92</v>
      </c>
      <c r="B41" s="2" t="s">
        <v>93</v>
      </c>
    </row>
  </sheetData>
  <mergeCells count="1">
    <mergeCell ref="A3:J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8"/>
  <sheetViews>
    <sheetView zoomScaleNormal="100" workbookViewId="0">
      <selection activeCell="L37" sqref="L37"/>
    </sheetView>
  </sheetViews>
  <sheetFormatPr baseColWidth="10" defaultRowHeight="12.75"/>
  <cols>
    <col min="1" max="1" width="36.28515625" style="12" customWidth="1"/>
    <col min="2" max="2" width="12.140625" style="2" customWidth="1"/>
    <col min="3" max="3" width="14.42578125" style="2" bestFit="1" customWidth="1"/>
    <col min="4" max="4" width="11.42578125" style="2"/>
    <col min="5" max="5" width="12.7109375" style="2" customWidth="1"/>
    <col min="6" max="6" width="11.42578125" style="2"/>
    <col min="7" max="7" width="12" style="2" bestFit="1" customWidth="1"/>
    <col min="8" max="256" width="11.42578125" style="2"/>
    <col min="257" max="257" width="36.28515625" style="2" customWidth="1"/>
    <col min="258" max="258" width="12.140625" style="2" customWidth="1"/>
    <col min="259" max="259" width="14.42578125" style="2" bestFit="1" customWidth="1"/>
    <col min="260" max="260" width="11.42578125" style="2"/>
    <col min="261" max="261" width="12.7109375" style="2" customWidth="1"/>
    <col min="262" max="262" width="11.42578125" style="2"/>
    <col min="263" max="263" width="12" style="2" bestFit="1" customWidth="1"/>
    <col min="264" max="512" width="11.42578125" style="2"/>
    <col min="513" max="513" width="36.28515625" style="2" customWidth="1"/>
    <col min="514" max="514" width="12.140625" style="2" customWidth="1"/>
    <col min="515" max="515" width="14.42578125" style="2" bestFit="1" customWidth="1"/>
    <col min="516" max="516" width="11.42578125" style="2"/>
    <col min="517" max="517" width="12.7109375" style="2" customWidth="1"/>
    <col min="518" max="518" width="11.42578125" style="2"/>
    <col min="519" max="519" width="12" style="2" bestFit="1" customWidth="1"/>
    <col min="520" max="768" width="11.42578125" style="2"/>
    <col min="769" max="769" width="36.28515625" style="2" customWidth="1"/>
    <col min="770" max="770" width="12.140625" style="2" customWidth="1"/>
    <col min="771" max="771" width="14.42578125" style="2" bestFit="1" customWidth="1"/>
    <col min="772" max="772" width="11.42578125" style="2"/>
    <col min="773" max="773" width="12.7109375" style="2" customWidth="1"/>
    <col min="774" max="774" width="11.42578125" style="2"/>
    <col min="775" max="775" width="12" style="2" bestFit="1" customWidth="1"/>
    <col min="776" max="1024" width="11.42578125" style="2"/>
    <col min="1025" max="1025" width="36.28515625" style="2" customWidth="1"/>
    <col min="1026" max="1026" width="12.140625" style="2" customWidth="1"/>
    <col min="1027" max="1027" width="14.42578125" style="2" bestFit="1" customWidth="1"/>
    <col min="1028" max="1028" width="11.42578125" style="2"/>
    <col min="1029" max="1029" width="12.7109375" style="2" customWidth="1"/>
    <col min="1030" max="1030" width="11.42578125" style="2"/>
    <col min="1031" max="1031" width="12" style="2" bestFit="1" customWidth="1"/>
    <col min="1032" max="1280" width="11.42578125" style="2"/>
    <col min="1281" max="1281" width="36.28515625" style="2" customWidth="1"/>
    <col min="1282" max="1282" width="12.140625" style="2" customWidth="1"/>
    <col min="1283" max="1283" width="14.42578125" style="2" bestFit="1" customWidth="1"/>
    <col min="1284" max="1284" width="11.42578125" style="2"/>
    <col min="1285" max="1285" width="12.7109375" style="2" customWidth="1"/>
    <col min="1286" max="1286" width="11.42578125" style="2"/>
    <col min="1287" max="1287" width="12" style="2" bestFit="1" customWidth="1"/>
    <col min="1288" max="1536" width="11.42578125" style="2"/>
    <col min="1537" max="1537" width="36.28515625" style="2" customWidth="1"/>
    <col min="1538" max="1538" width="12.140625" style="2" customWidth="1"/>
    <col min="1539" max="1539" width="14.42578125" style="2" bestFit="1" customWidth="1"/>
    <col min="1540" max="1540" width="11.42578125" style="2"/>
    <col min="1541" max="1541" width="12.7109375" style="2" customWidth="1"/>
    <col min="1542" max="1542" width="11.42578125" style="2"/>
    <col min="1543" max="1543" width="12" style="2" bestFit="1" customWidth="1"/>
    <col min="1544" max="1792" width="11.42578125" style="2"/>
    <col min="1793" max="1793" width="36.28515625" style="2" customWidth="1"/>
    <col min="1794" max="1794" width="12.140625" style="2" customWidth="1"/>
    <col min="1795" max="1795" width="14.42578125" style="2" bestFit="1" customWidth="1"/>
    <col min="1796" max="1796" width="11.42578125" style="2"/>
    <col min="1797" max="1797" width="12.7109375" style="2" customWidth="1"/>
    <col min="1798" max="1798" width="11.42578125" style="2"/>
    <col min="1799" max="1799" width="12" style="2" bestFit="1" customWidth="1"/>
    <col min="1800" max="2048" width="11.42578125" style="2"/>
    <col min="2049" max="2049" width="36.28515625" style="2" customWidth="1"/>
    <col min="2050" max="2050" width="12.140625" style="2" customWidth="1"/>
    <col min="2051" max="2051" width="14.42578125" style="2" bestFit="1" customWidth="1"/>
    <col min="2052" max="2052" width="11.42578125" style="2"/>
    <col min="2053" max="2053" width="12.7109375" style="2" customWidth="1"/>
    <col min="2054" max="2054" width="11.42578125" style="2"/>
    <col min="2055" max="2055" width="12" style="2" bestFit="1" customWidth="1"/>
    <col min="2056" max="2304" width="11.42578125" style="2"/>
    <col min="2305" max="2305" width="36.28515625" style="2" customWidth="1"/>
    <col min="2306" max="2306" width="12.140625" style="2" customWidth="1"/>
    <col min="2307" max="2307" width="14.42578125" style="2" bestFit="1" customWidth="1"/>
    <col min="2308" max="2308" width="11.42578125" style="2"/>
    <col min="2309" max="2309" width="12.7109375" style="2" customWidth="1"/>
    <col min="2310" max="2310" width="11.42578125" style="2"/>
    <col min="2311" max="2311" width="12" style="2" bestFit="1" customWidth="1"/>
    <col min="2312" max="2560" width="11.42578125" style="2"/>
    <col min="2561" max="2561" width="36.28515625" style="2" customWidth="1"/>
    <col min="2562" max="2562" width="12.140625" style="2" customWidth="1"/>
    <col min="2563" max="2563" width="14.42578125" style="2" bestFit="1" customWidth="1"/>
    <col min="2564" max="2564" width="11.42578125" style="2"/>
    <col min="2565" max="2565" width="12.7109375" style="2" customWidth="1"/>
    <col min="2566" max="2566" width="11.42578125" style="2"/>
    <col min="2567" max="2567" width="12" style="2" bestFit="1" customWidth="1"/>
    <col min="2568" max="2816" width="11.42578125" style="2"/>
    <col min="2817" max="2817" width="36.28515625" style="2" customWidth="1"/>
    <col min="2818" max="2818" width="12.140625" style="2" customWidth="1"/>
    <col min="2819" max="2819" width="14.42578125" style="2" bestFit="1" customWidth="1"/>
    <col min="2820" max="2820" width="11.42578125" style="2"/>
    <col min="2821" max="2821" width="12.7109375" style="2" customWidth="1"/>
    <col min="2822" max="2822" width="11.42578125" style="2"/>
    <col min="2823" max="2823" width="12" style="2" bestFit="1" customWidth="1"/>
    <col min="2824" max="3072" width="11.42578125" style="2"/>
    <col min="3073" max="3073" width="36.28515625" style="2" customWidth="1"/>
    <col min="3074" max="3074" width="12.140625" style="2" customWidth="1"/>
    <col min="3075" max="3075" width="14.42578125" style="2" bestFit="1" customWidth="1"/>
    <col min="3076" max="3076" width="11.42578125" style="2"/>
    <col min="3077" max="3077" width="12.7109375" style="2" customWidth="1"/>
    <col min="3078" max="3078" width="11.42578125" style="2"/>
    <col min="3079" max="3079" width="12" style="2" bestFit="1" customWidth="1"/>
    <col min="3080" max="3328" width="11.42578125" style="2"/>
    <col min="3329" max="3329" width="36.28515625" style="2" customWidth="1"/>
    <col min="3330" max="3330" width="12.140625" style="2" customWidth="1"/>
    <col min="3331" max="3331" width="14.42578125" style="2" bestFit="1" customWidth="1"/>
    <col min="3332" max="3332" width="11.42578125" style="2"/>
    <col min="3333" max="3333" width="12.7109375" style="2" customWidth="1"/>
    <col min="3334" max="3334" width="11.42578125" style="2"/>
    <col min="3335" max="3335" width="12" style="2" bestFit="1" customWidth="1"/>
    <col min="3336" max="3584" width="11.42578125" style="2"/>
    <col min="3585" max="3585" width="36.28515625" style="2" customWidth="1"/>
    <col min="3586" max="3586" width="12.140625" style="2" customWidth="1"/>
    <col min="3587" max="3587" width="14.42578125" style="2" bestFit="1" customWidth="1"/>
    <col min="3588" max="3588" width="11.42578125" style="2"/>
    <col min="3589" max="3589" width="12.7109375" style="2" customWidth="1"/>
    <col min="3590" max="3590" width="11.42578125" style="2"/>
    <col min="3591" max="3591" width="12" style="2" bestFit="1" customWidth="1"/>
    <col min="3592" max="3840" width="11.42578125" style="2"/>
    <col min="3841" max="3841" width="36.28515625" style="2" customWidth="1"/>
    <col min="3842" max="3842" width="12.140625" style="2" customWidth="1"/>
    <col min="3843" max="3843" width="14.42578125" style="2" bestFit="1" customWidth="1"/>
    <col min="3844" max="3844" width="11.42578125" style="2"/>
    <col min="3845" max="3845" width="12.7109375" style="2" customWidth="1"/>
    <col min="3846" max="3846" width="11.42578125" style="2"/>
    <col min="3847" max="3847" width="12" style="2" bestFit="1" customWidth="1"/>
    <col min="3848" max="4096" width="11.42578125" style="2"/>
    <col min="4097" max="4097" width="36.28515625" style="2" customWidth="1"/>
    <col min="4098" max="4098" width="12.140625" style="2" customWidth="1"/>
    <col min="4099" max="4099" width="14.42578125" style="2" bestFit="1" customWidth="1"/>
    <col min="4100" max="4100" width="11.42578125" style="2"/>
    <col min="4101" max="4101" width="12.7109375" style="2" customWidth="1"/>
    <col min="4102" max="4102" width="11.42578125" style="2"/>
    <col min="4103" max="4103" width="12" style="2" bestFit="1" customWidth="1"/>
    <col min="4104" max="4352" width="11.42578125" style="2"/>
    <col min="4353" max="4353" width="36.28515625" style="2" customWidth="1"/>
    <col min="4354" max="4354" width="12.140625" style="2" customWidth="1"/>
    <col min="4355" max="4355" width="14.42578125" style="2" bestFit="1" customWidth="1"/>
    <col min="4356" max="4356" width="11.42578125" style="2"/>
    <col min="4357" max="4357" width="12.7109375" style="2" customWidth="1"/>
    <col min="4358" max="4358" width="11.42578125" style="2"/>
    <col min="4359" max="4359" width="12" style="2" bestFit="1" customWidth="1"/>
    <col min="4360" max="4608" width="11.42578125" style="2"/>
    <col min="4609" max="4609" width="36.28515625" style="2" customWidth="1"/>
    <col min="4610" max="4610" width="12.140625" style="2" customWidth="1"/>
    <col min="4611" max="4611" width="14.42578125" style="2" bestFit="1" customWidth="1"/>
    <col min="4612" max="4612" width="11.42578125" style="2"/>
    <col min="4613" max="4613" width="12.7109375" style="2" customWidth="1"/>
    <col min="4614" max="4614" width="11.42578125" style="2"/>
    <col min="4615" max="4615" width="12" style="2" bestFit="1" customWidth="1"/>
    <col min="4616" max="4864" width="11.42578125" style="2"/>
    <col min="4865" max="4865" width="36.28515625" style="2" customWidth="1"/>
    <col min="4866" max="4866" width="12.140625" style="2" customWidth="1"/>
    <col min="4867" max="4867" width="14.42578125" style="2" bestFit="1" customWidth="1"/>
    <col min="4868" max="4868" width="11.42578125" style="2"/>
    <col min="4869" max="4869" width="12.7109375" style="2" customWidth="1"/>
    <col min="4870" max="4870" width="11.42578125" style="2"/>
    <col min="4871" max="4871" width="12" style="2" bestFit="1" customWidth="1"/>
    <col min="4872" max="5120" width="11.42578125" style="2"/>
    <col min="5121" max="5121" width="36.28515625" style="2" customWidth="1"/>
    <col min="5122" max="5122" width="12.140625" style="2" customWidth="1"/>
    <col min="5123" max="5123" width="14.42578125" style="2" bestFit="1" customWidth="1"/>
    <col min="5124" max="5124" width="11.42578125" style="2"/>
    <col min="5125" max="5125" width="12.7109375" style="2" customWidth="1"/>
    <col min="5126" max="5126" width="11.42578125" style="2"/>
    <col min="5127" max="5127" width="12" style="2" bestFit="1" customWidth="1"/>
    <col min="5128" max="5376" width="11.42578125" style="2"/>
    <col min="5377" max="5377" width="36.28515625" style="2" customWidth="1"/>
    <col min="5378" max="5378" width="12.140625" style="2" customWidth="1"/>
    <col min="5379" max="5379" width="14.42578125" style="2" bestFit="1" customWidth="1"/>
    <col min="5380" max="5380" width="11.42578125" style="2"/>
    <col min="5381" max="5381" width="12.7109375" style="2" customWidth="1"/>
    <col min="5382" max="5382" width="11.42578125" style="2"/>
    <col min="5383" max="5383" width="12" style="2" bestFit="1" customWidth="1"/>
    <col min="5384" max="5632" width="11.42578125" style="2"/>
    <col min="5633" max="5633" width="36.28515625" style="2" customWidth="1"/>
    <col min="5634" max="5634" width="12.140625" style="2" customWidth="1"/>
    <col min="5635" max="5635" width="14.42578125" style="2" bestFit="1" customWidth="1"/>
    <col min="5636" max="5636" width="11.42578125" style="2"/>
    <col min="5637" max="5637" width="12.7109375" style="2" customWidth="1"/>
    <col min="5638" max="5638" width="11.42578125" style="2"/>
    <col min="5639" max="5639" width="12" style="2" bestFit="1" customWidth="1"/>
    <col min="5640" max="5888" width="11.42578125" style="2"/>
    <col min="5889" max="5889" width="36.28515625" style="2" customWidth="1"/>
    <col min="5890" max="5890" width="12.140625" style="2" customWidth="1"/>
    <col min="5891" max="5891" width="14.42578125" style="2" bestFit="1" customWidth="1"/>
    <col min="5892" max="5892" width="11.42578125" style="2"/>
    <col min="5893" max="5893" width="12.7109375" style="2" customWidth="1"/>
    <col min="5894" max="5894" width="11.42578125" style="2"/>
    <col min="5895" max="5895" width="12" style="2" bestFit="1" customWidth="1"/>
    <col min="5896" max="6144" width="11.42578125" style="2"/>
    <col min="6145" max="6145" width="36.28515625" style="2" customWidth="1"/>
    <col min="6146" max="6146" width="12.140625" style="2" customWidth="1"/>
    <col min="6147" max="6147" width="14.42578125" style="2" bestFit="1" customWidth="1"/>
    <col min="6148" max="6148" width="11.42578125" style="2"/>
    <col min="6149" max="6149" width="12.7109375" style="2" customWidth="1"/>
    <col min="6150" max="6150" width="11.42578125" style="2"/>
    <col min="6151" max="6151" width="12" style="2" bestFit="1" customWidth="1"/>
    <col min="6152" max="6400" width="11.42578125" style="2"/>
    <col min="6401" max="6401" width="36.28515625" style="2" customWidth="1"/>
    <col min="6402" max="6402" width="12.140625" style="2" customWidth="1"/>
    <col min="6403" max="6403" width="14.42578125" style="2" bestFit="1" customWidth="1"/>
    <col min="6404" max="6404" width="11.42578125" style="2"/>
    <col min="6405" max="6405" width="12.7109375" style="2" customWidth="1"/>
    <col min="6406" max="6406" width="11.42578125" style="2"/>
    <col min="6407" max="6407" width="12" style="2" bestFit="1" customWidth="1"/>
    <col min="6408" max="6656" width="11.42578125" style="2"/>
    <col min="6657" max="6657" width="36.28515625" style="2" customWidth="1"/>
    <col min="6658" max="6658" width="12.140625" style="2" customWidth="1"/>
    <col min="6659" max="6659" width="14.42578125" style="2" bestFit="1" customWidth="1"/>
    <col min="6660" max="6660" width="11.42578125" style="2"/>
    <col min="6661" max="6661" width="12.7109375" style="2" customWidth="1"/>
    <col min="6662" max="6662" width="11.42578125" style="2"/>
    <col min="6663" max="6663" width="12" style="2" bestFit="1" customWidth="1"/>
    <col min="6664" max="6912" width="11.42578125" style="2"/>
    <col min="6913" max="6913" width="36.28515625" style="2" customWidth="1"/>
    <col min="6914" max="6914" width="12.140625" style="2" customWidth="1"/>
    <col min="6915" max="6915" width="14.42578125" style="2" bestFit="1" customWidth="1"/>
    <col min="6916" max="6916" width="11.42578125" style="2"/>
    <col min="6917" max="6917" width="12.7109375" style="2" customWidth="1"/>
    <col min="6918" max="6918" width="11.42578125" style="2"/>
    <col min="6919" max="6919" width="12" style="2" bestFit="1" customWidth="1"/>
    <col min="6920" max="7168" width="11.42578125" style="2"/>
    <col min="7169" max="7169" width="36.28515625" style="2" customWidth="1"/>
    <col min="7170" max="7170" width="12.140625" style="2" customWidth="1"/>
    <col min="7171" max="7171" width="14.42578125" style="2" bestFit="1" customWidth="1"/>
    <col min="7172" max="7172" width="11.42578125" style="2"/>
    <col min="7173" max="7173" width="12.7109375" style="2" customWidth="1"/>
    <col min="7174" max="7174" width="11.42578125" style="2"/>
    <col min="7175" max="7175" width="12" style="2" bestFit="1" customWidth="1"/>
    <col min="7176" max="7424" width="11.42578125" style="2"/>
    <col min="7425" max="7425" width="36.28515625" style="2" customWidth="1"/>
    <col min="7426" max="7426" width="12.140625" style="2" customWidth="1"/>
    <col min="7427" max="7427" width="14.42578125" style="2" bestFit="1" customWidth="1"/>
    <col min="7428" max="7428" width="11.42578125" style="2"/>
    <col min="7429" max="7429" width="12.7109375" style="2" customWidth="1"/>
    <col min="7430" max="7430" width="11.42578125" style="2"/>
    <col min="7431" max="7431" width="12" style="2" bestFit="1" customWidth="1"/>
    <col min="7432" max="7680" width="11.42578125" style="2"/>
    <col min="7681" max="7681" width="36.28515625" style="2" customWidth="1"/>
    <col min="7682" max="7682" width="12.140625" style="2" customWidth="1"/>
    <col min="7683" max="7683" width="14.42578125" style="2" bestFit="1" customWidth="1"/>
    <col min="7684" max="7684" width="11.42578125" style="2"/>
    <col min="7685" max="7685" width="12.7109375" style="2" customWidth="1"/>
    <col min="7686" max="7686" width="11.42578125" style="2"/>
    <col min="7687" max="7687" width="12" style="2" bestFit="1" customWidth="1"/>
    <col min="7688" max="7936" width="11.42578125" style="2"/>
    <col min="7937" max="7937" width="36.28515625" style="2" customWidth="1"/>
    <col min="7938" max="7938" width="12.140625" style="2" customWidth="1"/>
    <col min="7939" max="7939" width="14.42578125" style="2" bestFit="1" customWidth="1"/>
    <col min="7940" max="7940" width="11.42578125" style="2"/>
    <col min="7941" max="7941" width="12.7109375" style="2" customWidth="1"/>
    <col min="7942" max="7942" width="11.42578125" style="2"/>
    <col min="7943" max="7943" width="12" style="2" bestFit="1" customWidth="1"/>
    <col min="7944" max="8192" width="11.42578125" style="2"/>
    <col min="8193" max="8193" width="36.28515625" style="2" customWidth="1"/>
    <col min="8194" max="8194" width="12.140625" style="2" customWidth="1"/>
    <col min="8195" max="8195" width="14.42578125" style="2" bestFit="1" customWidth="1"/>
    <col min="8196" max="8196" width="11.42578125" style="2"/>
    <col min="8197" max="8197" width="12.7109375" style="2" customWidth="1"/>
    <col min="8198" max="8198" width="11.42578125" style="2"/>
    <col min="8199" max="8199" width="12" style="2" bestFit="1" customWidth="1"/>
    <col min="8200" max="8448" width="11.42578125" style="2"/>
    <col min="8449" max="8449" width="36.28515625" style="2" customWidth="1"/>
    <col min="8450" max="8450" width="12.140625" style="2" customWidth="1"/>
    <col min="8451" max="8451" width="14.42578125" style="2" bestFit="1" customWidth="1"/>
    <col min="8452" max="8452" width="11.42578125" style="2"/>
    <col min="8453" max="8453" width="12.7109375" style="2" customWidth="1"/>
    <col min="8454" max="8454" width="11.42578125" style="2"/>
    <col min="8455" max="8455" width="12" style="2" bestFit="1" customWidth="1"/>
    <col min="8456" max="8704" width="11.42578125" style="2"/>
    <col min="8705" max="8705" width="36.28515625" style="2" customWidth="1"/>
    <col min="8706" max="8706" width="12.140625" style="2" customWidth="1"/>
    <col min="8707" max="8707" width="14.42578125" style="2" bestFit="1" customWidth="1"/>
    <col min="8708" max="8708" width="11.42578125" style="2"/>
    <col min="8709" max="8709" width="12.7109375" style="2" customWidth="1"/>
    <col min="8710" max="8710" width="11.42578125" style="2"/>
    <col min="8711" max="8711" width="12" style="2" bestFit="1" customWidth="1"/>
    <col min="8712" max="8960" width="11.42578125" style="2"/>
    <col min="8961" max="8961" width="36.28515625" style="2" customWidth="1"/>
    <col min="8962" max="8962" width="12.140625" style="2" customWidth="1"/>
    <col min="8963" max="8963" width="14.42578125" style="2" bestFit="1" customWidth="1"/>
    <col min="8964" max="8964" width="11.42578125" style="2"/>
    <col min="8965" max="8965" width="12.7109375" style="2" customWidth="1"/>
    <col min="8966" max="8966" width="11.42578125" style="2"/>
    <col min="8967" max="8967" width="12" style="2" bestFit="1" customWidth="1"/>
    <col min="8968" max="9216" width="11.42578125" style="2"/>
    <col min="9217" max="9217" width="36.28515625" style="2" customWidth="1"/>
    <col min="9218" max="9218" width="12.140625" style="2" customWidth="1"/>
    <col min="9219" max="9219" width="14.42578125" style="2" bestFit="1" customWidth="1"/>
    <col min="9220" max="9220" width="11.42578125" style="2"/>
    <col min="9221" max="9221" width="12.7109375" style="2" customWidth="1"/>
    <col min="9222" max="9222" width="11.42578125" style="2"/>
    <col min="9223" max="9223" width="12" style="2" bestFit="1" customWidth="1"/>
    <col min="9224" max="9472" width="11.42578125" style="2"/>
    <col min="9473" max="9473" width="36.28515625" style="2" customWidth="1"/>
    <col min="9474" max="9474" width="12.140625" style="2" customWidth="1"/>
    <col min="9475" max="9475" width="14.42578125" style="2" bestFit="1" customWidth="1"/>
    <col min="9476" max="9476" width="11.42578125" style="2"/>
    <col min="9477" max="9477" width="12.7109375" style="2" customWidth="1"/>
    <col min="9478" max="9478" width="11.42578125" style="2"/>
    <col min="9479" max="9479" width="12" style="2" bestFit="1" customWidth="1"/>
    <col min="9480" max="9728" width="11.42578125" style="2"/>
    <col min="9729" max="9729" width="36.28515625" style="2" customWidth="1"/>
    <col min="9730" max="9730" width="12.140625" style="2" customWidth="1"/>
    <col min="9731" max="9731" width="14.42578125" style="2" bestFit="1" customWidth="1"/>
    <col min="9732" max="9732" width="11.42578125" style="2"/>
    <col min="9733" max="9733" width="12.7109375" style="2" customWidth="1"/>
    <col min="9734" max="9734" width="11.42578125" style="2"/>
    <col min="9735" max="9735" width="12" style="2" bestFit="1" customWidth="1"/>
    <col min="9736" max="9984" width="11.42578125" style="2"/>
    <col min="9985" max="9985" width="36.28515625" style="2" customWidth="1"/>
    <col min="9986" max="9986" width="12.140625" style="2" customWidth="1"/>
    <col min="9987" max="9987" width="14.42578125" style="2" bestFit="1" customWidth="1"/>
    <col min="9988" max="9988" width="11.42578125" style="2"/>
    <col min="9989" max="9989" width="12.7109375" style="2" customWidth="1"/>
    <col min="9990" max="9990" width="11.42578125" style="2"/>
    <col min="9991" max="9991" width="12" style="2" bestFit="1" customWidth="1"/>
    <col min="9992" max="10240" width="11.42578125" style="2"/>
    <col min="10241" max="10241" width="36.28515625" style="2" customWidth="1"/>
    <col min="10242" max="10242" width="12.140625" style="2" customWidth="1"/>
    <col min="10243" max="10243" width="14.42578125" style="2" bestFit="1" customWidth="1"/>
    <col min="10244" max="10244" width="11.42578125" style="2"/>
    <col min="10245" max="10245" width="12.7109375" style="2" customWidth="1"/>
    <col min="10246" max="10246" width="11.42578125" style="2"/>
    <col min="10247" max="10247" width="12" style="2" bestFit="1" customWidth="1"/>
    <col min="10248" max="10496" width="11.42578125" style="2"/>
    <col min="10497" max="10497" width="36.28515625" style="2" customWidth="1"/>
    <col min="10498" max="10498" width="12.140625" style="2" customWidth="1"/>
    <col min="10499" max="10499" width="14.42578125" style="2" bestFit="1" customWidth="1"/>
    <col min="10500" max="10500" width="11.42578125" style="2"/>
    <col min="10501" max="10501" width="12.7109375" style="2" customWidth="1"/>
    <col min="10502" max="10502" width="11.42578125" style="2"/>
    <col min="10503" max="10503" width="12" style="2" bestFit="1" customWidth="1"/>
    <col min="10504" max="10752" width="11.42578125" style="2"/>
    <col min="10753" max="10753" width="36.28515625" style="2" customWidth="1"/>
    <col min="10754" max="10754" width="12.140625" style="2" customWidth="1"/>
    <col min="10755" max="10755" width="14.42578125" style="2" bestFit="1" customWidth="1"/>
    <col min="10756" max="10756" width="11.42578125" style="2"/>
    <col min="10757" max="10757" width="12.7109375" style="2" customWidth="1"/>
    <col min="10758" max="10758" width="11.42578125" style="2"/>
    <col min="10759" max="10759" width="12" style="2" bestFit="1" customWidth="1"/>
    <col min="10760" max="11008" width="11.42578125" style="2"/>
    <col min="11009" max="11009" width="36.28515625" style="2" customWidth="1"/>
    <col min="11010" max="11010" width="12.140625" style="2" customWidth="1"/>
    <col min="11011" max="11011" width="14.42578125" style="2" bestFit="1" customWidth="1"/>
    <col min="11012" max="11012" width="11.42578125" style="2"/>
    <col min="11013" max="11013" width="12.7109375" style="2" customWidth="1"/>
    <col min="11014" max="11014" width="11.42578125" style="2"/>
    <col min="11015" max="11015" width="12" style="2" bestFit="1" customWidth="1"/>
    <col min="11016" max="11264" width="11.42578125" style="2"/>
    <col min="11265" max="11265" width="36.28515625" style="2" customWidth="1"/>
    <col min="11266" max="11266" width="12.140625" style="2" customWidth="1"/>
    <col min="11267" max="11267" width="14.42578125" style="2" bestFit="1" customWidth="1"/>
    <col min="11268" max="11268" width="11.42578125" style="2"/>
    <col min="11269" max="11269" width="12.7109375" style="2" customWidth="1"/>
    <col min="11270" max="11270" width="11.42578125" style="2"/>
    <col min="11271" max="11271" width="12" style="2" bestFit="1" customWidth="1"/>
    <col min="11272" max="11520" width="11.42578125" style="2"/>
    <col min="11521" max="11521" width="36.28515625" style="2" customWidth="1"/>
    <col min="11522" max="11522" width="12.140625" style="2" customWidth="1"/>
    <col min="11523" max="11523" width="14.42578125" style="2" bestFit="1" customWidth="1"/>
    <col min="11524" max="11524" width="11.42578125" style="2"/>
    <col min="11525" max="11525" width="12.7109375" style="2" customWidth="1"/>
    <col min="11526" max="11526" width="11.42578125" style="2"/>
    <col min="11527" max="11527" width="12" style="2" bestFit="1" customWidth="1"/>
    <col min="11528" max="11776" width="11.42578125" style="2"/>
    <col min="11777" max="11777" width="36.28515625" style="2" customWidth="1"/>
    <col min="11778" max="11778" width="12.140625" style="2" customWidth="1"/>
    <col min="11779" max="11779" width="14.42578125" style="2" bestFit="1" customWidth="1"/>
    <col min="11780" max="11780" width="11.42578125" style="2"/>
    <col min="11781" max="11781" width="12.7109375" style="2" customWidth="1"/>
    <col min="11782" max="11782" width="11.42578125" style="2"/>
    <col min="11783" max="11783" width="12" style="2" bestFit="1" customWidth="1"/>
    <col min="11784" max="12032" width="11.42578125" style="2"/>
    <col min="12033" max="12033" width="36.28515625" style="2" customWidth="1"/>
    <col min="12034" max="12034" width="12.140625" style="2" customWidth="1"/>
    <col min="12035" max="12035" width="14.42578125" style="2" bestFit="1" customWidth="1"/>
    <col min="12036" max="12036" width="11.42578125" style="2"/>
    <col min="12037" max="12037" width="12.7109375" style="2" customWidth="1"/>
    <col min="12038" max="12038" width="11.42578125" style="2"/>
    <col min="12039" max="12039" width="12" style="2" bestFit="1" customWidth="1"/>
    <col min="12040" max="12288" width="11.42578125" style="2"/>
    <col min="12289" max="12289" width="36.28515625" style="2" customWidth="1"/>
    <col min="12290" max="12290" width="12.140625" style="2" customWidth="1"/>
    <col min="12291" max="12291" width="14.42578125" style="2" bestFit="1" customWidth="1"/>
    <col min="12292" max="12292" width="11.42578125" style="2"/>
    <col min="12293" max="12293" width="12.7109375" style="2" customWidth="1"/>
    <col min="12294" max="12294" width="11.42578125" style="2"/>
    <col min="12295" max="12295" width="12" style="2" bestFit="1" customWidth="1"/>
    <col min="12296" max="12544" width="11.42578125" style="2"/>
    <col min="12545" max="12545" width="36.28515625" style="2" customWidth="1"/>
    <col min="12546" max="12546" width="12.140625" style="2" customWidth="1"/>
    <col min="12547" max="12547" width="14.42578125" style="2" bestFit="1" customWidth="1"/>
    <col min="12548" max="12548" width="11.42578125" style="2"/>
    <col min="12549" max="12549" width="12.7109375" style="2" customWidth="1"/>
    <col min="12550" max="12550" width="11.42578125" style="2"/>
    <col min="12551" max="12551" width="12" style="2" bestFit="1" customWidth="1"/>
    <col min="12552" max="12800" width="11.42578125" style="2"/>
    <col min="12801" max="12801" width="36.28515625" style="2" customWidth="1"/>
    <col min="12802" max="12802" width="12.140625" style="2" customWidth="1"/>
    <col min="12803" max="12803" width="14.42578125" style="2" bestFit="1" customWidth="1"/>
    <col min="12804" max="12804" width="11.42578125" style="2"/>
    <col min="12805" max="12805" width="12.7109375" style="2" customWidth="1"/>
    <col min="12806" max="12806" width="11.42578125" style="2"/>
    <col min="12807" max="12807" width="12" style="2" bestFit="1" customWidth="1"/>
    <col min="12808" max="13056" width="11.42578125" style="2"/>
    <col min="13057" max="13057" width="36.28515625" style="2" customWidth="1"/>
    <col min="13058" max="13058" width="12.140625" style="2" customWidth="1"/>
    <col min="13059" max="13059" width="14.42578125" style="2" bestFit="1" customWidth="1"/>
    <col min="13060" max="13060" width="11.42578125" style="2"/>
    <col min="13061" max="13061" width="12.7109375" style="2" customWidth="1"/>
    <col min="13062" max="13062" width="11.42578125" style="2"/>
    <col min="13063" max="13063" width="12" style="2" bestFit="1" customWidth="1"/>
    <col min="13064" max="13312" width="11.42578125" style="2"/>
    <col min="13313" max="13313" width="36.28515625" style="2" customWidth="1"/>
    <col min="13314" max="13314" width="12.140625" style="2" customWidth="1"/>
    <col min="13315" max="13315" width="14.42578125" style="2" bestFit="1" customWidth="1"/>
    <col min="13316" max="13316" width="11.42578125" style="2"/>
    <col min="13317" max="13317" width="12.7109375" style="2" customWidth="1"/>
    <col min="13318" max="13318" width="11.42578125" style="2"/>
    <col min="13319" max="13319" width="12" style="2" bestFit="1" customWidth="1"/>
    <col min="13320" max="13568" width="11.42578125" style="2"/>
    <col min="13569" max="13569" width="36.28515625" style="2" customWidth="1"/>
    <col min="13570" max="13570" width="12.140625" style="2" customWidth="1"/>
    <col min="13571" max="13571" width="14.42578125" style="2" bestFit="1" customWidth="1"/>
    <col min="13572" max="13572" width="11.42578125" style="2"/>
    <col min="13573" max="13573" width="12.7109375" style="2" customWidth="1"/>
    <col min="13574" max="13574" width="11.42578125" style="2"/>
    <col min="13575" max="13575" width="12" style="2" bestFit="1" customWidth="1"/>
    <col min="13576" max="13824" width="11.42578125" style="2"/>
    <col min="13825" max="13825" width="36.28515625" style="2" customWidth="1"/>
    <col min="13826" max="13826" width="12.140625" style="2" customWidth="1"/>
    <col min="13827" max="13827" width="14.42578125" style="2" bestFit="1" customWidth="1"/>
    <col min="13828" max="13828" width="11.42578125" style="2"/>
    <col min="13829" max="13829" width="12.7109375" style="2" customWidth="1"/>
    <col min="13830" max="13830" width="11.42578125" style="2"/>
    <col min="13831" max="13831" width="12" style="2" bestFit="1" customWidth="1"/>
    <col min="13832" max="14080" width="11.42578125" style="2"/>
    <col min="14081" max="14081" width="36.28515625" style="2" customWidth="1"/>
    <col min="14082" max="14082" width="12.140625" style="2" customWidth="1"/>
    <col min="14083" max="14083" width="14.42578125" style="2" bestFit="1" customWidth="1"/>
    <col min="14084" max="14084" width="11.42578125" style="2"/>
    <col min="14085" max="14085" width="12.7109375" style="2" customWidth="1"/>
    <col min="14086" max="14086" width="11.42578125" style="2"/>
    <col min="14087" max="14087" width="12" style="2" bestFit="1" customWidth="1"/>
    <col min="14088" max="14336" width="11.42578125" style="2"/>
    <col min="14337" max="14337" width="36.28515625" style="2" customWidth="1"/>
    <col min="14338" max="14338" width="12.140625" style="2" customWidth="1"/>
    <col min="14339" max="14339" width="14.42578125" style="2" bestFit="1" customWidth="1"/>
    <col min="14340" max="14340" width="11.42578125" style="2"/>
    <col min="14341" max="14341" width="12.7109375" style="2" customWidth="1"/>
    <col min="14342" max="14342" width="11.42578125" style="2"/>
    <col min="14343" max="14343" width="12" style="2" bestFit="1" customWidth="1"/>
    <col min="14344" max="14592" width="11.42578125" style="2"/>
    <col min="14593" max="14593" width="36.28515625" style="2" customWidth="1"/>
    <col min="14594" max="14594" width="12.140625" style="2" customWidth="1"/>
    <col min="14595" max="14595" width="14.42578125" style="2" bestFit="1" customWidth="1"/>
    <col min="14596" max="14596" width="11.42578125" style="2"/>
    <col min="14597" max="14597" width="12.7109375" style="2" customWidth="1"/>
    <col min="14598" max="14598" width="11.42578125" style="2"/>
    <col min="14599" max="14599" width="12" style="2" bestFit="1" customWidth="1"/>
    <col min="14600" max="14848" width="11.42578125" style="2"/>
    <col min="14849" max="14849" width="36.28515625" style="2" customWidth="1"/>
    <col min="14850" max="14850" width="12.140625" style="2" customWidth="1"/>
    <col min="14851" max="14851" width="14.42578125" style="2" bestFit="1" customWidth="1"/>
    <col min="14852" max="14852" width="11.42578125" style="2"/>
    <col min="14853" max="14853" width="12.7109375" style="2" customWidth="1"/>
    <col min="14854" max="14854" width="11.42578125" style="2"/>
    <col min="14855" max="14855" width="12" style="2" bestFit="1" customWidth="1"/>
    <col min="14856" max="15104" width="11.42578125" style="2"/>
    <col min="15105" max="15105" width="36.28515625" style="2" customWidth="1"/>
    <col min="15106" max="15106" width="12.140625" style="2" customWidth="1"/>
    <col min="15107" max="15107" width="14.42578125" style="2" bestFit="1" customWidth="1"/>
    <col min="15108" max="15108" width="11.42578125" style="2"/>
    <col min="15109" max="15109" width="12.7109375" style="2" customWidth="1"/>
    <col min="15110" max="15110" width="11.42578125" style="2"/>
    <col min="15111" max="15111" width="12" style="2" bestFit="1" customWidth="1"/>
    <col min="15112" max="15360" width="11.42578125" style="2"/>
    <col min="15361" max="15361" width="36.28515625" style="2" customWidth="1"/>
    <col min="15362" max="15362" width="12.140625" style="2" customWidth="1"/>
    <col min="15363" max="15363" width="14.42578125" style="2" bestFit="1" customWidth="1"/>
    <col min="15364" max="15364" width="11.42578125" style="2"/>
    <col min="15365" max="15365" width="12.7109375" style="2" customWidth="1"/>
    <col min="15366" max="15366" width="11.42578125" style="2"/>
    <col min="15367" max="15367" width="12" style="2" bestFit="1" customWidth="1"/>
    <col min="15368" max="15616" width="11.42578125" style="2"/>
    <col min="15617" max="15617" width="36.28515625" style="2" customWidth="1"/>
    <col min="15618" max="15618" width="12.140625" style="2" customWidth="1"/>
    <col min="15619" max="15619" width="14.42578125" style="2" bestFit="1" customWidth="1"/>
    <col min="15620" max="15620" width="11.42578125" style="2"/>
    <col min="15621" max="15621" width="12.7109375" style="2" customWidth="1"/>
    <col min="15622" max="15622" width="11.42578125" style="2"/>
    <col min="15623" max="15623" width="12" style="2" bestFit="1" customWidth="1"/>
    <col min="15624" max="15872" width="11.42578125" style="2"/>
    <col min="15873" max="15873" width="36.28515625" style="2" customWidth="1"/>
    <col min="15874" max="15874" width="12.140625" style="2" customWidth="1"/>
    <col min="15875" max="15875" width="14.42578125" style="2" bestFit="1" customWidth="1"/>
    <col min="15876" max="15876" width="11.42578125" style="2"/>
    <col min="15877" max="15877" width="12.7109375" style="2" customWidth="1"/>
    <col min="15878" max="15878" width="11.42578125" style="2"/>
    <col min="15879" max="15879" width="12" style="2" bestFit="1" customWidth="1"/>
    <col min="15880" max="16128" width="11.42578125" style="2"/>
    <col min="16129" max="16129" width="36.28515625" style="2" customWidth="1"/>
    <col min="16130" max="16130" width="12.140625" style="2" customWidth="1"/>
    <col min="16131" max="16131" width="14.42578125" style="2" bestFit="1" customWidth="1"/>
    <col min="16132" max="16132" width="11.42578125" style="2"/>
    <col min="16133" max="16133" width="12.7109375" style="2" customWidth="1"/>
    <col min="16134" max="16134" width="11.42578125" style="2"/>
    <col min="16135" max="16135" width="12" style="2" bestFit="1" customWidth="1"/>
    <col min="16136" max="16384" width="11.42578125" style="2"/>
  </cols>
  <sheetData>
    <row r="1" spans="1:10" ht="79.5" customHeight="1">
      <c r="A1" s="2"/>
    </row>
    <row r="2" spans="1:10">
      <c r="A2" s="2"/>
    </row>
    <row r="3" spans="1:10" ht="15" customHeight="1">
      <c r="A3" s="1" t="s">
        <v>91</v>
      </c>
      <c r="B3" s="8"/>
      <c r="C3" s="8"/>
      <c r="D3" s="8"/>
      <c r="E3" s="8"/>
      <c r="F3" s="8"/>
      <c r="G3" s="8"/>
      <c r="H3" s="8"/>
      <c r="I3" s="8"/>
      <c r="J3" s="8"/>
    </row>
    <row r="4" spans="1:10" ht="15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>
      <c r="A5" s="21"/>
      <c r="F5" s="11" t="s">
        <v>13</v>
      </c>
      <c r="G5" s="19"/>
      <c r="H5" s="11" t="s">
        <v>14</v>
      </c>
    </row>
    <row r="6" spans="1:10">
      <c r="A6" s="21"/>
      <c r="B6" s="3">
        <v>2002</v>
      </c>
      <c r="C6" s="3">
        <v>2009</v>
      </c>
      <c r="D6" s="3">
        <v>2010</v>
      </c>
      <c r="E6" s="3" t="s">
        <v>6</v>
      </c>
      <c r="F6" s="11"/>
      <c r="G6" s="3" t="s">
        <v>7</v>
      </c>
      <c r="H6" s="11"/>
    </row>
    <row r="7" spans="1:10">
      <c r="A7" s="22" t="s">
        <v>1</v>
      </c>
      <c r="B7" s="5">
        <v>31003.939393939392</v>
      </c>
      <c r="C7" s="5">
        <v>17839.803190540559</v>
      </c>
      <c r="D7" s="5">
        <v>26740.136828012837</v>
      </c>
      <c r="E7" s="5">
        <f t="shared" ref="E7:E14" si="0">D7-B7</f>
        <v>-4263.802565926555</v>
      </c>
      <c r="F7" s="6">
        <f t="shared" ref="F7:F14" si="1">E7/1000</f>
        <v>-4.2638025659265546</v>
      </c>
      <c r="G7" s="5">
        <f>D7-C7</f>
        <v>8900.3336374722785</v>
      </c>
      <c r="H7" s="6">
        <f>G7/1000</f>
        <v>8.9003336374722792</v>
      </c>
    </row>
    <row r="8" spans="1:10">
      <c r="A8" s="22" t="s">
        <v>40</v>
      </c>
      <c r="B8" s="5">
        <v>10490.027272727273</v>
      </c>
      <c r="C8" s="4">
        <v>1470.2458681930809</v>
      </c>
      <c r="D8" s="5">
        <v>2414.4859065764413</v>
      </c>
      <c r="E8" s="5">
        <f t="shared" si="0"/>
        <v>-8075.5413661508319</v>
      </c>
      <c r="F8" s="6">
        <f t="shared" si="1"/>
        <v>-8.0755413661508317</v>
      </c>
      <c r="G8" s="5">
        <f t="shared" ref="G8:G16" si="2">D8-C8</f>
        <v>944.24003838336034</v>
      </c>
      <c r="H8" s="6">
        <f t="shared" ref="H8:H16" si="3">G8/1000</f>
        <v>0.94424003838336035</v>
      </c>
    </row>
    <row r="9" spans="1:10">
      <c r="A9" s="22" t="s">
        <v>0</v>
      </c>
      <c r="B9" s="5">
        <v>3949</v>
      </c>
      <c r="C9" s="5">
        <v>3019.5672418987842</v>
      </c>
      <c r="D9" s="5">
        <v>1935.5294025825274</v>
      </c>
      <c r="E9" s="5">
        <f t="shared" si="0"/>
        <v>-2013.4705974174726</v>
      </c>
      <c r="F9" s="6">
        <f t="shared" si="1"/>
        <v>-2.0134705974174727</v>
      </c>
      <c r="G9" s="5">
        <f t="shared" si="2"/>
        <v>-1084.0378393162568</v>
      </c>
      <c r="H9" s="6">
        <f t="shared" si="3"/>
        <v>-1.0840378393162569</v>
      </c>
    </row>
    <row r="10" spans="1:10">
      <c r="A10" s="22" t="s">
        <v>35</v>
      </c>
      <c r="B10" s="5">
        <v>2678.727272727273</v>
      </c>
      <c r="C10" s="4">
        <v>3220.3918762473813</v>
      </c>
      <c r="D10" s="5">
        <v>3744.7298828302251</v>
      </c>
      <c r="E10" s="5">
        <f t="shared" si="0"/>
        <v>1066.0026101029521</v>
      </c>
      <c r="F10" s="6">
        <f t="shared" si="1"/>
        <v>1.0660026101029521</v>
      </c>
      <c r="G10" s="5">
        <f t="shared" si="2"/>
        <v>524.33800658284372</v>
      </c>
      <c r="H10" s="6">
        <f t="shared" si="3"/>
        <v>0.52433800658284369</v>
      </c>
    </row>
    <row r="11" spans="1:10">
      <c r="A11" s="22" t="s">
        <v>2</v>
      </c>
      <c r="B11" s="5">
        <v>2318</v>
      </c>
      <c r="C11" s="4">
        <v>2140.7667779274179</v>
      </c>
      <c r="D11" s="5">
        <v>4090.3820090292893</v>
      </c>
      <c r="E11" s="5">
        <f t="shared" si="0"/>
        <v>1772.3820090292893</v>
      </c>
      <c r="F11" s="6">
        <f t="shared" si="1"/>
        <v>1.7723820090292892</v>
      </c>
      <c r="G11" s="5">
        <f t="shared" si="2"/>
        <v>1949.6152311018714</v>
      </c>
      <c r="H11" s="6">
        <f t="shared" si="3"/>
        <v>1.9496152311018713</v>
      </c>
    </row>
    <row r="12" spans="1:10">
      <c r="A12" s="22" t="s">
        <v>8</v>
      </c>
      <c r="B12" s="5">
        <v>1819.6363636363635</v>
      </c>
      <c r="C12" s="4"/>
      <c r="D12" s="5">
        <v>3.0422944313725493</v>
      </c>
      <c r="E12" s="5">
        <f t="shared" si="0"/>
        <v>-1816.594069204991</v>
      </c>
      <c r="F12" s="6">
        <f t="shared" si="1"/>
        <v>-1.8165940692049909</v>
      </c>
      <c r="G12" s="5">
        <f t="shared" si="2"/>
        <v>3.0422944313725493</v>
      </c>
      <c r="H12" s="6">
        <f t="shared" si="3"/>
        <v>3.0422944313725493E-3</v>
      </c>
    </row>
    <row r="13" spans="1:10">
      <c r="A13" s="22" t="s">
        <v>41</v>
      </c>
      <c r="B13" s="5">
        <v>0</v>
      </c>
      <c r="C13" s="4"/>
      <c r="D13" s="5">
        <v>0</v>
      </c>
      <c r="E13" s="5">
        <f t="shared" si="0"/>
        <v>0</v>
      </c>
      <c r="F13" s="6">
        <f t="shared" si="1"/>
        <v>0</v>
      </c>
      <c r="G13" s="5">
        <f t="shared" si="2"/>
        <v>0</v>
      </c>
      <c r="H13" s="6">
        <f t="shared" si="3"/>
        <v>0</v>
      </c>
    </row>
    <row r="14" spans="1:10">
      <c r="A14" s="22" t="s">
        <v>9</v>
      </c>
      <c r="B14" s="5">
        <v>43</v>
      </c>
      <c r="C14" s="4">
        <v>446.23038855082848</v>
      </c>
      <c r="D14" s="5">
        <v>371.9</v>
      </c>
      <c r="E14" s="5">
        <f t="shared" si="0"/>
        <v>328.9</v>
      </c>
      <c r="F14" s="6">
        <f t="shared" si="1"/>
        <v>0.32889999999999997</v>
      </c>
      <c r="G14" s="5">
        <f t="shared" si="2"/>
        <v>-74.330388550828502</v>
      </c>
      <c r="H14" s="6">
        <f t="shared" si="3"/>
        <v>-7.4330388550828505E-2</v>
      </c>
    </row>
    <row r="15" spans="1:10">
      <c r="A15" s="22" t="s">
        <v>30</v>
      </c>
      <c r="B15" s="5">
        <v>3.8333333333333335</v>
      </c>
      <c r="D15" s="5">
        <v>8.99</v>
      </c>
      <c r="E15" s="5">
        <f>D15-B15</f>
        <v>5.1566666666666663</v>
      </c>
      <c r="F15" s="6">
        <f>E15/1000</f>
        <v>5.1566666666666662E-3</v>
      </c>
      <c r="G15" s="5">
        <f t="shared" si="2"/>
        <v>8.99</v>
      </c>
      <c r="H15" s="6">
        <f t="shared" si="3"/>
        <v>8.9899999999999997E-3</v>
      </c>
    </row>
    <row r="16" spans="1:10">
      <c r="A16" s="22" t="s">
        <v>5</v>
      </c>
      <c r="B16" s="5">
        <f>SUM(B7:B15)</f>
        <v>52306.163636363635</v>
      </c>
      <c r="C16" s="5">
        <f>SUM(C7:C15)</f>
        <v>28137.005343358054</v>
      </c>
      <c r="D16" s="5">
        <f>SUM(D7:D15)</f>
        <v>39309.196323462689</v>
      </c>
      <c r="E16" s="5">
        <f>D16-B16</f>
        <v>-12996.967312900946</v>
      </c>
      <c r="F16" s="6">
        <f>E16/1000</f>
        <v>-12.996967312900946</v>
      </c>
      <c r="G16" s="5">
        <f t="shared" si="2"/>
        <v>11172.190980104635</v>
      </c>
      <c r="H16" s="6">
        <f t="shared" si="3"/>
        <v>11.172190980104634</v>
      </c>
    </row>
    <row r="18" spans="1:10">
      <c r="A18" s="29"/>
    </row>
    <row r="19" spans="1:10" ht="15" customHeight="1">
      <c r="A19" s="29"/>
      <c r="D19" s="8"/>
      <c r="E19" s="8"/>
      <c r="F19" s="8"/>
      <c r="G19" s="8"/>
      <c r="H19" s="8"/>
      <c r="I19" s="8"/>
      <c r="J19" s="8"/>
    </row>
    <row r="20" spans="1:10">
      <c r="A20" s="29"/>
      <c r="B20" s="5"/>
      <c r="C20" s="5"/>
      <c r="D20" s="5"/>
      <c r="E20" s="20"/>
    </row>
    <row r="21" spans="1:10">
      <c r="A21" s="29"/>
      <c r="B21" s="5"/>
      <c r="C21" s="5"/>
      <c r="D21" s="5"/>
      <c r="E21" s="20"/>
    </row>
    <row r="22" spans="1:10">
      <c r="A22" s="29"/>
      <c r="B22" s="5"/>
      <c r="C22" s="5"/>
      <c r="D22" s="5"/>
      <c r="E22" s="20"/>
    </row>
    <row r="23" spans="1:10">
      <c r="A23" s="29"/>
      <c r="B23" s="5"/>
      <c r="C23" s="5"/>
      <c r="D23" s="5"/>
      <c r="E23" s="20"/>
    </row>
    <row r="24" spans="1:10">
      <c r="A24" s="29"/>
      <c r="B24" s="5"/>
      <c r="C24" s="5"/>
      <c r="D24" s="5"/>
      <c r="E24" s="20"/>
    </row>
    <row r="25" spans="1:10">
      <c r="A25" s="29"/>
      <c r="B25" s="5"/>
      <c r="C25" s="5"/>
      <c r="D25" s="5"/>
      <c r="E25" s="20"/>
    </row>
    <row r="26" spans="1:10">
      <c r="A26" s="29"/>
      <c r="B26" s="5"/>
      <c r="C26" s="5"/>
      <c r="D26" s="5"/>
      <c r="E26" s="20"/>
    </row>
    <row r="29" spans="1:10">
      <c r="A29" s="21"/>
    </row>
    <row r="36" spans="1:4" ht="25.5">
      <c r="A36" s="12" t="s">
        <v>43</v>
      </c>
    </row>
    <row r="37" spans="1:4" ht="25.5" customHeight="1">
      <c r="A37" s="30" t="s">
        <v>19</v>
      </c>
      <c r="B37" s="30"/>
      <c r="C37" s="30"/>
      <c r="D37" s="30"/>
    </row>
    <row r="38" spans="1:4" ht="25.5" customHeight="1">
      <c r="A38" s="30" t="s">
        <v>20</v>
      </c>
      <c r="B38" s="30"/>
      <c r="C38" s="30"/>
    </row>
  </sheetData>
  <mergeCells count="4">
    <mergeCell ref="F5:F6"/>
    <mergeCell ref="H5:H6"/>
    <mergeCell ref="A37:D37"/>
    <mergeCell ref="A38:C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Aporte 2002-10</vt:lpstr>
      <vt:lpstr>%Efluentes</vt:lpstr>
      <vt:lpstr>Graf_%Efluentes_atl</vt:lpstr>
      <vt:lpstr>Graf_%Efluentes_med</vt:lpstr>
      <vt:lpstr>Sectores_actividad_atl</vt:lpstr>
      <vt:lpstr>Sectores_actividad_med</vt:lpstr>
      <vt:lpstr>Sectores_act  (2002-10)med</vt:lpstr>
      <vt:lpstr>Sectores_act  (2002-10)atl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jfrieyro</dc:creator>
  <cp:lastModifiedBy>mmmartinez</cp:lastModifiedBy>
  <dcterms:created xsi:type="dcterms:W3CDTF">2012-04-03T11:00:23Z</dcterms:created>
  <dcterms:modified xsi:type="dcterms:W3CDTF">2014-02-17T17:22:23Z</dcterms:modified>
</cp:coreProperties>
</file>