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75" windowWidth="7650" windowHeight="5430" activeTab="1"/>
  </bookViews>
  <sheets>
    <sheet name="Contratos" sheetId="1" r:id="rId1"/>
    <sheet name="ACCIONES_DGITE" sheetId="2" r:id="rId2"/>
  </sheets>
  <definedNames>
    <definedName name="_xlnm.Print_Area" localSheetId="1">ACCIONES_DGITE!$A$1:$P$123</definedName>
  </definedNames>
  <calcPr calcId="125725"/>
</workbook>
</file>

<file path=xl/calcChain.xml><?xml version="1.0" encoding="utf-8"?>
<calcChain xmlns="http://schemas.openxmlformats.org/spreadsheetml/2006/main">
  <c r="F122" i="2"/>
  <c r="E122"/>
  <c r="D122"/>
  <c r="F121"/>
  <c r="F120"/>
  <c r="F119"/>
  <c r="F118"/>
  <c r="F117"/>
  <c r="F116"/>
  <c r="F115"/>
  <c r="F114"/>
  <c r="F113"/>
  <c r="F105"/>
  <c r="E105"/>
  <c r="D105"/>
  <c r="G104"/>
  <c r="G103"/>
  <c r="G102"/>
  <c r="G101"/>
  <c r="G100"/>
  <c r="G99"/>
  <c r="G98"/>
  <c r="G97"/>
  <c r="G105" s="1"/>
  <c r="G96"/>
  <c r="L90"/>
  <c r="K90"/>
  <c r="J90"/>
  <c r="I90"/>
  <c r="H90"/>
  <c r="G90"/>
  <c r="F90"/>
  <c r="E90"/>
  <c r="D90"/>
  <c r="M89"/>
  <c r="M88"/>
  <c r="M87"/>
  <c r="M86"/>
  <c r="M85"/>
  <c r="M84"/>
  <c r="M83"/>
  <c r="M82"/>
  <c r="M81"/>
  <c r="M80"/>
  <c r="M79"/>
  <c r="M90" s="1"/>
  <c r="L73"/>
  <c r="K73"/>
  <c r="J73"/>
  <c r="I73"/>
  <c r="H73"/>
  <c r="G73"/>
  <c r="F73"/>
  <c r="E73"/>
  <c r="D73"/>
  <c r="M72"/>
  <c r="M71"/>
  <c r="M70"/>
  <c r="M69"/>
  <c r="M68"/>
  <c r="M67"/>
  <c r="M66"/>
  <c r="M65"/>
  <c r="M64"/>
  <c r="M63"/>
  <c r="M62"/>
  <c r="M73" s="1"/>
  <c r="G56"/>
  <c r="F56"/>
  <c r="E56"/>
  <c r="D56"/>
  <c r="H55"/>
  <c r="H54"/>
  <c r="H53"/>
  <c r="H52"/>
  <c r="H51"/>
  <c r="H50"/>
  <c r="H49"/>
  <c r="H48"/>
  <c r="H47"/>
  <c r="L41"/>
  <c r="K41"/>
  <c r="J41"/>
  <c r="I41"/>
  <c r="H41"/>
  <c r="G41"/>
  <c r="F41"/>
  <c r="E41"/>
  <c r="D41"/>
  <c r="M40"/>
  <c r="M39"/>
  <c r="M38"/>
  <c r="M37"/>
  <c r="M36"/>
  <c r="M35"/>
  <c r="M34"/>
  <c r="M33"/>
  <c r="M32"/>
  <c r="M31"/>
  <c r="M41" s="1"/>
  <c r="M30"/>
  <c r="L23"/>
  <c r="K23"/>
  <c r="J23"/>
  <c r="I23"/>
  <c r="H23"/>
  <c r="G23"/>
  <c r="F23"/>
  <c r="E23"/>
  <c r="D23"/>
  <c r="M22"/>
  <c r="M21"/>
  <c r="M20"/>
  <c r="M19"/>
  <c r="M18"/>
  <c r="M17"/>
  <c r="M16"/>
  <c r="M15"/>
  <c r="M14"/>
  <c r="M13"/>
  <c r="M12"/>
  <c r="M23" s="1"/>
  <c r="C13" i="1"/>
  <c r="C15"/>
  <c r="C18"/>
  <c r="D18"/>
  <c r="H56" i="2" l="1"/>
  <c r="I49" s="1"/>
  <c r="I51" l="1"/>
  <c r="I53"/>
  <c r="I52"/>
  <c r="I48"/>
  <c r="I54"/>
  <c r="I50"/>
  <c r="I47"/>
  <c r="I55"/>
</calcChain>
</file>

<file path=xl/sharedStrings.xml><?xml version="1.0" encoding="utf-8"?>
<sst xmlns="http://schemas.openxmlformats.org/spreadsheetml/2006/main" count="174" uniqueCount="69">
  <si>
    <t>AÑO</t>
  </si>
  <si>
    <t>APORTACIÓN DE LA CONSEJERÍA (En Euros)</t>
  </si>
  <si>
    <t>Aportaciones</t>
  </si>
  <si>
    <t>Contratos</t>
  </si>
  <si>
    <t>Evolución del número de contratos de investigación y de las aportaciones realizadas por la Consejería de Medio Ambiente</t>
  </si>
  <si>
    <t>Aportaciones en 100.000 euros.</t>
  </si>
  <si>
    <t>Fuente: Consejería de Agricultura, Pesca y Medio Ambiente. Red de Información Ambiental de Andalucía, 2012.</t>
  </si>
  <si>
    <t>ACCIONES DE LA DIRECCIÓN GENERAL DE INVESTIGACIÓN, TECNOLOGÍA Y EMPRESA EN 2009 EN EL MARCO DEL PLAN ANDALUZ DE INVESTIGACIÓN, DESARROLLO E INNOVACIÓN</t>
  </si>
  <si>
    <t>Nº GRUPOS DE I+D POR ORGANISMO Y ÁREA CIENTÍFICO-TÉCNICA. 2010</t>
  </si>
  <si>
    <t>ORGANISMO</t>
  </si>
  <si>
    <t>AGR</t>
  </si>
  <si>
    <t>BIO</t>
  </si>
  <si>
    <t>CTS</t>
  </si>
  <si>
    <t>FQM</t>
  </si>
  <si>
    <t>HUM</t>
  </si>
  <si>
    <t>RNM</t>
  </si>
  <si>
    <t>SEJ</t>
  </si>
  <si>
    <t>TEP</t>
  </si>
  <si>
    <t>TIC</t>
  </si>
  <si>
    <t>Total</t>
  </si>
  <si>
    <t>Univ. de Almería</t>
  </si>
  <si>
    <t>Univ. de Cádiz</t>
  </si>
  <si>
    <t>Univ. de Córdoba</t>
  </si>
  <si>
    <t>Univ. de Granada</t>
  </si>
  <si>
    <t>Univ. de Huelva</t>
  </si>
  <si>
    <t>Univ. de Jaén</t>
  </si>
  <si>
    <t>Univ. de Málaga</t>
  </si>
  <si>
    <t>Univ. de Sevilla</t>
  </si>
  <si>
    <t>Univ. Pablo de Olavide</t>
  </si>
  <si>
    <t>CSIC</t>
  </si>
  <si>
    <t>Otros organismos</t>
  </si>
  <si>
    <t>Fuente: DGITE</t>
  </si>
  <si>
    <t>FINANCIACIÓN CONCEDIDA A GRUPOS DE I+D POR ORGANISMO Y ÁREA CIENTÍFICO-TÉCNICA. 2010</t>
  </si>
  <si>
    <t>PERSONAL ADSCRITO A LOS GRUPOS DE I+D POR CATEGORÍA Y ÁREA CIENTÍFICO-TÉCNICA. 2010</t>
  </si>
  <si>
    <t>Doctores</t>
  </si>
  <si>
    <t>Titulados Superiores</t>
  </si>
  <si>
    <t>Titulados Medios</t>
  </si>
  <si>
    <t>Personal Auxiliar</t>
  </si>
  <si>
    <t>Total Personal I+D</t>
  </si>
  <si>
    <t>TOTAL</t>
  </si>
  <si>
    <t>Nº PROYECTOS DE EXCELENCIA POR ORGANISMO Y ÁREA CIENTÍFICO-TÉCNICA. 2010</t>
  </si>
  <si>
    <t>Otros Organismos</t>
  </si>
  <si>
    <t>FINANCIACIÓN CONCEDIDA A LOS PROYECTOS DE EXCELENCIA POR ORGANISMO Y ÁREA CIENTÍFICO-TÉCNICA. 2010</t>
  </si>
  <si>
    <t>PERSONAL ADSCRITO A LOS PROYECTOS DE EXCELENCIA POR CATEGORÍA Y ÁREA CIENTÍFICO-TÉCNICA. 2010</t>
  </si>
  <si>
    <t>Contrato de doctores</t>
  </si>
  <si>
    <t>Becas FPI</t>
  </si>
  <si>
    <t>Contrato de técnicos de apoyo</t>
  </si>
  <si>
    <t>Total Personal adscrito a Proyectos</t>
  </si>
  <si>
    <t>INCENTIVOS A ACTIVIDADES CIENTÍFICAS</t>
  </si>
  <si>
    <t>DISTRIBUCIÓN POR ÁREAS CIENTÍFICO-TÉCNICAS DE LAS AYUDAS, AÑO 2010</t>
  </si>
  <si>
    <t>Nº AYUDAS</t>
  </si>
  <si>
    <t>FINANCIACIÓN  (euros)</t>
  </si>
  <si>
    <t xml:space="preserve"> Euros / Ayuda</t>
  </si>
  <si>
    <t>Fuente: Direción General de Investigación, Tecnología y Empresa (DGITE)</t>
  </si>
  <si>
    <t>%</t>
  </si>
  <si>
    <r>
      <t xml:space="preserve">Total en </t>
    </r>
    <r>
      <rPr>
        <b/>
        <sz val="10"/>
        <rFont val="Calibri"/>
        <family val="2"/>
      </rPr>
      <t>€</t>
    </r>
  </si>
  <si>
    <t>Nº de proyectos de excelencia del Plan Andaluz de Investigación, Desarrollo e Innovación (PAIDI) por áreas temáticas, 2010</t>
  </si>
  <si>
    <t>Diferencia entre 2010-2011</t>
  </si>
  <si>
    <t>-</t>
  </si>
  <si>
    <t>Nº total de organismos</t>
  </si>
  <si>
    <r>
      <rPr>
        <b/>
        <sz val="10"/>
        <color rgb="FF000000"/>
        <rFont val="Arial"/>
        <family val="2"/>
      </rPr>
      <t>AGR:</t>
    </r>
    <r>
      <rPr>
        <sz val="10"/>
        <color rgb="FF000000"/>
        <rFont val="Arial"/>
        <family val="2"/>
      </rPr>
      <t xml:space="preserve"> Agroalimentación, </t>
    </r>
  </si>
  <si>
    <r>
      <rPr>
        <b/>
        <sz val="10"/>
        <rFont val="Arial"/>
        <family val="2"/>
      </rPr>
      <t>BIO:</t>
    </r>
    <r>
      <rPr>
        <sz val="10"/>
        <rFont val="Arial"/>
        <family val="2"/>
      </rPr>
      <t xml:space="preserve"> Ciencias de la vida,</t>
    </r>
    <r>
      <rPr>
        <sz val="10"/>
        <color indexed="8"/>
        <rFont val="Arial"/>
        <family val="2"/>
      </rPr>
      <t xml:space="preserve"> </t>
    </r>
  </si>
  <si>
    <r>
      <rPr>
        <b/>
        <sz val="10"/>
        <color rgb="FF000000"/>
        <rFont val="Arial"/>
        <family val="2"/>
      </rPr>
      <t>CTS:</t>
    </r>
    <r>
      <rPr>
        <sz val="10"/>
        <color rgb="FF000000"/>
        <rFont val="Arial"/>
        <family val="2"/>
      </rPr>
      <t xml:space="preserve"> Ciencia y tecnología de la salud, </t>
    </r>
  </si>
  <si>
    <r>
      <rPr>
        <b/>
        <sz val="10"/>
        <color rgb="FF000000"/>
        <rFont val="Arial"/>
        <family val="2"/>
      </rPr>
      <t xml:space="preserve">FQM: </t>
    </r>
    <r>
      <rPr>
        <sz val="10"/>
        <color rgb="FF000000"/>
        <rFont val="Arial"/>
        <family val="2"/>
      </rPr>
      <t xml:space="preserve">Física, química y matemáticas, </t>
    </r>
  </si>
  <si>
    <r>
      <rPr>
        <b/>
        <sz val="10"/>
        <color rgb="FF000000"/>
        <rFont val="Arial"/>
        <family val="2"/>
      </rPr>
      <t xml:space="preserve">HUM: </t>
    </r>
    <r>
      <rPr>
        <sz val="10"/>
        <color rgb="FF000000"/>
        <rFont val="Arial"/>
        <family val="2"/>
      </rPr>
      <t xml:space="preserve">Humanidades, </t>
    </r>
  </si>
  <si>
    <r>
      <rPr>
        <b/>
        <sz val="10"/>
        <color rgb="FF000000"/>
        <rFont val="Arial"/>
        <family val="2"/>
      </rPr>
      <t xml:space="preserve">RNM: </t>
    </r>
    <r>
      <rPr>
        <sz val="10"/>
        <color rgb="FF000000"/>
        <rFont val="Arial"/>
        <family val="2"/>
      </rPr>
      <t xml:space="preserve">Recursos naturales y medio ambiente, </t>
    </r>
  </si>
  <si>
    <r>
      <rPr>
        <b/>
        <sz val="10"/>
        <color rgb="FF000000"/>
        <rFont val="Arial"/>
        <family val="2"/>
      </rPr>
      <t>SEJ:</t>
    </r>
    <r>
      <rPr>
        <sz val="10"/>
        <color rgb="FF000000"/>
        <rFont val="Arial"/>
        <family val="2"/>
      </rPr>
      <t xml:space="preserve"> Ciencias sociales, jurídicas y económicas, </t>
    </r>
  </si>
  <si>
    <r>
      <rPr>
        <b/>
        <sz val="10"/>
        <color rgb="FF000000"/>
        <rFont val="Arial"/>
        <family val="2"/>
      </rPr>
      <t>TEP:</t>
    </r>
    <r>
      <rPr>
        <sz val="10"/>
        <color rgb="FF000000"/>
        <rFont val="Arial"/>
        <family val="2"/>
      </rPr>
      <t xml:space="preserve"> Tecnología de la producción, </t>
    </r>
  </si>
  <si>
    <r>
      <rPr>
        <b/>
        <sz val="10"/>
        <color rgb="FF000000"/>
        <rFont val="Arial"/>
        <family val="2"/>
      </rPr>
      <t>TIC:</t>
    </r>
    <r>
      <rPr>
        <sz val="10"/>
        <color rgb="FF000000"/>
        <rFont val="Arial"/>
        <family val="2"/>
      </rPr>
      <t xml:space="preserve"> Tecnología de la información y las comunicaciones</t>
    </r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</si>
</sst>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Eras Bk BT"/>
      <family val="2"/>
    </font>
    <font>
      <b/>
      <sz val="10"/>
      <name val="Calibri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0" borderId="0" xfId="1"/>
    <xf numFmtId="0" fontId="1" fillId="0" borderId="0" xfId="1" applyFont="1" applyFill="1"/>
    <xf numFmtId="0" fontId="2" fillId="0" borderId="0" xfId="1" applyFont="1" applyFill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2" fillId="0" borderId="0" xfId="1" applyFont="1"/>
    <xf numFmtId="3" fontId="2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 wrapText="1"/>
    </xf>
    <xf numFmtId="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 indent="1"/>
    </xf>
    <xf numFmtId="3" fontId="2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6" fillId="0" borderId="0" xfId="0" applyFont="1" applyAlignment="1">
      <alignment horizontal="left"/>
    </xf>
  </cellXfs>
  <cellStyles count="2">
    <cellStyle name="Normal" xfId="0" builtinId="0"/>
    <cellStyle name="Normal_Indicadores_I+D_200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1584158415841596E-2"/>
          <c:y val="6.5427488230637834E-2"/>
          <c:w val="0.83704455617746609"/>
          <c:h val="0.72924951047785724"/>
        </c:manualLayout>
      </c:layout>
      <c:lineChart>
        <c:grouping val="standard"/>
        <c:ser>
          <c:idx val="0"/>
          <c:order val="0"/>
          <c:tx>
            <c:strRef>
              <c:f>Contratos!$B$5</c:f>
              <c:strCache>
                <c:ptCount val="1"/>
                <c:pt idx="0">
                  <c:v>Contratos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504950495049507E-2"/>
                  <c:y val="-4.562737642585549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6105610561056105E-2"/>
                  <c:y val="-2.534854245880861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6.9306930693069355E-2"/>
                  <c:y val="-3.041825095057034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6.9306930693069355E-2"/>
                  <c:y val="-1.520912547528522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9603960396039611E-2"/>
                  <c:y val="-3.041825095057034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9702970297029785E-2"/>
                  <c:y val="-3.041825095057034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6303630363036243E-2"/>
                  <c:y val="3.041825095057034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2904290429042924E-2"/>
                  <c:y val="-3.5487959442332066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3003300330033E-2"/>
                  <c:y val="3.5487959442332066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>
                    <a:solidFill>
                      <a:srgbClr val="002060"/>
                    </a:solidFill>
                  </a:defRPr>
                </a:pPr>
                <a:endParaRPr lang="es-ES"/>
              </a:p>
            </c:txPr>
            <c:showVal val="1"/>
          </c:dLbls>
          <c:cat>
            <c:numRef>
              <c:f>Contratos!$A$6:$A$17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Contratos!$B$6:$B$17</c:f>
              <c:numCache>
                <c:formatCode>General</c:formatCode>
                <c:ptCount val="12"/>
                <c:pt idx="0">
                  <c:v>24</c:v>
                </c:pt>
                <c:pt idx="1">
                  <c:v>46</c:v>
                </c:pt>
                <c:pt idx="2">
                  <c:v>52</c:v>
                </c:pt>
                <c:pt idx="3">
                  <c:v>29</c:v>
                </c:pt>
                <c:pt idx="4">
                  <c:v>31</c:v>
                </c:pt>
                <c:pt idx="5">
                  <c:v>28</c:v>
                </c:pt>
                <c:pt idx="6">
                  <c:v>21</c:v>
                </c:pt>
                <c:pt idx="7">
                  <c:v>43</c:v>
                </c:pt>
                <c:pt idx="8">
                  <c:v>33</c:v>
                </c:pt>
                <c:pt idx="9">
                  <c:v>34</c:v>
                </c:pt>
                <c:pt idx="10">
                  <c:v>18</c:v>
                </c:pt>
                <c:pt idx="11">
                  <c:v>9</c:v>
                </c:pt>
              </c:numCache>
            </c:numRef>
          </c:val>
        </c:ser>
        <c:ser>
          <c:idx val="1"/>
          <c:order val="1"/>
          <c:tx>
            <c:strRef>
              <c:f>Contratos!$C$5</c:f>
              <c:strCache>
                <c:ptCount val="1"/>
                <c:pt idx="0">
                  <c:v>Aportaciones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FF00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1.3201320132013207E-2"/>
                  <c:y val="1.0139416983523436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3003300330033012E-3"/>
                  <c:y val="-5.0697084917617303E-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9.9009900990099133E-3"/>
                  <c:y val="0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9.9009900990099133E-3"/>
                  <c:y val="0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9801980198019872E-2"/>
                  <c:y val="0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102310231023042E-2"/>
                  <c:y val="0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9702970297029715E-2"/>
                  <c:y val="-1.0139416983523436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9801980198019813E-2"/>
                  <c:y val="0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>
                    <a:solidFill>
                      <a:srgbClr val="FF0000"/>
                    </a:solidFill>
                  </a:defRPr>
                </a:pPr>
                <a:endParaRPr lang="es-ES"/>
              </a:p>
            </c:txPr>
            <c:showVal val="1"/>
          </c:dLbls>
          <c:cat>
            <c:numRef>
              <c:f>Contratos!$A$6:$A$17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Contratos!$C$6:$C$17</c:f>
              <c:numCache>
                <c:formatCode>#,##0.00</c:formatCode>
                <c:ptCount val="12"/>
                <c:pt idx="0">
                  <c:v>22.112923299999999</c:v>
                </c:pt>
                <c:pt idx="1">
                  <c:v>40.759695999999998</c:v>
                </c:pt>
                <c:pt idx="2">
                  <c:v>52.594411100000002</c:v>
                </c:pt>
                <c:pt idx="3">
                  <c:v>38.604117799999997</c:v>
                </c:pt>
                <c:pt idx="4">
                  <c:v>53.722564800000008</c:v>
                </c:pt>
                <c:pt idx="5">
                  <c:v>40.6</c:v>
                </c:pt>
                <c:pt idx="6">
                  <c:v>25.48</c:v>
                </c:pt>
                <c:pt idx="7">
                  <c:v>36.202225200000001</c:v>
                </c:pt>
                <c:pt idx="8">
                  <c:v>13.73</c:v>
                </c:pt>
                <c:pt idx="9">
                  <c:v>23.587327500000001</c:v>
                </c:pt>
                <c:pt idx="10">
                  <c:v>21.03</c:v>
                </c:pt>
                <c:pt idx="11">
                  <c:v>8.5</c:v>
                </c:pt>
              </c:numCache>
            </c:numRef>
          </c:val>
        </c:ser>
        <c:marker val="1"/>
        <c:axId val="90187648"/>
        <c:axId val="90244224"/>
      </c:lineChart>
      <c:catAx>
        <c:axId val="90187648"/>
        <c:scaling>
          <c:orientation val="minMax"/>
        </c:scaling>
        <c:axPos val="b"/>
        <c:numFmt formatCode="@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90244224"/>
        <c:crosses val="autoZero"/>
        <c:auto val="1"/>
        <c:lblAlgn val="ctr"/>
        <c:lblOffset val="100"/>
        <c:tickLblSkip val="1"/>
        <c:tickMarkSkip val="1"/>
      </c:catAx>
      <c:valAx>
        <c:axId val="9024422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87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473937745733607"/>
          <c:y val="0.9057750759878419"/>
          <c:w val="0.61646712835594319"/>
          <c:h val="5.47112462006078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1133475</xdr:colOff>
      <xdr:row>4</xdr:row>
      <xdr:rowOff>409575</xdr:rowOff>
    </xdr:from>
    <xdr:to>
      <xdr:col>8</xdr:col>
      <xdr:colOff>381000</xdr:colOff>
      <xdr:row>21</xdr:row>
      <xdr:rowOff>85725</xdr:rowOff>
    </xdr:to>
    <xdr:graphicFrame macro="">
      <xdr:nvGraphicFramePr>
        <xdr:cNvPr id="10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171450</xdr:rowOff>
    </xdr:from>
    <xdr:to>
      <xdr:col>3</xdr:col>
      <xdr:colOff>704850</xdr:colOff>
      <xdr:row>1</xdr:row>
      <xdr:rowOff>114300</xdr:rowOff>
    </xdr:to>
    <xdr:pic>
      <xdr:nvPicPr>
        <xdr:cNvPr id="1048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4300" y="171450"/>
          <a:ext cx="3257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123265</xdr:colOff>
      <xdr:row>0</xdr:row>
      <xdr:rowOff>33618</xdr:rowOff>
    </xdr:from>
    <xdr:to>
      <xdr:col>3</xdr:col>
      <xdr:colOff>1139639</xdr:colOff>
      <xdr:row>1</xdr:row>
      <xdr:rowOff>15689</xdr:rowOff>
    </xdr:to>
    <xdr:pic>
      <xdr:nvPicPr>
        <xdr:cNvPr id="2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5" y="33618"/>
          <a:ext cx="3257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E11" sqref="E11"/>
    </sheetView>
  </sheetViews>
  <sheetFormatPr baseColWidth="10" defaultRowHeight="12.75"/>
  <cols>
    <col min="1" max="1" width="8.42578125" style="4" customWidth="1"/>
    <col min="2" max="2" width="16" style="4" customWidth="1"/>
    <col min="3" max="3" width="15.5703125" style="4" customWidth="1"/>
    <col min="4" max="4" width="14.5703125" style="4" customWidth="1"/>
    <col min="5" max="5" width="48.140625" style="4" bestFit="1" customWidth="1"/>
    <col min="6" max="16384" width="11.42578125" style="4"/>
  </cols>
  <sheetData>
    <row r="1" spans="1:5" customFormat="1" ht="67.5" customHeight="1">
      <c r="A1" s="10"/>
      <c r="B1" s="11"/>
    </row>
    <row r="2" spans="1:5" customFormat="1">
      <c r="A2" s="10"/>
      <c r="B2" s="11"/>
    </row>
    <row r="3" spans="1:5" ht="35.25" customHeight="1">
      <c r="A3" s="34" t="s">
        <v>4</v>
      </c>
      <c r="B3" s="34"/>
      <c r="C3" s="34"/>
      <c r="D3" s="34"/>
      <c r="E3" s="34"/>
    </row>
    <row r="5" spans="1:5" ht="68.25" customHeight="1">
      <c r="A5" s="1" t="s">
        <v>0</v>
      </c>
      <c r="B5" s="2" t="s">
        <v>3</v>
      </c>
      <c r="C5" s="2" t="s">
        <v>2</v>
      </c>
      <c r="D5" s="2" t="s">
        <v>1</v>
      </c>
    </row>
    <row r="6" spans="1:5">
      <c r="A6" s="4">
        <v>2000</v>
      </c>
      <c r="B6" s="9">
        <v>24</v>
      </c>
      <c r="C6" s="7">
        <v>22.112923299999999</v>
      </c>
      <c r="D6" s="7">
        <v>2211292.33</v>
      </c>
    </row>
    <row r="7" spans="1:5">
      <c r="A7" s="4">
        <v>2001</v>
      </c>
      <c r="B7" s="9">
        <v>46</v>
      </c>
      <c r="C7" s="7">
        <v>40.759695999999998</v>
      </c>
      <c r="D7" s="7">
        <v>4075969.6</v>
      </c>
    </row>
    <row r="8" spans="1:5">
      <c r="A8" s="4">
        <v>2002</v>
      </c>
      <c r="B8" s="9">
        <v>52</v>
      </c>
      <c r="C8" s="7">
        <v>52.594411100000002</v>
      </c>
      <c r="D8" s="7">
        <v>5259441.1100000003</v>
      </c>
    </row>
    <row r="9" spans="1:5">
      <c r="A9" s="4">
        <v>2003</v>
      </c>
      <c r="B9" s="9">
        <v>29</v>
      </c>
      <c r="C9" s="7">
        <v>38.604117799999997</v>
      </c>
      <c r="D9" s="7">
        <v>3860411.78</v>
      </c>
    </row>
    <row r="10" spans="1:5">
      <c r="A10" s="4">
        <v>2004</v>
      </c>
      <c r="B10" s="9">
        <v>31</v>
      </c>
      <c r="C10" s="7">
        <v>53.722564800000008</v>
      </c>
      <c r="D10" s="7">
        <v>5372256.4800000004</v>
      </c>
    </row>
    <row r="11" spans="1:5">
      <c r="A11" s="4">
        <v>2005</v>
      </c>
      <c r="B11" s="9">
        <v>28</v>
      </c>
      <c r="C11" s="7">
        <v>40.6</v>
      </c>
      <c r="D11" s="6" t="s">
        <v>58</v>
      </c>
    </row>
    <row r="12" spans="1:5">
      <c r="A12" s="4">
        <v>2006</v>
      </c>
      <c r="B12" s="9">
        <v>21</v>
      </c>
      <c r="C12" s="7">
        <v>25.48</v>
      </c>
      <c r="D12" s="7">
        <v>2548154.39</v>
      </c>
    </row>
    <row r="13" spans="1:5">
      <c r="A13" s="4">
        <v>2007</v>
      </c>
      <c r="B13" s="9">
        <v>43</v>
      </c>
      <c r="C13" s="7">
        <f>D13/100000</f>
        <v>36.202225200000001</v>
      </c>
      <c r="D13" s="8">
        <v>3620222.52</v>
      </c>
    </row>
    <row r="14" spans="1:5">
      <c r="A14" s="4">
        <v>2008</v>
      </c>
      <c r="B14" s="9">
        <v>33</v>
      </c>
      <c r="C14" s="7">
        <v>13.73</v>
      </c>
      <c r="D14" s="8">
        <v>1373837.59</v>
      </c>
    </row>
    <row r="15" spans="1:5">
      <c r="A15" s="4">
        <v>2009</v>
      </c>
      <c r="B15" s="9">
        <v>34</v>
      </c>
      <c r="C15" s="7">
        <f>D15/100000</f>
        <v>23.587327500000001</v>
      </c>
      <c r="D15" s="4">
        <v>2358732.75</v>
      </c>
    </row>
    <row r="16" spans="1:5">
      <c r="A16" s="4">
        <v>2010</v>
      </c>
      <c r="B16" s="9">
        <v>18</v>
      </c>
      <c r="C16" s="7">
        <v>21.03</v>
      </c>
      <c r="D16" s="4">
        <v>2103199</v>
      </c>
    </row>
    <row r="17" spans="1:6">
      <c r="A17" s="4">
        <v>2011</v>
      </c>
      <c r="B17" s="9">
        <v>9</v>
      </c>
      <c r="C17" s="7">
        <v>8.5</v>
      </c>
      <c r="D17" s="4">
        <v>849284</v>
      </c>
    </row>
    <row r="18" spans="1:6">
      <c r="A18" s="3" t="s">
        <v>57</v>
      </c>
      <c r="C18" s="5">
        <f>C16-C17</f>
        <v>12.530000000000001</v>
      </c>
      <c r="D18" s="5">
        <f>D16-D17</f>
        <v>1253915</v>
      </c>
    </row>
    <row r="24" spans="1:6">
      <c r="A24" s="4" t="s">
        <v>5</v>
      </c>
    </row>
    <row r="25" spans="1:6">
      <c r="A25" s="4" t="s">
        <v>6</v>
      </c>
    </row>
    <row r="28" spans="1:6">
      <c r="E28" s="3"/>
    </row>
    <row r="30" spans="1:6">
      <c r="F30" s="9"/>
    </row>
    <row r="32" spans="1:6">
      <c r="F32" s="9"/>
    </row>
  </sheetData>
  <mergeCells count="1">
    <mergeCell ref="A3:E3"/>
  </mergeCells>
  <phoneticPr fontId="0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68"/>
  <sheetViews>
    <sheetView showGridLines="0" tabSelected="1" zoomScaleNormal="100" workbookViewId="0">
      <selection activeCell="C117" sqref="C117"/>
    </sheetView>
  </sheetViews>
  <sheetFormatPr baseColWidth="10" defaultRowHeight="12.75"/>
  <cols>
    <col min="1" max="1" width="9.7109375" style="15" customWidth="1"/>
    <col min="2" max="2" width="0.85546875" style="15" customWidth="1"/>
    <col min="3" max="3" width="23" style="15" customWidth="1"/>
    <col min="4" max="4" width="20.140625" style="15" customWidth="1"/>
    <col min="5" max="5" width="19.7109375" style="15" customWidth="1"/>
    <col min="6" max="6" width="25.42578125" style="15" customWidth="1"/>
    <col min="7" max="7" width="24.85546875" style="15" bestFit="1" customWidth="1"/>
    <col min="8" max="8" width="22.28515625" style="15" bestFit="1" customWidth="1"/>
    <col min="9" max="9" width="16.5703125" style="15" bestFit="1" customWidth="1"/>
    <col min="10" max="10" width="15.5703125" style="15" bestFit="1" customWidth="1"/>
    <col min="11" max="11" width="16.85546875" style="15" bestFit="1" customWidth="1"/>
    <col min="12" max="12" width="13.85546875" style="15" customWidth="1"/>
    <col min="13" max="13" width="21.42578125" style="15" customWidth="1"/>
    <col min="14" max="256" width="11.42578125" style="15"/>
    <col min="257" max="257" width="9.7109375" style="15" customWidth="1"/>
    <col min="258" max="258" width="0.85546875" style="15" customWidth="1"/>
    <col min="259" max="259" width="23" style="15" customWidth="1"/>
    <col min="260" max="260" width="20.140625" style="15" customWidth="1"/>
    <col min="261" max="261" width="19.7109375" style="15" customWidth="1"/>
    <col min="262" max="262" width="25.42578125" style="15" customWidth="1"/>
    <col min="263" max="263" width="24.85546875" style="15" bestFit="1" customWidth="1"/>
    <col min="264" max="264" width="22.28515625" style="15" bestFit="1" customWidth="1"/>
    <col min="265" max="265" width="16.5703125" style="15" bestFit="1" customWidth="1"/>
    <col min="266" max="266" width="15.5703125" style="15" bestFit="1" customWidth="1"/>
    <col min="267" max="267" width="16.85546875" style="15" bestFit="1" customWidth="1"/>
    <col min="268" max="268" width="17" style="15" bestFit="1" customWidth="1"/>
    <col min="269" max="269" width="17.7109375" style="15" bestFit="1" customWidth="1"/>
    <col min="270" max="512" width="11.42578125" style="15"/>
    <col min="513" max="513" width="9.7109375" style="15" customWidth="1"/>
    <col min="514" max="514" width="0.85546875" style="15" customWidth="1"/>
    <col min="515" max="515" width="23" style="15" customWidth="1"/>
    <col min="516" max="516" width="20.140625" style="15" customWidth="1"/>
    <col min="517" max="517" width="19.7109375" style="15" customWidth="1"/>
    <col min="518" max="518" width="25.42578125" style="15" customWidth="1"/>
    <col min="519" max="519" width="24.85546875" style="15" bestFit="1" customWidth="1"/>
    <col min="520" max="520" width="22.28515625" style="15" bestFit="1" customWidth="1"/>
    <col min="521" max="521" width="16.5703125" style="15" bestFit="1" customWidth="1"/>
    <col min="522" max="522" width="15.5703125" style="15" bestFit="1" customWidth="1"/>
    <col min="523" max="523" width="16.85546875" style="15" bestFit="1" customWidth="1"/>
    <col min="524" max="524" width="17" style="15" bestFit="1" customWidth="1"/>
    <col min="525" max="525" width="17.7109375" style="15" bestFit="1" customWidth="1"/>
    <col min="526" max="768" width="11.42578125" style="15"/>
    <col min="769" max="769" width="9.7109375" style="15" customWidth="1"/>
    <col min="770" max="770" width="0.85546875" style="15" customWidth="1"/>
    <col min="771" max="771" width="23" style="15" customWidth="1"/>
    <col min="772" max="772" width="20.140625" style="15" customWidth="1"/>
    <col min="773" max="773" width="19.7109375" style="15" customWidth="1"/>
    <col min="774" max="774" width="25.42578125" style="15" customWidth="1"/>
    <col min="775" max="775" width="24.85546875" style="15" bestFit="1" customWidth="1"/>
    <col min="776" max="776" width="22.28515625" style="15" bestFit="1" customWidth="1"/>
    <col min="777" max="777" width="16.5703125" style="15" bestFit="1" customWidth="1"/>
    <col min="778" max="778" width="15.5703125" style="15" bestFit="1" customWidth="1"/>
    <col min="779" max="779" width="16.85546875" style="15" bestFit="1" customWidth="1"/>
    <col min="780" max="780" width="17" style="15" bestFit="1" customWidth="1"/>
    <col min="781" max="781" width="17.7109375" style="15" bestFit="1" customWidth="1"/>
    <col min="782" max="1024" width="11.42578125" style="15"/>
    <col min="1025" max="1025" width="9.7109375" style="15" customWidth="1"/>
    <col min="1026" max="1026" width="0.85546875" style="15" customWidth="1"/>
    <col min="1027" max="1027" width="23" style="15" customWidth="1"/>
    <col min="1028" max="1028" width="20.140625" style="15" customWidth="1"/>
    <col min="1029" max="1029" width="19.7109375" style="15" customWidth="1"/>
    <col min="1030" max="1030" width="25.42578125" style="15" customWidth="1"/>
    <col min="1031" max="1031" width="24.85546875" style="15" bestFit="1" customWidth="1"/>
    <col min="1032" max="1032" width="22.28515625" style="15" bestFit="1" customWidth="1"/>
    <col min="1033" max="1033" width="16.5703125" style="15" bestFit="1" customWidth="1"/>
    <col min="1034" max="1034" width="15.5703125" style="15" bestFit="1" customWidth="1"/>
    <col min="1035" max="1035" width="16.85546875" style="15" bestFit="1" customWidth="1"/>
    <col min="1036" max="1036" width="17" style="15" bestFit="1" customWidth="1"/>
    <col min="1037" max="1037" width="17.7109375" style="15" bestFit="1" customWidth="1"/>
    <col min="1038" max="1280" width="11.42578125" style="15"/>
    <col min="1281" max="1281" width="9.7109375" style="15" customWidth="1"/>
    <col min="1282" max="1282" width="0.85546875" style="15" customWidth="1"/>
    <col min="1283" max="1283" width="23" style="15" customWidth="1"/>
    <col min="1284" max="1284" width="20.140625" style="15" customWidth="1"/>
    <col min="1285" max="1285" width="19.7109375" style="15" customWidth="1"/>
    <col min="1286" max="1286" width="25.42578125" style="15" customWidth="1"/>
    <col min="1287" max="1287" width="24.85546875" style="15" bestFit="1" customWidth="1"/>
    <col min="1288" max="1288" width="22.28515625" style="15" bestFit="1" customWidth="1"/>
    <col min="1289" max="1289" width="16.5703125" style="15" bestFit="1" customWidth="1"/>
    <col min="1290" max="1290" width="15.5703125" style="15" bestFit="1" customWidth="1"/>
    <col min="1291" max="1291" width="16.85546875" style="15" bestFit="1" customWidth="1"/>
    <col min="1292" max="1292" width="17" style="15" bestFit="1" customWidth="1"/>
    <col min="1293" max="1293" width="17.7109375" style="15" bestFit="1" customWidth="1"/>
    <col min="1294" max="1536" width="11.42578125" style="15"/>
    <col min="1537" max="1537" width="9.7109375" style="15" customWidth="1"/>
    <col min="1538" max="1538" width="0.85546875" style="15" customWidth="1"/>
    <col min="1539" max="1539" width="23" style="15" customWidth="1"/>
    <col min="1540" max="1540" width="20.140625" style="15" customWidth="1"/>
    <col min="1541" max="1541" width="19.7109375" style="15" customWidth="1"/>
    <col min="1542" max="1542" width="25.42578125" style="15" customWidth="1"/>
    <col min="1543" max="1543" width="24.85546875" style="15" bestFit="1" customWidth="1"/>
    <col min="1544" max="1544" width="22.28515625" style="15" bestFit="1" customWidth="1"/>
    <col min="1545" max="1545" width="16.5703125" style="15" bestFit="1" customWidth="1"/>
    <col min="1546" max="1546" width="15.5703125" style="15" bestFit="1" customWidth="1"/>
    <col min="1547" max="1547" width="16.85546875" style="15" bestFit="1" customWidth="1"/>
    <col min="1548" max="1548" width="17" style="15" bestFit="1" customWidth="1"/>
    <col min="1549" max="1549" width="17.7109375" style="15" bestFit="1" customWidth="1"/>
    <col min="1550" max="1792" width="11.42578125" style="15"/>
    <col min="1793" max="1793" width="9.7109375" style="15" customWidth="1"/>
    <col min="1794" max="1794" width="0.85546875" style="15" customWidth="1"/>
    <col min="1795" max="1795" width="23" style="15" customWidth="1"/>
    <col min="1796" max="1796" width="20.140625" style="15" customWidth="1"/>
    <col min="1797" max="1797" width="19.7109375" style="15" customWidth="1"/>
    <col min="1798" max="1798" width="25.42578125" style="15" customWidth="1"/>
    <col min="1799" max="1799" width="24.85546875" style="15" bestFit="1" customWidth="1"/>
    <col min="1800" max="1800" width="22.28515625" style="15" bestFit="1" customWidth="1"/>
    <col min="1801" max="1801" width="16.5703125" style="15" bestFit="1" customWidth="1"/>
    <col min="1802" max="1802" width="15.5703125" style="15" bestFit="1" customWidth="1"/>
    <col min="1803" max="1803" width="16.85546875" style="15" bestFit="1" customWidth="1"/>
    <col min="1804" max="1804" width="17" style="15" bestFit="1" customWidth="1"/>
    <col min="1805" max="1805" width="17.7109375" style="15" bestFit="1" customWidth="1"/>
    <col min="1806" max="2048" width="11.42578125" style="15"/>
    <col min="2049" max="2049" width="9.7109375" style="15" customWidth="1"/>
    <col min="2050" max="2050" width="0.85546875" style="15" customWidth="1"/>
    <col min="2051" max="2051" width="23" style="15" customWidth="1"/>
    <col min="2052" max="2052" width="20.140625" style="15" customWidth="1"/>
    <col min="2053" max="2053" width="19.7109375" style="15" customWidth="1"/>
    <col min="2054" max="2054" width="25.42578125" style="15" customWidth="1"/>
    <col min="2055" max="2055" width="24.85546875" style="15" bestFit="1" customWidth="1"/>
    <col min="2056" max="2056" width="22.28515625" style="15" bestFit="1" customWidth="1"/>
    <col min="2057" max="2057" width="16.5703125" style="15" bestFit="1" customWidth="1"/>
    <col min="2058" max="2058" width="15.5703125" style="15" bestFit="1" customWidth="1"/>
    <col min="2059" max="2059" width="16.85546875" style="15" bestFit="1" customWidth="1"/>
    <col min="2060" max="2060" width="17" style="15" bestFit="1" customWidth="1"/>
    <col min="2061" max="2061" width="17.7109375" style="15" bestFit="1" customWidth="1"/>
    <col min="2062" max="2304" width="11.42578125" style="15"/>
    <col min="2305" max="2305" width="9.7109375" style="15" customWidth="1"/>
    <col min="2306" max="2306" width="0.85546875" style="15" customWidth="1"/>
    <col min="2307" max="2307" width="23" style="15" customWidth="1"/>
    <col min="2308" max="2308" width="20.140625" style="15" customWidth="1"/>
    <col min="2309" max="2309" width="19.7109375" style="15" customWidth="1"/>
    <col min="2310" max="2310" width="25.42578125" style="15" customWidth="1"/>
    <col min="2311" max="2311" width="24.85546875" style="15" bestFit="1" customWidth="1"/>
    <col min="2312" max="2312" width="22.28515625" style="15" bestFit="1" customWidth="1"/>
    <col min="2313" max="2313" width="16.5703125" style="15" bestFit="1" customWidth="1"/>
    <col min="2314" max="2314" width="15.5703125" style="15" bestFit="1" customWidth="1"/>
    <col min="2315" max="2315" width="16.85546875" style="15" bestFit="1" customWidth="1"/>
    <col min="2316" max="2316" width="17" style="15" bestFit="1" customWidth="1"/>
    <col min="2317" max="2317" width="17.7109375" style="15" bestFit="1" customWidth="1"/>
    <col min="2318" max="2560" width="11.42578125" style="15"/>
    <col min="2561" max="2561" width="9.7109375" style="15" customWidth="1"/>
    <col min="2562" max="2562" width="0.85546875" style="15" customWidth="1"/>
    <col min="2563" max="2563" width="23" style="15" customWidth="1"/>
    <col min="2564" max="2564" width="20.140625" style="15" customWidth="1"/>
    <col min="2565" max="2565" width="19.7109375" style="15" customWidth="1"/>
    <col min="2566" max="2566" width="25.42578125" style="15" customWidth="1"/>
    <col min="2567" max="2567" width="24.85546875" style="15" bestFit="1" customWidth="1"/>
    <col min="2568" max="2568" width="22.28515625" style="15" bestFit="1" customWidth="1"/>
    <col min="2569" max="2569" width="16.5703125" style="15" bestFit="1" customWidth="1"/>
    <col min="2570" max="2570" width="15.5703125" style="15" bestFit="1" customWidth="1"/>
    <col min="2571" max="2571" width="16.85546875" style="15" bestFit="1" customWidth="1"/>
    <col min="2572" max="2572" width="17" style="15" bestFit="1" customWidth="1"/>
    <col min="2573" max="2573" width="17.7109375" style="15" bestFit="1" customWidth="1"/>
    <col min="2574" max="2816" width="11.42578125" style="15"/>
    <col min="2817" max="2817" width="9.7109375" style="15" customWidth="1"/>
    <col min="2818" max="2818" width="0.85546875" style="15" customWidth="1"/>
    <col min="2819" max="2819" width="23" style="15" customWidth="1"/>
    <col min="2820" max="2820" width="20.140625" style="15" customWidth="1"/>
    <col min="2821" max="2821" width="19.7109375" style="15" customWidth="1"/>
    <col min="2822" max="2822" width="25.42578125" style="15" customWidth="1"/>
    <col min="2823" max="2823" width="24.85546875" style="15" bestFit="1" customWidth="1"/>
    <col min="2824" max="2824" width="22.28515625" style="15" bestFit="1" customWidth="1"/>
    <col min="2825" max="2825" width="16.5703125" style="15" bestFit="1" customWidth="1"/>
    <col min="2826" max="2826" width="15.5703125" style="15" bestFit="1" customWidth="1"/>
    <col min="2827" max="2827" width="16.85546875" style="15" bestFit="1" customWidth="1"/>
    <col min="2828" max="2828" width="17" style="15" bestFit="1" customWidth="1"/>
    <col min="2829" max="2829" width="17.7109375" style="15" bestFit="1" customWidth="1"/>
    <col min="2830" max="3072" width="11.42578125" style="15"/>
    <col min="3073" max="3073" width="9.7109375" style="15" customWidth="1"/>
    <col min="3074" max="3074" width="0.85546875" style="15" customWidth="1"/>
    <col min="3075" max="3075" width="23" style="15" customWidth="1"/>
    <col min="3076" max="3076" width="20.140625" style="15" customWidth="1"/>
    <col min="3077" max="3077" width="19.7109375" style="15" customWidth="1"/>
    <col min="3078" max="3078" width="25.42578125" style="15" customWidth="1"/>
    <col min="3079" max="3079" width="24.85546875" style="15" bestFit="1" customWidth="1"/>
    <col min="3080" max="3080" width="22.28515625" style="15" bestFit="1" customWidth="1"/>
    <col min="3081" max="3081" width="16.5703125" style="15" bestFit="1" customWidth="1"/>
    <col min="3082" max="3082" width="15.5703125" style="15" bestFit="1" customWidth="1"/>
    <col min="3083" max="3083" width="16.85546875" style="15" bestFit="1" customWidth="1"/>
    <col min="3084" max="3084" width="17" style="15" bestFit="1" customWidth="1"/>
    <col min="3085" max="3085" width="17.7109375" style="15" bestFit="1" customWidth="1"/>
    <col min="3086" max="3328" width="11.42578125" style="15"/>
    <col min="3329" max="3329" width="9.7109375" style="15" customWidth="1"/>
    <col min="3330" max="3330" width="0.85546875" style="15" customWidth="1"/>
    <col min="3331" max="3331" width="23" style="15" customWidth="1"/>
    <col min="3332" max="3332" width="20.140625" style="15" customWidth="1"/>
    <col min="3333" max="3333" width="19.7109375" style="15" customWidth="1"/>
    <col min="3334" max="3334" width="25.42578125" style="15" customWidth="1"/>
    <col min="3335" max="3335" width="24.85546875" style="15" bestFit="1" customWidth="1"/>
    <col min="3336" max="3336" width="22.28515625" style="15" bestFit="1" customWidth="1"/>
    <col min="3337" max="3337" width="16.5703125" style="15" bestFit="1" customWidth="1"/>
    <col min="3338" max="3338" width="15.5703125" style="15" bestFit="1" customWidth="1"/>
    <col min="3339" max="3339" width="16.85546875" style="15" bestFit="1" customWidth="1"/>
    <col min="3340" max="3340" width="17" style="15" bestFit="1" customWidth="1"/>
    <col min="3341" max="3341" width="17.7109375" style="15" bestFit="1" customWidth="1"/>
    <col min="3342" max="3584" width="11.42578125" style="15"/>
    <col min="3585" max="3585" width="9.7109375" style="15" customWidth="1"/>
    <col min="3586" max="3586" width="0.85546875" style="15" customWidth="1"/>
    <col min="3587" max="3587" width="23" style="15" customWidth="1"/>
    <col min="3588" max="3588" width="20.140625" style="15" customWidth="1"/>
    <col min="3589" max="3589" width="19.7109375" style="15" customWidth="1"/>
    <col min="3590" max="3590" width="25.42578125" style="15" customWidth="1"/>
    <col min="3591" max="3591" width="24.85546875" style="15" bestFit="1" customWidth="1"/>
    <col min="3592" max="3592" width="22.28515625" style="15" bestFit="1" customWidth="1"/>
    <col min="3593" max="3593" width="16.5703125" style="15" bestFit="1" customWidth="1"/>
    <col min="3594" max="3594" width="15.5703125" style="15" bestFit="1" customWidth="1"/>
    <col min="3595" max="3595" width="16.85546875" style="15" bestFit="1" customWidth="1"/>
    <col min="3596" max="3596" width="17" style="15" bestFit="1" customWidth="1"/>
    <col min="3597" max="3597" width="17.7109375" style="15" bestFit="1" customWidth="1"/>
    <col min="3598" max="3840" width="11.42578125" style="15"/>
    <col min="3841" max="3841" width="9.7109375" style="15" customWidth="1"/>
    <col min="3842" max="3842" width="0.85546875" style="15" customWidth="1"/>
    <col min="3843" max="3843" width="23" style="15" customWidth="1"/>
    <col min="3844" max="3844" width="20.140625" style="15" customWidth="1"/>
    <col min="3845" max="3845" width="19.7109375" style="15" customWidth="1"/>
    <col min="3846" max="3846" width="25.42578125" style="15" customWidth="1"/>
    <col min="3847" max="3847" width="24.85546875" style="15" bestFit="1" customWidth="1"/>
    <col min="3848" max="3848" width="22.28515625" style="15" bestFit="1" customWidth="1"/>
    <col min="3849" max="3849" width="16.5703125" style="15" bestFit="1" customWidth="1"/>
    <col min="3850" max="3850" width="15.5703125" style="15" bestFit="1" customWidth="1"/>
    <col min="3851" max="3851" width="16.85546875" style="15" bestFit="1" customWidth="1"/>
    <col min="3852" max="3852" width="17" style="15" bestFit="1" customWidth="1"/>
    <col min="3853" max="3853" width="17.7109375" style="15" bestFit="1" customWidth="1"/>
    <col min="3854" max="4096" width="11.42578125" style="15"/>
    <col min="4097" max="4097" width="9.7109375" style="15" customWidth="1"/>
    <col min="4098" max="4098" width="0.85546875" style="15" customWidth="1"/>
    <col min="4099" max="4099" width="23" style="15" customWidth="1"/>
    <col min="4100" max="4100" width="20.140625" style="15" customWidth="1"/>
    <col min="4101" max="4101" width="19.7109375" style="15" customWidth="1"/>
    <col min="4102" max="4102" width="25.42578125" style="15" customWidth="1"/>
    <col min="4103" max="4103" width="24.85546875" style="15" bestFit="1" customWidth="1"/>
    <col min="4104" max="4104" width="22.28515625" style="15" bestFit="1" customWidth="1"/>
    <col min="4105" max="4105" width="16.5703125" style="15" bestFit="1" customWidth="1"/>
    <col min="4106" max="4106" width="15.5703125" style="15" bestFit="1" customWidth="1"/>
    <col min="4107" max="4107" width="16.85546875" style="15" bestFit="1" customWidth="1"/>
    <col min="4108" max="4108" width="17" style="15" bestFit="1" customWidth="1"/>
    <col min="4109" max="4109" width="17.7109375" style="15" bestFit="1" customWidth="1"/>
    <col min="4110" max="4352" width="11.42578125" style="15"/>
    <col min="4353" max="4353" width="9.7109375" style="15" customWidth="1"/>
    <col min="4354" max="4354" width="0.85546875" style="15" customWidth="1"/>
    <col min="4355" max="4355" width="23" style="15" customWidth="1"/>
    <col min="4356" max="4356" width="20.140625" style="15" customWidth="1"/>
    <col min="4357" max="4357" width="19.7109375" style="15" customWidth="1"/>
    <col min="4358" max="4358" width="25.42578125" style="15" customWidth="1"/>
    <col min="4359" max="4359" width="24.85546875" style="15" bestFit="1" customWidth="1"/>
    <col min="4360" max="4360" width="22.28515625" style="15" bestFit="1" customWidth="1"/>
    <col min="4361" max="4361" width="16.5703125" style="15" bestFit="1" customWidth="1"/>
    <col min="4362" max="4362" width="15.5703125" style="15" bestFit="1" customWidth="1"/>
    <col min="4363" max="4363" width="16.85546875" style="15" bestFit="1" customWidth="1"/>
    <col min="4364" max="4364" width="17" style="15" bestFit="1" customWidth="1"/>
    <col min="4365" max="4365" width="17.7109375" style="15" bestFit="1" customWidth="1"/>
    <col min="4366" max="4608" width="11.42578125" style="15"/>
    <col min="4609" max="4609" width="9.7109375" style="15" customWidth="1"/>
    <col min="4610" max="4610" width="0.85546875" style="15" customWidth="1"/>
    <col min="4611" max="4611" width="23" style="15" customWidth="1"/>
    <col min="4612" max="4612" width="20.140625" style="15" customWidth="1"/>
    <col min="4613" max="4613" width="19.7109375" style="15" customWidth="1"/>
    <col min="4614" max="4614" width="25.42578125" style="15" customWidth="1"/>
    <col min="4615" max="4615" width="24.85546875" style="15" bestFit="1" customWidth="1"/>
    <col min="4616" max="4616" width="22.28515625" style="15" bestFit="1" customWidth="1"/>
    <col min="4617" max="4617" width="16.5703125" style="15" bestFit="1" customWidth="1"/>
    <col min="4618" max="4618" width="15.5703125" style="15" bestFit="1" customWidth="1"/>
    <col min="4619" max="4619" width="16.85546875" style="15" bestFit="1" customWidth="1"/>
    <col min="4620" max="4620" width="17" style="15" bestFit="1" customWidth="1"/>
    <col min="4621" max="4621" width="17.7109375" style="15" bestFit="1" customWidth="1"/>
    <col min="4622" max="4864" width="11.42578125" style="15"/>
    <col min="4865" max="4865" width="9.7109375" style="15" customWidth="1"/>
    <col min="4866" max="4866" width="0.85546875" style="15" customWidth="1"/>
    <col min="4867" max="4867" width="23" style="15" customWidth="1"/>
    <col min="4868" max="4868" width="20.140625" style="15" customWidth="1"/>
    <col min="4869" max="4869" width="19.7109375" style="15" customWidth="1"/>
    <col min="4870" max="4870" width="25.42578125" style="15" customWidth="1"/>
    <col min="4871" max="4871" width="24.85546875" style="15" bestFit="1" customWidth="1"/>
    <col min="4872" max="4872" width="22.28515625" style="15" bestFit="1" customWidth="1"/>
    <col min="4873" max="4873" width="16.5703125" style="15" bestFit="1" customWidth="1"/>
    <col min="4874" max="4874" width="15.5703125" style="15" bestFit="1" customWidth="1"/>
    <col min="4875" max="4875" width="16.85546875" style="15" bestFit="1" customWidth="1"/>
    <col min="4876" max="4876" width="17" style="15" bestFit="1" customWidth="1"/>
    <col min="4877" max="4877" width="17.7109375" style="15" bestFit="1" customWidth="1"/>
    <col min="4878" max="5120" width="11.42578125" style="15"/>
    <col min="5121" max="5121" width="9.7109375" style="15" customWidth="1"/>
    <col min="5122" max="5122" width="0.85546875" style="15" customWidth="1"/>
    <col min="5123" max="5123" width="23" style="15" customWidth="1"/>
    <col min="5124" max="5124" width="20.140625" style="15" customWidth="1"/>
    <col min="5125" max="5125" width="19.7109375" style="15" customWidth="1"/>
    <col min="5126" max="5126" width="25.42578125" style="15" customWidth="1"/>
    <col min="5127" max="5127" width="24.85546875" style="15" bestFit="1" customWidth="1"/>
    <col min="5128" max="5128" width="22.28515625" style="15" bestFit="1" customWidth="1"/>
    <col min="5129" max="5129" width="16.5703125" style="15" bestFit="1" customWidth="1"/>
    <col min="5130" max="5130" width="15.5703125" style="15" bestFit="1" customWidth="1"/>
    <col min="5131" max="5131" width="16.85546875" style="15" bestFit="1" customWidth="1"/>
    <col min="5132" max="5132" width="17" style="15" bestFit="1" customWidth="1"/>
    <col min="5133" max="5133" width="17.7109375" style="15" bestFit="1" customWidth="1"/>
    <col min="5134" max="5376" width="11.42578125" style="15"/>
    <col min="5377" max="5377" width="9.7109375" style="15" customWidth="1"/>
    <col min="5378" max="5378" width="0.85546875" style="15" customWidth="1"/>
    <col min="5379" max="5379" width="23" style="15" customWidth="1"/>
    <col min="5380" max="5380" width="20.140625" style="15" customWidth="1"/>
    <col min="5381" max="5381" width="19.7109375" style="15" customWidth="1"/>
    <col min="5382" max="5382" width="25.42578125" style="15" customWidth="1"/>
    <col min="5383" max="5383" width="24.85546875" style="15" bestFit="1" customWidth="1"/>
    <col min="5384" max="5384" width="22.28515625" style="15" bestFit="1" customWidth="1"/>
    <col min="5385" max="5385" width="16.5703125" style="15" bestFit="1" customWidth="1"/>
    <col min="5386" max="5386" width="15.5703125" style="15" bestFit="1" customWidth="1"/>
    <col min="5387" max="5387" width="16.85546875" style="15" bestFit="1" customWidth="1"/>
    <col min="5388" max="5388" width="17" style="15" bestFit="1" customWidth="1"/>
    <col min="5389" max="5389" width="17.7109375" style="15" bestFit="1" customWidth="1"/>
    <col min="5390" max="5632" width="11.42578125" style="15"/>
    <col min="5633" max="5633" width="9.7109375" style="15" customWidth="1"/>
    <col min="5634" max="5634" width="0.85546875" style="15" customWidth="1"/>
    <col min="5635" max="5635" width="23" style="15" customWidth="1"/>
    <col min="5636" max="5636" width="20.140625" style="15" customWidth="1"/>
    <col min="5637" max="5637" width="19.7109375" style="15" customWidth="1"/>
    <col min="5638" max="5638" width="25.42578125" style="15" customWidth="1"/>
    <col min="5639" max="5639" width="24.85546875" style="15" bestFit="1" customWidth="1"/>
    <col min="5640" max="5640" width="22.28515625" style="15" bestFit="1" customWidth="1"/>
    <col min="5641" max="5641" width="16.5703125" style="15" bestFit="1" customWidth="1"/>
    <col min="5642" max="5642" width="15.5703125" style="15" bestFit="1" customWidth="1"/>
    <col min="5643" max="5643" width="16.85546875" style="15" bestFit="1" customWidth="1"/>
    <col min="5644" max="5644" width="17" style="15" bestFit="1" customWidth="1"/>
    <col min="5645" max="5645" width="17.7109375" style="15" bestFit="1" customWidth="1"/>
    <col min="5646" max="5888" width="11.42578125" style="15"/>
    <col min="5889" max="5889" width="9.7109375" style="15" customWidth="1"/>
    <col min="5890" max="5890" width="0.85546875" style="15" customWidth="1"/>
    <col min="5891" max="5891" width="23" style="15" customWidth="1"/>
    <col min="5892" max="5892" width="20.140625" style="15" customWidth="1"/>
    <col min="5893" max="5893" width="19.7109375" style="15" customWidth="1"/>
    <col min="5894" max="5894" width="25.42578125" style="15" customWidth="1"/>
    <col min="5895" max="5895" width="24.85546875" style="15" bestFit="1" customWidth="1"/>
    <col min="5896" max="5896" width="22.28515625" style="15" bestFit="1" customWidth="1"/>
    <col min="5897" max="5897" width="16.5703125" style="15" bestFit="1" customWidth="1"/>
    <col min="5898" max="5898" width="15.5703125" style="15" bestFit="1" customWidth="1"/>
    <col min="5899" max="5899" width="16.85546875" style="15" bestFit="1" customWidth="1"/>
    <col min="5900" max="5900" width="17" style="15" bestFit="1" customWidth="1"/>
    <col min="5901" max="5901" width="17.7109375" style="15" bestFit="1" customWidth="1"/>
    <col min="5902" max="6144" width="11.42578125" style="15"/>
    <col min="6145" max="6145" width="9.7109375" style="15" customWidth="1"/>
    <col min="6146" max="6146" width="0.85546875" style="15" customWidth="1"/>
    <col min="6147" max="6147" width="23" style="15" customWidth="1"/>
    <col min="6148" max="6148" width="20.140625" style="15" customWidth="1"/>
    <col min="6149" max="6149" width="19.7109375" style="15" customWidth="1"/>
    <col min="6150" max="6150" width="25.42578125" style="15" customWidth="1"/>
    <col min="6151" max="6151" width="24.85546875" style="15" bestFit="1" customWidth="1"/>
    <col min="6152" max="6152" width="22.28515625" style="15" bestFit="1" customWidth="1"/>
    <col min="6153" max="6153" width="16.5703125" style="15" bestFit="1" customWidth="1"/>
    <col min="6154" max="6154" width="15.5703125" style="15" bestFit="1" customWidth="1"/>
    <col min="6155" max="6155" width="16.85546875" style="15" bestFit="1" customWidth="1"/>
    <col min="6156" max="6156" width="17" style="15" bestFit="1" customWidth="1"/>
    <col min="6157" max="6157" width="17.7109375" style="15" bestFit="1" customWidth="1"/>
    <col min="6158" max="6400" width="11.42578125" style="15"/>
    <col min="6401" max="6401" width="9.7109375" style="15" customWidth="1"/>
    <col min="6402" max="6402" width="0.85546875" style="15" customWidth="1"/>
    <col min="6403" max="6403" width="23" style="15" customWidth="1"/>
    <col min="6404" max="6404" width="20.140625" style="15" customWidth="1"/>
    <col min="6405" max="6405" width="19.7109375" style="15" customWidth="1"/>
    <col min="6406" max="6406" width="25.42578125" style="15" customWidth="1"/>
    <col min="6407" max="6407" width="24.85546875" style="15" bestFit="1" customWidth="1"/>
    <col min="6408" max="6408" width="22.28515625" style="15" bestFit="1" customWidth="1"/>
    <col min="6409" max="6409" width="16.5703125" style="15" bestFit="1" customWidth="1"/>
    <col min="6410" max="6410" width="15.5703125" style="15" bestFit="1" customWidth="1"/>
    <col min="6411" max="6411" width="16.85546875" style="15" bestFit="1" customWidth="1"/>
    <col min="6412" max="6412" width="17" style="15" bestFit="1" customWidth="1"/>
    <col min="6413" max="6413" width="17.7109375" style="15" bestFit="1" customWidth="1"/>
    <col min="6414" max="6656" width="11.42578125" style="15"/>
    <col min="6657" max="6657" width="9.7109375" style="15" customWidth="1"/>
    <col min="6658" max="6658" width="0.85546875" style="15" customWidth="1"/>
    <col min="6659" max="6659" width="23" style="15" customWidth="1"/>
    <col min="6660" max="6660" width="20.140625" style="15" customWidth="1"/>
    <col min="6661" max="6661" width="19.7109375" style="15" customWidth="1"/>
    <col min="6662" max="6662" width="25.42578125" style="15" customWidth="1"/>
    <col min="6663" max="6663" width="24.85546875" style="15" bestFit="1" customWidth="1"/>
    <col min="6664" max="6664" width="22.28515625" style="15" bestFit="1" customWidth="1"/>
    <col min="6665" max="6665" width="16.5703125" style="15" bestFit="1" customWidth="1"/>
    <col min="6666" max="6666" width="15.5703125" style="15" bestFit="1" customWidth="1"/>
    <col min="6667" max="6667" width="16.85546875" style="15" bestFit="1" customWidth="1"/>
    <col min="6668" max="6668" width="17" style="15" bestFit="1" customWidth="1"/>
    <col min="6669" max="6669" width="17.7109375" style="15" bestFit="1" customWidth="1"/>
    <col min="6670" max="6912" width="11.42578125" style="15"/>
    <col min="6913" max="6913" width="9.7109375" style="15" customWidth="1"/>
    <col min="6914" max="6914" width="0.85546875" style="15" customWidth="1"/>
    <col min="6915" max="6915" width="23" style="15" customWidth="1"/>
    <col min="6916" max="6916" width="20.140625" style="15" customWidth="1"/>
    <col min="6917" max="6917" width="19.7109375" style="15" customWidth="1"/>
    <col min="6918" max="6918" width="25.42578125" style="15" customWidth="1"/>
    <col min="6919" max="6919" width="24.85546875" style="15" bestFit="1" customWidth="1"/>
    <col min="6920" max="6920" width="22.28515625" style="15" bestFit="1" customWidth="1"/>
    <col min="6921" max="6921" width="16.5703125" style="15" bestFit="1" customWidth="1"/>
    <col min="6922" max="6922" width="15.5703125" style="15" bestFit="1" customWidth="1"/>
    <col min="6923" max="6923" width="16.85546875" style="15" bestFit="1" customWidth="1"/>
    <col min="6924" max="6924" width="17" style="15" bestFit="1" customWidth="1"/>
    <col min="6925" max="6925" width="17.7109375" style="15" bestFit="1" customWidth="1"/>
    <col min="6926" max="7168" width="11.42578125" style="15"/>
    <col min="7169" max="7169" width="9.7109375" style="15" customWidth="1"/>
    <col min="7170" max="7170" width="0.85546875" style="15" customWidth="1"/>
    <col min="7171" max="7171" width="23" style="15" customWidth="1"/>
    <col min="7172" max="7172" width="20.140625" style="15" customWidth="1"/>
    <col min="7173" max="7173" width="19.7109375" style="15" customWidth="1"/>
    <col min="7174" max="7174" width="25.42578125" style="15" customWidth="1"/>
    <col min="7175" max="7175" width="24.85546875" style="15" bestFit="1" customWidth="1"/>
    <col min="7176" max="7176" width="22.28515625" style="15" bestFit="1" customWidth="1"/>
    <col min="7177" max="7177" width="16.5703125" style="15" bestFit="1" customWidth="1"/>
    <col min="7178" max="7178" width="15.5703125" style="15" bestFit="1" customWidth="1"/>
    <col min="7179" max="7179" width="16.85546875" style="15" bestFit="1" customWidth="1"/>
    <col min="7180" max="7180" width="17" style="15" bestFit="1" customWidth="1"/>
    <col min="7181" max="7181" width="17.7109375" style="15" bestFit="1" customWidth="1"/>
    <col min="7182" max="7424" width="11.42578125" style="15"/>
    <col min="7425" max="7425" width="9.7109375" style="15" customWidth="1"/>
    <col min="7426" max="7426" width="0.85546875" style="15" customWidth="1"/>
    <col min="7427" max="7427" width="23" style="15" customWidth="1"/>
    <col min="7428" max="7428" width="20.140625" style="15" customWidth="1"/>
    <col min="7429" max="7429" width="19.7109375" style="15" customWidth="1"/>
    <col min="7430" max="7430" width="25.42578125" style="15" customWidth="1"/>
    <col min="7431" max="7431" width="24.85546875" style="15" bestFit="1" customWidth="1"/>
    <col min="7432" max="7432" width="22.28515625" style="15" bestFit="1" customWidth="1"/>
    <col min="7433" max="7433" width="16.5703125" style="15" bestFit="1" customWidth="1"/>
    <col min="7434" max="7434" width="15.5703125" style="15" bestFit="1" customWidth="1"/>
    <col min="7435" max="7435" width="16.85546875" style="15" bestFit="1" customWidth="1"/>
    <col min="7436" max="7436" width="17" style="15" bestFit="1" customWidth="1"/>
    <col min="7437" max="7437" width="17.7109375" style="15" bestFit="1" customWidth="1"/>
    <col min="7438" max="7680" width="11.42578125" style="15"/>
    <col min="7681" max="7681" width="9.7109375" style="15" customWidth="1"/>
    <col min="7682" max="7682" width="0.85546875" style="15" customWidth="1"/>
    <col min="7683" max="7683" width="23" style="15" customWidth="1"/>
    <col min="7684" max="7684" width="20.140625" style="15" customWidth="1"/>
    <col min="7685" max="7685" width="19.7109375" style="15" customWidth="1"/>
    <col min="7686" max="7686" width="25.42578125" style="15" customWidth="1"/>
    <col min="7687" max="7687" width="24.85546875" style="15" bestFit="1" customWidth="1"/>
    <col min="7688" max="7688" width="22.28515625" style="15" bestFit="1" customWidth="1"/>
    <col min="7689" max="7689" width="16.5703125" style="15" bestFit="1" customWidth="1"/>
    <col min="7690" max="7690" width="15.5703125" style="15" bestFit="1" customWidth="1"/>
    <col min="7691" max="7691" width="16.85546875" style="15" bestFit="1" customWidth="1"/>
    <col min="7692" max="7692" width="17" style="15" bestFit="1" customWidth="1"/>
    <col min="7693" max="7693" width="17.7109375" style="15" bestFit="1" customWidth="1"/>
    <col min="7694" max="7936" width="11.42578125" style="15"/>
    <col min="7937" max="7937" width="9.7109375" style="15" customWidth="1"/>
    <col min="7938" max="7938" width="0.85546875" style="15" customWidth="1"/>
    <col min="7939" max="7939" width="23" style="15" customWidth="1"/>
    <col min="7940" max="7940" width="20.140625" style="15" customWidth="1"/>
    <col min="7941" max="7941" width="19.7109375" style="15" customWidth="1"/>
    <col min="7942" max="7942" width="25.42578125" style="15" customWidth="1"/>
    <col min="7943" max="7943" width="24.85546875" style="15" bestFit="1" customWidth="1"/>
    <col min="7944" max="7944" width="22.28515625" style="15" bestFit="1" customWidth="1"/>
    <col min="7945" max="7945" width="16.5703125" style="15" bestFit="1" customWidth="1"/>
    <col min="7946" max="7946" width="15.5703125" style="15" bestFit="1" customWidth="1"/>
    <col min="7947" max="7947" width="16.85546875" style="15" bestFit="1" customWidth="1"/>
    <col min="7948" max="7948" width="17" style="15" bestFit="1" customWidth="1"/>
    <col min="7949" max="7949" width="17.7109375" style="15" bestFit="1" customWidth="1"/>
    <col min="7950" max="8192" width="11.42578125" style="15"/>
    <col min="8193" max="8193" width="9.7109375" style="15" customWidth="1"/>
    <col min="8194" max="8194" width="0.85546875" style="15" customWidth="1"/>
    <col min="8195" max="8195" width="23" style="15" customWidth="1"/>
    <col min="8196" max="8196" width="20.140625" style="15" customWidth="1"/>
    <col min="8197" max="8197" width="19.7109375" style="15" customWidth="1"/>
    <col min="8198" max="8198" width="25.42578125" style="15" customWidth="1"/>
    <col min="8199" max="8199" width="24.85546875" style="15" bestFit="1" customWidth="1"/>
    <col min="8200" max="8200" width="22.28515625" style="15" bestFit="1" customWidth="1"/>
    <col min="8201" max="8201" width="16.5703125" style="15" bestFit="1" customWidth="1"/>
    <col min="8202" max="8202" width="15.5703125" style="15" bestFit="1" customWidth="1"/>
    <col min="8203" max="8203" width="16.85546875" style="15" bestFit="1" customWidth="1"/>
    <col min="8204" max="8204" width="17" style="15" bestFit="1" customWidth="1"/>
    <col min="8205" max="8205" width="17.7109375" style="15" bestFit="1" customWidth="1"/>
    <col min="8206" max="8448" width="11.42578125" style="15"/>
    <col min="8449" max="8449" width="9.7109375" style="15" customWidth="1"/>
    <col min="8450" max="8450" width="0.85546875" style="15" customWidth="1"/>
    <col min="8451" max="8451" width="23" style="15" customWidth="1"/>
    <col min="8452" max="8452" width="20.140625" style="15" customWidth="1"/>
    <col min="8453" max="8453" width="19.7109375" style="15" customWidth="1"/>
    <col min="8454" max="8454" width="25.42578125" style="15" customWidth="1"/>
    <col min="8455" max="8455" width="24.85546875" style="15" bestFit="1" customWidth="1"/>
    <col min="8456" max="8456" width="22.28515625" style="15" bestFit="1" customWidth="1"/>
    <col min="8457" max="8457" width="16.5703125" style="15" bestFit="1" customWidth="1"/>
    <col min="8458" max="8458" width="15.5703125" style="15" bestFit="1" customWidth="1"/>
    <col min="8459" max="8459" width="16.85546875" style="15" bestFit="1" customWidth="1"/>
    <col min="8460" max="8460" width="17" style="15" bestFit="1" customWidth="1"/>
    <col min="8461" max="8461" width="17.7109375" style="15" bestFit="1" customWidth="1"/>
    <col min="8462" max="8704" width="11.42578125" style="15"/>
    <col min="8705" max="8705" width="9.7109375" style="15" customWidth="1"/>
    <col min="8706" max="8706" width="0.85546875" style="15" customWidth="1"/>
    <col min="8707" max="8707" width="23" style="15" customWidth="1"/>
    <col min="8708" max="8708" width="20.140625" style="15" customWidth="1"/>
    <col min="8709" max="8709" width="19.7109375" style="15" customWidth="1"/>
    <col min="8710" max="8710" width="25.42578125" style="15" customWidth="1"/>
    <col min="8711" max="8711" width="24.85546875" style="15" bestFit="1" customWidth="1"/>
    <col min="8712" max="8712" width="22.28515625" style="15" bestFit="1" customWidth="1"/>
    <col min="8713" max="8713" width="16.5703125" style="15" bestFit="1" customWidth="1"/>
    <col min="8714" max="8714" width="15.5703125" style="15" bestFit="1" customWidth="1"/>
    <col min="8715" max="8715" width="16.85546875" style="15" bestFit="1" customWidth="1"/>
    <col min="8716" max="8716" width="17" style="15" bestFit="1" customWidth="1"/>
    <col min="8717" max="8717" width="17.7109375" style="15" bestFit="1" customWidth="1"/>
    <col min="8718" max="8960" width="11.42578125" style="15"/>
    <col min="8961" max="8961" width="9.7109375" style="15" customWidth="1"/>
    <col min="8962" max="8962" width="0.85546875" style="15" customWidth="1"/>
    <col min="8963" max="8963" width="23" style="15" customWidth="1"/>
    <col min="8964" max="8964" width="20.140625" style="15" customWidth="1"/>
    <col min="8965" max="8965" width="19.7109375" style="15" customWidth="1"/>
    <col min="8966" max="8966" width="25.42578125" style="15" customWidth="1"/>
    <col min="8967" max="8967" width="24.85546875" style="15" bestFit="1" customWidth="1"/>
    <col min="8968" max="8968" width="22.28515625" style="15" bestFit="1" customWidth="1"/>
    <col min="8969" max="8969" width="16.5703125" style="15" bestFit="1" customWidth="1"/>
    <col min="8970" max="8970" width="15.5703125" style="15" bestFit="1" customWidth="1"/>
    <col min="8971" max="8971" width="16.85546875" style="15" bestFit="1" customWidth="1"/>
    <col min="8972" max="8972" width="17" style="15" bestFit="1" customWidth="1"/>
    <col min="8973" max="8973" width="17.7109375" style="15" bestFit="1" customWidth="1"/>
    <col min="8974" max="9216" width="11.42578125" style="15"/>
    <col min="9217" max="9217" width="9.7109375" style="15" customWidth="1"/>
    <col min="9218" max="9218" width="0.85546875" style="15" customWidth="1"/>
    <col min="9219" max="9219" width="23" style="15" customWidth="1"/>
    <col min="9220" max="9220" width="20.140625" style="15" customWidth="1"/>
    <col min="9221" max="9221" width="19.7109375" style="15" customWidth="1"/>
    <col min="9222" max="9222" width="25.42578125" style="15" customWidth="1"/>
    <col min="9223" max="9223" width="24.85546875" style="15" bestFit="1" customWidth="1"/>
    <col min="9224" max="9224" width="22.28515625" style="15" bestFit="1" customWidth="1"/>
    <col min="9225" max="9225" width="16.5703125" style="15" bestFit="1" customWidth="1"/>
    <col min="9226" max="9226" width="15.5703125" style="15" bestFit="1" customWidth="1"/>
    <col min="9227" max="9227" width="16.85546875" style="15" bestFit="1" customWidth="1"/>
    <col min="9228" max="9228" width="17" style="15" bestFit="1" customWidth="1"/>
    <col min="9229" max="9229" width="17.7109375" style="15" bestFit="1" customWidth="1"/>
    <col min="9230" max="9472" width="11.42578125" style="15"/>
    <col min="9473" max="9473" width="9.7109375" style="15" customWidth="1"/>
    <col min="9474" max="9474" width="0.85546875" style="15" customWidth="1"/>
    <col min="9475" max="9475" width="23" style="15" customWidth="1"/>
    <col min="9476" max="9476" width="20.140625" style="15" customWidth="1"/>
    <col min="9477" max="9477" width="19.7109375" style="15" customWidth="1"/>
    <col min="9478" max="9478" width="25.42578125" style="15" customWidth="1"/>
    <col min="9479" max="9479" width="24.85546875" style="15" bestFit="1" customWidth="1"/>
    <col min="9480" max="9480" width="22.28515625" style="15" bestFit="1" customWidth="1"/>
    <col min="9481" max="9481" width="16.5703125" style="15" bestFit="1" customWidth="1"/>
    <col min="9482" max="9482" width="15.5703125" style="15" bestFit="1" customWidth="1"/>
    <col min="9483" max="9483" width="16.85546875" style="15" bestFit="1" customWidth="1"/>
    <col min="9484" max="9484" width="17" style="15" bestFit="1" customWidth="1"/>
    <col min="9485" max="9485" width="17.7109375" style="15" bestFit="1" customWidth="1"/>
    <col min="9486" max="9728" width="11.42578125" style="15"/>
    <col min="9729" max="9729" width="9.7109375" style="15" customWidth="1"/>
    <col min="9730" max="9730" width="0.85546875" style="15" customWidth="1"/>
    <col min="9731" max="9731" width="23" style="15" customWidth="1"/>
    <col min="9732" max="9732" width="20.140625" style="15" customWidth="1"/>
    <col min="9733" max="9733" width="19.7109375" style="15" customWidth="1"/>
    <col min="9734" max="9734" width="25.42578125" style="15" customWidth="1"/>
    <col min="9735" max="9735" width="24.85546875" style="15" bestFit="1" customWidth="1"/>
    <col min="9736" max="9736" width="22.28515625" style="15" bestFit="1" customWidth="1"/>
    <col min="9737" max="9737" width="16.5703125" style="15" bestFit="1" customWidth="1"/>
    <col min="9738" max="9738" width="15.5703125" style="15" bestFit="1" customWidth="1"/>
    <col min="9739" max="9739" width="16.85546875" style="15" bestFit="1" customWidth="1"/>
    <col min="9740" max="9740" width="17" style="15" bestFit="1" customWidth="1"/>
    <col min="9741" max="9741" width="17.7109375" style="15" bestFit="1" customWidth="1"/>
    <col min="9742" max="9984" width="11.42578125" style="15"/>
    <col min="9985" max="9985" width="9.7109375" style="15" customWidth="1"/>
    <col min="9986" max="9986" width="0.85546875" style="15" customWidth="1"/>
    <col min="9987" max="9987" width="23" style="15" customWidth="1"/>
    <col min="9988" max="9988" width="20.140625" style="15" customWidth="1"/>
    <col min="9989" max="9989" width="19.7109375" style="15" customWidth="1"/>
    <col min="9990" max="9990" width="25.42578125" style="15" customWidth="1"/>
    <col min="9991" max="9991" width="24.85546875" style="15" bestFit="1" customWidth="1"/>
    <col min="9992" max="9992" width="22.28515625" style="15" bestFit="1" customWidth="1"/>
    <col min="9993" max="9993" width="16.5703125" style="15" bestFit="1" customWidth="1"/>
    <col min="9994" max="9994" width="15.5703125" style="15" bestFit="1" customWidth="1"/>
    <col min="9995" max="9995" width="16.85546875" style="15" bestFit="1" customWidth="1"/>
    <col min="9996" max="9996" width="17" style="15" bestFit="1" customWidth="1"/>
    <col min="9997" max="9997" width="17.7109375" style="15" bestFit="1" customWidth="1"/>
    <col min="9998" max="10240" width="11.42578125" style="15"/>
    <col min="10241" max="10241" width="9.7109375" style="15" customWidth="1"/>
    <col min="10242" max="10242" width="0.85546875" style="15" customWidth="1"/>
    <col min="10243" max="10243" width="23" style="15" customWidth="1"/>
    <col min="10244" max="10244" width="20.140625" style="15" customWidth="1"/>
    <col min="10245" max="10245" width="19.7109375" style="15" customWidth="1"/>
    <col min="10246" max="10246" width="25.42578125" style="15" customWidth="1"/>
    <col min="10247" max="10247" width="24.85546875" style="15" bestFit="1" customWidth="1"/>
    <col min="10248" max="10248" width="22.28515625" style="15" bestFit="1" customWidth="1"/>
    <col min="10249" max="10249" width="16.5703125" style="15" bestFit="1" customWidth="1"/>
    <col min="10250" max="10250" width="15.5703125" style="15" bestFit="1" customWidth="1"/>
    <col min="10251" max="10251" width="16.85546875" style="15" bestFit="1" customWidth="1"/>
    <col min="10252" max="10252" width="17" style="15" bestFit="1" customWidth="1"/>
    <col min="10253" max="10253" width="17.7109375" style="15" bestFit="1" customWidth="1"/>
    <col min="10254" max="10496" width="11.42578125" style="15"/>
    <col min="10497" max="10497" width="9.7109375" style="15" customWidth="1"/>
    <col min="10498" max="10498" width="0.85546875" style="15" customWidth="1"/>
    <col min="10499" max="10499" width="23" style="15" customWidth="1"/>
    <col min="10500" max="10500" width="20.140625" style="15" customWidth="1"/>
    <col min="10501" max="10501" width="19.7109375" style="15" customWidth="1"/>
    <col min="10502" max="10502" width="25.42578125" style="15" customWidth="1"/>
    <col min="10503" max="10503" width="24.85546875" style="15" bestFit="1" customWidth="1"/>
    <col min="10504" max="10504" width="22.28515625" style="15" bestFit="1" customWidth="1"/>
    <col min="10505" max="10505" width="16.5703125" style="15" bestFit="1" customWidth="1"/>
    <col min="10506" max="10506" width="15.5703125" style="15" bestFit="1" customWidth="1"/>
    <col min="10507" max="10507" width="16.85546875" style="15" bestFit="1" customWidth="1"/>
    <col min="10508" max="10508" width="17" style="15" bestFit="1" customWidth="1"/>
    <col min="10509" max="10509" width="17.7109375" style="15" bestFit="1" customWidth="1"/>
    <col min="10510" max="10752" width="11.42578125" style="15"/>
    <col min="10753" max="10753" width="9.7109375" style="15" customWidth="1"/>
    <col min="10754" max="10754" width="0.85546875" style="15" customWidth="1"/>
    <col min="10755" max="10755" width="23" style="15" customWidth="1"/>
    <col min="10756" max="10756" width="20.140625" style="15" customWidth="1"/>
    <col min="10757" max="10757" width="19.7109375" style="15" customWidth="1"/>
    <col min="10758" max="10758" width="25.42578125" style="15" customWidth="1"/>
    <col min="10759" max="10759" width="24.85546875" style="15" bestFit="1" customWidth="1"/>
    <col min="10760" max="10760" width="22.28515625" style="15" bestFit="1" customWidth="1"/>
    <col min="10761" max="10761" width="16.5703125" style="15" bestFit="1" customWidth="1"/>
    <col min="10762" max="10762" width="15.5703125" style="15" bestFit="1" customWidth="1"/>
    <col min="10763" max="10763" width="16.85546875" style="15" bestFit="1" customWidth="1"/>
    <col min="10764" max="10764" width="17" style="15" bestFit="1" customWidth="1"/>
    <col min="10765" max="10765" width="17.7109375" style="15" bestFit="1" customWidth="1"/>
    <col min="10766" max="11008" width="11.42578125" style="15"/>
    <col min="11009" max="11009" width="9.7109375" style="15" customWidth="1"/>
    <col min="11010" max="11010" width="0.85546875" style="15" customWidth="1"/>
    <col min="11011" max="11011" width="23" style="15" customWidth="1"/>
    <col min="11012" max="11012" width="20.140625" style="15" customWidth="1"/>
    <col min="11013" max="11013" width="19.7109375" style="15" customWidth="1"/>
    <col min="11014" max="11014" width="25.42578125" style="15" customWidth="1"/>
    <col min="11015" max="11015" width="24.85546875" style="15" bestFit="1" customWidth="1"/>
    <col min="11016" max="11016" width="22.28515625" style="15" bestFit="1" customWidth="1"/>
    <col min="11017" max="11017" width="16.5703125" style="15" bestFit="1" customWidth="1"/>
    <col min="11018" max="11018" width="15.5703125" style="15" bestFit="1" customWidth="1"/>
    <col min="11019" max="11019" width="16.85546875" style="15" bestFit="1" customWidth="1"/>
    <col min="11020" max="11020" width="17" style="15" bestFit="1" customWidth="1"/>
    <col min="11021" max="11021" width="17.7109375" style="15" bestFit="1" customWidth="1"/>
    <col min="11022" max="11264" width="11.42578125" style="15"/>
    <col min="11265" max="11265" width="9.7109375" style="15" customWidth="1"/>
    <col min="11266" max="11266" width="0.85546875" style="15" customWidth="1"/>
    <col min="11267" max="11267" width="23" style="15" customWidth="1"/>
    <col min="11268" max="11268" width="20.140625" style="15" customWidth="1"/>
    <col min="11269" max="11269" width="19.7109375" style="15" customWidth="1"/>
    <col min="11270" max="11270" width="25.42578125" style="15" customWidth="1"/>
    <col min="11271" max="11271" width="24.85546875" style="15" bestFit="1" customWidth="1"/>
    <col min="11272" max="11272" width="22.28515625" style="15" bestFit="1" customWidth="1"/>
    <col min="11273" max="11273" width="16.5703125" style="15" bestFit="1" customWidth="1"/>
    <col min="11274" max="11274" width="15.5703125" style="15" bestFit="1" customWidth="1"/>
    <col min="11275" max="11275" width="16.85546875" style="15" bestFit="1" customWidth="1"/>
    <col min="11276" max="11276" width="17" style="15" bestFit="1" customWidth="1"/>
    <col min="11277" max="11277" width="17.7109375" style="15" bestFit="1" customWidth="1"/>
    <col min="11278" max="11520" width="11.42578125" style="15"/>
    <col min="11521" max="11521" width="9.7109375" style="15" customWidth="1"/>
    <col min="11522" max="11522" width="0.85546875" style="15" customWidth="1"/>
    <col min="11523" max="11523" width="23" style="15" customWidth="1"/>
    <col min="11524" max="11524" width="20.140625" style="15" customWidth="1"/>
    <col min="11525" max="11525" width="19.7109375" style="15" customWidth="1"/>
    <col min="11526" max="11526" width="25.42578125" style="15" customWidth="1"/>
    <col min="11527" max="11527" width="24.85546875" style="15" bestFit="1" customWidth="1"/>
    <col min="11528" max="11528" width="22.28515625" style="15" bestFit="1" customWidth="1"/>
    <col min="11529" max="11529" width="16.5703125" style="15" bestFit="1" customWidth="1"/>
    <col min="11530" max="11530" width="15.5703125" style="15" bestFit="1" customWidth="1"/>
    <col min="11531" max="11531" width="16.85546875" style="15" bestFit="1" customWidth="1"/>
    <col min="11532" max="11532" width="17" style="15" bestFit="1" customWidth="1"/>
    <col min="11533" max="11533" width="17.7109375" style="15" bestFit="1" customWidth="1"/>
    <col min="11534" max="11776" width="11.42578125" style="15"/>
    <col min="11777" max="11777" width="9.7109375" style="15" customWidth="1"/>
    <col min="11778" max="11778" width="0.85546875" style="15" customWidth="1"/>
    <col min="11779" max="11779" width="23" style="15" customWidth="1"/>
    <col min="11780" max="11780" width="20.140625" style="15" customWidth="1"/>
    <col min="11781" max="11781" width="19.7109375" style="15" customWidth="1"/>
    <col min="11782" max="11782" width="25.42578125" style="15" customWidth="1"/>
    <col min="11783" max="11783" width="24.85546875" style="15" bestFit="1" customWidth="1"/>
    <col min="11784" max="11784" width="22.28515625" style="15" bestFit="1" customWidth="1"/>
    <col min="11785" max="11785" width="16.5703125" style="15" bestFit="1" customWidth="1"/>
    <col min="11786" max="11786" width="15.5703125" style="15" bestFit="1" customWidth="1"/>
    <col min="11787" max="11787" width="16.85546875" style="15" bestFit="1" customWidth="1"/>
    <col min="11788" max="11788" width="17" style="15" bestFit="1" customWidth="1"/>
    <col min="11789" max="11789" width="17.7109375" style="15" bestFit="1" customWidth="1"/>
    <col min="11790" max="12032" width="11.42578125" style="15"/>
    <col min="12033" max="12033" width="9.7109375" style="15" customWidth="1"/>
    <col min="12034" max="12034" width="0.85546875" style="15" customWidth="1"/>
    <col min="12035" max="12035" width="23" style="15" customWidth="1"/>
    <col min="12036" max="12036" width="20.140625" style="15" customWidth="1"/>
    <col min="12037" max="12037" width="19.7109375" style="15" customWidth="1"/>
    <col min="12038" max="12038" width="25.42578125" style="15" customWidth="1"/>
    <col min="12039" max="12039" width="24.85546875" style="15" bestFit="1" customWidth="1"/>
    <col min="12040" max="12040" width="22.28515625" style="15" bestFit="1" customWidth="1"/>
    <col min="12041" max="12041" width="16.5703125" style="15" bestFit="1" customWidth="1"/>
    <col min="12042" max="12042" width="15.5703125" style="15" bestFit="1" customWidth="1"/>
    <col min="12043" max="12043" width="16.85546875" style="15" bestFit="1" customWidth="1"/>
    <col min="12044" max="12044" width="17" style="15" bestFit="1" customWidth="1"/>
    <col min="12045" max="12045" width="17.7109375" style="15" bestFit="1" customWidth="1"/>
    <col min="12046" max="12288" width="11.42578125" style="15"/>
    <col min="12289" max="12289" width="9.7109375" style="15" customWidth="1"/>
    <col min="12290" max="12290" width="0.85546875" style="15" customWidth="1"/>
    <col min="12291" max="12291" width="23" style="15" customWidth="1"/>
    <col min="12292" max="12292" width="20.140625" style="15" customWidth="1"/>
    <col min="12293" max="12293" width="19.7109375" style="15" customWidth="1"/>
    <col min="12294" max="12294" width="25.42578125" style="15" customWidth="1"/>
    <col min="12295" max="12295" width="24.85546875" style="15" bestFit="1" customWidth="1"/>
    <col min="12296" max="12296" width="22.28515625" style="15" bestFit="1" customWidth="1"/>
    <col min="12297" max="12297" width="16.5703125" style="15" bestFit="1" customWidth="1"/>
    <col min="12298" max="12298" width="15.5703125" style="15" bestFit="1" customWidth="1"/>
    <col min="12299" max="12299" width="16.85546875" style="15" bestFit="1" customWidth="1"/>
    <col min="12300" max="12300" width="17" style="15" bestFit="1" customWidth="1"/>
    <col min="12301" max="12301" width="17.7109375" style="15" bestFit="1" customWidth="1"/>
    <col min="12302" max="12544" width="11.42578125" style="15"/>
    <col min="12545" max="12545" width="9.7109375" style="15" customWidth="1"/>
    <col min="12546" max="12546" width="0.85546875" style="15" customWidth="1"/>
    <col min="12547" max="12547" width="23" style="15" customWidth="1"/>
    <col min="12548" max="12548" width="20.140625" style="15" customWidth="1"/>
    <col min="12549" max="12549" width="19.7109375" style="15" customWidth="1"/>
    <col min="12550" max="12550" width="25.42578125" style="15" customWidth="1"/>
    <col min="12551" max="12551" width="24.85546875" style="15" bestFit="1" customWidth="1"/>
    <col min="12552" max="12552" width="22.28515625" style="15" bestFit="1" customWidth="1"/>
    <col min="12553" max="12553" width="16.5703125" style="15" bestFit="1" customWidth="1"/>
    <col min="12554" max="12554" width="15.5703125" style="15" bestFit="1" customWidth="1"/>
    <col min="12555" max="12555" width="16.85546875" style="15" bestFit="1" customWidth="1"/>
    <col min="12556" max="12556" width="17" style="15" bestFit="1" customWidth="1"/>
    <col min="12557" max="12557" width="17.7109375" style="15" bestFit="1" customWidth="1"/>
    <col min="12558" max="12800" width="11.42578125" style="15"/>
    <col min="12801" max="12801" width="9.7109375" style="15" customWidth="1"/>
    <col min="12802" max="12802" width="0.85546875" style="15" customWidth="1"/>
    <col min="12803" max="12803" width="23" style="15" customWidth="1"/>
    <col min="12804" max="12804" width="20.140625" style="15" customWidth="1"/>
    <col min="12805" max="12805" width="19.7109375" style="15" customWidth="1"/>
    <col min="12806" max="12806" width="25.42578125" style="15" customWidth="1"/>
    <col min="12807" max="12807" width="24.85546875" style="15" bestFit="1" customWidth="1"/>
    <col min="12808" max="12808" width="22.28515625" style="15" bestFit="1" customWidth="1"/>
    <col min="12809" max="12809" width="16.5703125" style="15" bestFit="1" customWidth="1"/>
    <col min="12810" max="12810" width="15.5703125" style="15" bestFit="1" customWidth="1"/>
    <col min="12811" max="12811" width="16.85546875" style="15" bestFit="1" customWidth="1"/>
    <col min="12812" max="12812" width="17" style="15" bestFit="1" customWidth="1"/>
    <col min="12813" max="12813" width="17.7109375" style="15" bestFit="1" customWidth="1"/>
    <col min="12814" max="13056" width="11.42578125" style="15"/>
    <col min="13057" max="13057" width="9.7109375" style="15" customWidth="1"/>
    <col min="13058" max="13058" width="0.85546875" style="15" customWidth="1"/>
    <col min="13059" max="13059" width="23" style="15" customWidth="1"/>
    <col min="13060" max="13060" width="20.140625" style="15" customWidth="1"/>
    <col min="13061" max="13061" width="19.7109375" style="15" customWidth="1"/>
    <col min="13062" max="13062" width="25.42578125" style="15" customWidth="1"/>
    <col min="13063" max="13063" width="24.85546875" style="15" bestFit="1" customWidth="1"/>
    <col min="13064" max="13064" width="22.28515625" style="15" bestFit="1" customWidth="1"/>
    <col min="13065" max="13065" width="16.5703125" style="15" bestFit="1" customWidth="1"/>
    <col min="13066" max="13066" width="15.5703125" style="15" bestFit="1" customWidth="1"/>
    <col min="13067" max="13067" width="16.85546875" style="15" bestFit="1" customWidth="1"/>
    <col min="13068" max="13068" width="17" style="15" bestFit="1" customWidth="1"/>
    <col min="13069" max="13069" width="17.7109375" style="15" bestFit="1" customWidth="1"/>
    <col min="13070" max="13312" width="11.42578125" style="15"/>
    <col min="13313" max="13313" width="9.7109375" style="15" customWidth="1"/>
    <col min="13314" max="13314" width="0.85546875" style="15" customWidth="1"/>
    <col min="13315" max="13315" width="23" style="15" customWidth="1"/>
    <col min="13316" max="13316" width="20.140625" style="15" customWidth="1"/>
    <col min="13317" max="13317" width="19.7109375" style="15" customWidth="1"/>
    <col min="13318" max="13318" width="25.42578125" style="15" customWidth="1"/>
    <col min="13319" max="13319" width="24.85546875" style="15" bestFit="1" customWidth="1"/>
    <col min="13320" max="13320" width="22.28515625" style="15" bestFit="1" customWidth="1"/>
    <col min="13321" max="13321" width="16.5703125" style="15" bestFit="1" customWidth="1"/>
    <col min="13322" max="13322" width="15.5703125" style="15" bestFit="1" customWidth="1"/>
    <col min="13323" max="13323" width="16.85546875" style="15" bestFit="1" customWidth="1"/>
    <col min="13324" max="13324" width="17" style="15" bestFit="1" customWidth="1"/>
    <col min="13325" max="13325" width="17.7109375" style="15" bestFit="1" customWidth="1"/>
    <col min="13326" max="13568" width="11.42578125" style="15"/>
    <col min="13569" max="13569" width="9.7109375" style="15" customWidth="1"/>
    <col min="13570" max="13570" width="0.85546875" style="15" customWidth="1"/>
    <col min="13571" max="13571" width="23" style="15" customWidth="1"/>
    <col min="13572" max="13572" width="20.140625" style="15" customWidth="1"/>
    <col min="13573" max="13573" width="19.7109375" style="15" customWidth="1"/>
    <col min="13574" max="13574" width="25.42578125" style="15" customWidth="1"/>
    <col min="13575" max="13575" width="24.85546875" style="15" bestFit="1" customWidth="1"/>
    <col min="13576" max="13576" width="22.28515625" style="15" bestFit="1" customWidth="1"/>
    <col min="13577" max="13577" width="16.5703125" style="15" bestFit="1" customWidth="1"/>
    <col min="13578" max="13578" width="15.5703125" style="15" bestFit="1" customWidth="1"/>
    <col min="13579" max="13579" width="16.85546875" style="15" bestFit="1" customWidth="1"/>
    <col min="13580" max="13580" width="17" style="15" bestFit="1" customWidth="1"/>
    <col min="13581" max="13581" width="17.7109375" style="15" bestFit="1" customWidth="1"/>
    <col min="13582" max="13824" width="11.42578125" style="15"/>
    <col min="13825" max="13825" width="9.7109375" style="15" customWidth="1"/>
    <col min="13826" max="13826" width="0.85546875" style="15" customWidth="1"/>
    <col min="13827" max="13827" width="23" style="15" customWidth="1"/>
    <col min="13828" max="13828" width="20.140625" style="15" customWidth="1"/>
    <col min="13829" max="13829" width="19.7109375" style="15" customWidth="1"/>
    <col min="13830" max="13830" width="25.42578125" style="15" customWidth="1"/>
    <col min="13831" max="13831" width="24.85546875" style="15" bestFit="1" customWidth="1"/>
    <col min="13832" max="13832" width="22.28515625" style="15" bestFit="1" customWidth="1"/>
    <col min="13833" max="13833" width="16.5703125" style="15" bestFit="1" customWidth="1"/>
    <col min="13834" max="13834" width="15.5703125" style="15" bestFit="1" customWidth="1"/>
    <col min="13835" max="13835" width="16.85546875" style="15" bestFit="1" customWidth="1"/>
    <col min="13836" max="13836" width="17" style="15" bestFit="1" customWidth="1"/>
    <col min="13837" max="13837" width="17.7109375" style="15" bestFit="1" customWidth="1"/>
    <col min="13838" max="14080" width="11.42578125" style="15"/>
    <col min="14081" max="14081" width="9.7109375" style="15" customWidth="1"/>
    <col min="14082" max="14082" width="0.85546875" style="15" customWidth="1"/>
    <col min="14083" max="14083" width="23" style="15" customWidth="1"/>
    <col min="14084" max="14084" width="20.140625" style="15" customWidth="1"/>
    <col min="14085" max="14085" width="19.7109375" style="15" customWidth="1"/>
    <col min="14086" max="14086" width="25.42578125" style="15" customWidth="1"/>
    <col min="14087" max="14087" width="24.85546875" style="15" bestFit="1" customWidth="1"/>
    <col min="14088" max="14088" width="22.28515625" style="15" bestFit="1" customWidth="1"/>
    <col min="14089" max="14089" width="16.5703125" style="15" bestFit="1" customWidth="1"/>
    <col min="14090" max="14090" width="15.5703125" style="15" bestFit="1" customWidth="1"/>
    <col min="14091" max="14091" width="16.85546875" style="15" bestFit="1" customWidth="1"/>
    <col min="14092" max="14092" width="17" style="15" bestFit="1" customWidth="1"/>
    <col min="14093" max="14093" width="17.7109375" style="15" bestFit="1" customWidth="1"/>
    <col min="14094" max="14336" width="11.42578125" style="15"/>
    <col min="14337" max="14337" width="9.7109375" style="15" customWidth="1"/>
    <col min="14338" max="14338" width="0.85546875" style="15" customWidth="1"/>
    <col min="14339" max="14339" width="23" style="15" customWidth="1"/>
    <col min="14340" max="14340" width="20.140625" style="15" customWidth="1"/>
    <col min="14341" max="14341" width="19.7109375" style="15" customWidth="1"/>
    <col min="14342" max="14342" width="25.42578125" style="15" customWidth="1"/>
    <col min="14343" max="14343" width="24.85546875" style="15" bestFit="1" customWidth="1"/>
    <col min="14344" max="14344" width="22.28515625" style="15" bestFit="1" customWidth="1"/>
    <col min="14345" max="14345" width="16.5703125" style="15" bestFit="1" customWidth="1"/>
    <col min="14346" max="14346" width="15.5703125" style="15" bestFit="1" customWidth="1"/>
    <col min="14347" max="14347" width="16.85546875" style="15" bestFit="1" customWidth="1"/>
    <col min="14348" max="14348" width="17" style="15" bestFit="1" customWidth="1"/>
    <col min="14349" max="14349" width="17.7109375" style="15" bestFit="1" customWidth="1"/>
    <col min="14350" max="14592" width="11.42578125" style="15"/>
    <col min="14593" max="14593" width="9.7109375" style="15" customWidth="1"/>
    <col min="14594" max="14594" width="0.85546875" style="15" customWidth="1"/>
    <col min="14595" max="14595" width="23" style="15" customWidth="1"/>
    <col min="14596" max="14596" width="20.140625" style="15" customWidth="1"/>
    <col min="14597" max="14597" width="19.7109375" style="15" customWidth="1"/>
    <col min="14598" max="14598" width="25.42578125" style="15" customWidth="1"/>
    <col min="14599" max="14599" width="24.85546875" style="15" bestFit="1" customWidth="1"/>
    <col min="14600" max="14600" width="22.28515625" style="15" bestFit="1" customWidth="1"/>
    <col min="14601" max="14601" width="16.5703125" style="15" bestFit="1" customWidth="1"/>
    <col min="14602" max="14602" width="15.5703125" style="15" bestFit="1" customWidth="1"/>
    <col min="14603" max="14603" width="16.85546875" style="15" bestFit="1" customWidth="1"/>
    <col min="14604" max="14604" width="17" style="15" bestFit="1" customWidth="1"/>
    <col min="14605" max="14605" width="17.7109375" style="15" bestFit="1" customWidth="1"/>
    <col min="14606" max="14848" width="11.42578125" style="15"/>
    <col min="14849" max="14849" width="9.7109375" style="15" customWidth="1"/>
    <col min="14850" max="14850" width="0.85546875" style="15" customWidth="1"/>
    <col min="14851" max="14851" width="23" style="15" customWidth="1"/>
    <col min="14852" max="14852" width="20.140625" style="15" customWidth="1"/>
    <col min="14853" max="14853" width="19.7109375" style="15" customWidth="1"/>
    <col min="14854" max="14854" width="25.42578125" style="15" customWidth="1"/>
    <col min="14855" max="14855" width="24.85546875" style="15" bestFit="1" customWidth="1"/>
    <col min="14856" max="14856" width="22.28515625" style="15" bestFit="1" customWidth="1"/>
    <col min="14857" max="14857" width="16.5703125" style="15" bestFit="1" customWidth="1"/>
    <col min="14858" max="14858" width="15.5703125" style="15" bestFit="1" customWidth="1"/>
    <col min="14859" max="14859" width="16.85546875" style="15" bestFit="1" customWidth="1"/>
    <col min="14860" max="14860" width="17" style="15" bestFit="1" customWidth="1"/>
    <col min="14861" max="14861" width="17.7109375" style="15" bestFit="1" customWidth="1"/>
    <col min="14862" max="15104" width="11.42578125" style="15"/>
    <col min="15105" max="15105" width="9.7109375" style="15" customWidth="1"/>
    <col min="15106" max="15106" width="0.85546875" style="15" customWidth="1"/>
    <col min="15107" max="15107" width="23" style="15" customWidth="1"/>
    <col min="15108" max="15108" width="20.140625" style="15" customWidth="1"/>
    <col min="15109" max="15109" width="19.7109375" style="15" customWidth="1"/>
    <col min="15110" max="15110" width="25.42578125" style="15" customWidth="1"/>
    <col min="15111" max="15111" width="24.85546875" style="15" bestFit="1" customWidth="1"/>
    <col min="15112" max="15112" width="22.28515625" style="15" bestFit="1" customWidth="1"/>
    <col min="15113" max="15113" width="16.5703125" style="15" bestFit="1" customWidth="1"/>
    <col min="15114" max="15114" width="15.5703125" style="15" bestFit="1" customWidth="1"/>
    <col min="15115" max="15115" width="16.85546875" style="15" bestFit="1" customWidth="1"/>
    <col min="15116" max="15116" width="17" style="15" bestFit="1" customWidth="1"/>
    <col min="15117" max="15117" width="17.7109375" style="15" bestFit="1" customWidth="1"/>
    <col min="15118" max="15360" width="11.42578125" style="15"/>
    <col min="15361" max="15361" width="9.7109375" style="15" customWidth="1"/>
    <col min="15362" max="15362" width="0.85546875" style="15" customWidth="1"/>
    <col min="15363" max="15363" width="23" style="15" customWidth="1"/>
    <col min="15364" max="15364" width="20.140625" style="15" customWidth="1"/>
    <col min="15365" max="15365" width="19.7109375" style="15" customWidth="1"/>
    <col min="15366" max="15366" width="25.42578125" style="15" customWidth="1"/>
    <col min="15367" max="15367" width="24.85546875" style="15" bestFit="1" customWidth="1"/>
    <col min="15368" max="15368" width="22.28515625" style="15" bestFit="1" customWidth="1"/>
    <col min="15369" max="15369" width="16.5703125" style="15" bestFit="1" customWidth="1"/>
    <col min="15370" max="15370" width="15.5703125" style="15" bestFit="1" customWidth="1"/>
    <col min="15371" max="15371" width="16.85546875" style="15" bestFit="1" customWidth="1"/>
    <col min="15372" max="15372" width="17" style="15" bestFit="1" customWidth="1"/>
    <col min="15373" max="15373" width="17.7109375" style="15" bestFit="1" customWidth="1"/>
    <col min="15374" max="15616" width="11.42578125" style="15"/>
    <col min="15617" max="15617" width="9.7109375" style="15" customWidth="1"/>
    <col min="15618" max="15618" width="0.85546875" style="15" customWidth="1"/>
    <col min="15619" max="15619" width="23" style="15" customWidth="1"/>
    <col min="15620" max="15620" width="20.140625" style="15" customWidth="1"/>
    <col min="15621" max="15621" width="19.7109375" style="15" customWidth="1"/>
    <col min="15622" max="15622" width="25.42578125" style="15" customWidth="1"/>
    <col min="15623" max="15623" width="24.85546875" style="15" bestFit="1" customWidth="1"/>
    <col min="15624" max="15624" width="22.28515625" style="15" bestFit="1" customWidth="1"/>
    <col min="15625" max="15625" width="16.5703125" style="15" bestFit="1" customWidth="1"/>
    <col min="15626" max="15626" width="15.5703125" style="15" bestFit="1" customWidth="1"/>
    <col min="15627" max="15627" width="16.85546875" style="15" bestFit="1" customWidth="1"/>
    <col min="15628" max="15628" width="17" style="15" bestFit="1" customWidth="1"/>
    <col min="15629" max="15629" width="17.7109375" style="15" bestFit="1" customWidth="1"/>
    <col min="15630" max="15872" width="11.42578125" style="15"/>
    <col min="15873" max="15873" width="9.7109375" style="15" customWidth="1"/>
    <col min="15874" max="15874" width="0.85546875" style="15" customWidth="1"/>
    <col min="15875" max="15875" width="23" style="15" customWidth="1"/>
    <col min="15876" max="15876" width="20.140625" style="15" customWidth="1"/>
    <col min="15877" max="15877" width="19.7109375" style="15" customWidth="1"/>
    <col min="15878" max="15878" width="25.42578125" style="15" customWidth="1"/>
    <col min="15879" max="15879" width="24.85546875" style="15" bestFit="1" customWidth="1"/>
    <col min="15880" max="15880" width="22.28515625" style="15" bestFit="1" customWidth="1"/>
    <col min="15881" max="15881" width="16.5703125" style="15" bestFit="1" customWidth="1"/>
    <col min="15882" max="15882" width="15.5703125" style="15" bestFit="1" customWidth="1"/>
    <col min="15883" max="15883" width="16.85546875" style="15" bestFit="1" customWidth="1"/>
    <col min="15884" max="15884" width="17" style="15" bestFit="1" customWidth="1"/>
    <col min="15885" max="15885" width="17.7109375" style="15" bestFit="1" customWidth="1"/>
    <col min="15886" max="16128" width="11.42578125" style="15"/>
    <col min="16129" max="16129" width="9.7109375" style="15" customWidth="1"/>
    <col min="16130" max="16130" width="0.85546875" style="15" customWidth="1"/>
    <col min="16131" max="16131" width="23" style="15" customWidth="1"/>
    <col min="16132" max="16132" width="20.140625" style="15" customWidth="1"/>
    <col min="16133" max="16133" width="19.7109375" style="15" customWidth="1"/>
    <col min="16134" max="16134" width="25.42578125" style="15" customWidth="1"/>
    <col min="16135" max="16135" width="24.85546875" style="15" bestFit="1" customWidth="1"/>
    <col min="16136" max="16136" width="22.28515625" style="15" bestFit="1" customWidth="1"/>
    <col min="16137" max="16137" width="16.5703125" style="15" bestFit="1" customWidth="1"/>
    <col min="16138" max="16138" width="15.5703125" style="15" bestFit="1" customWidth="1"/>
    <col min="16139" max="16139" width="16.85546875" style="15" bestFit="1" customWidth="1"/>
    <col min="16140" max="16140" width="17" style="15" bestFit="1" customWidth="1"/>
    <col min="16141" max="16141" width="17.7109375" style="15" bestFit="1" customWidth="1"/>
    <col min="16142" max="16384" width="11.42578125" style="15"/>
  </cols>
  <sheetData>
    <row r="1" spans="1:17" s="12" customFormat="1" ht="64.5" customHeight="1"/>
    <row r="2" spans="1:17" s="12" customFormat="1"/>
    <row r="3" spans="1:17" s="12" customFormat="1">
      <c r="A3" s="13" t="s">
        <v>56</v>
      </c>
      <c r="B3" s="14"/>
      <c r="C3" s="14"/>
      <c r="D3" s="14"/>
      <c r="E3" s="14"/>
      <c r="F3" s="19"/>
      <c r="G3" s="19"/>
      <c r="H3" s="14"/>
      <c r="I3" s="14"/>
      <c r="J3" s="14"/>
      <c r="K3" s="14"/>
      <c r="L3" s="14"/>
      <c r="M3" s="14"/>
      <c r="N3" s="19"/>
      <c r="O3" s="19"/>
      <c r="P3" s="19"/>
      <c r="Q3" s="19"/>
    </row>
    <row r="4" spans="1:17" s="12" customForma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4"/>
      <c r="B7" s="4"/>
      <c r="C7" s="3" t="s">
        <v>7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4"/>
      <c r="B9" s="4"/>
      <c r="C9" s="3" t="s">
        <v>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>
      <c r="A11" s="4"/>
      <c r="B11" s="4"/>
      <c r="C11" s="1" t="s">
        <v>9</v>
      </c>
      <c r="D11" s="1" t="s">
        <v>10</v>
      </c>
      <c r="E11" s="1" t="s">
        <v>11</v>
      </c>
      <c r="F11" s="1" t="s">
        <v>12</v>
      </c>
      <c r="G11" s="1" t="s">
        <v>13</v>
      </c>
      <c r="H11" s="1" t="s">
        <v>14</v>
      </c>
      <c r="I11" s="1" t="s">
        <v>15</v>
      </c>
      <c r="J11" s="1" t="s">
        <v>16</v>
      </c>
      <c r="K11" s="1" t="s">
        <v>17</v>
      </c>
      <c r="L11" s="1" t="s">
        <v>18</v>
      </c>
      <c r="M11" s="24" t="s">
        <v>59</v>
      </c>
      <c r="N11" s="4"/>
      <c r="O11" s="4"/>
      <c r="P11" s="4"/>
      <c r="Q11" s="4"/>
    </row>
    <row r="12" spans="1:17">
      <c r="A12" s="4"/>
      <c r="B12" s="4"/>
      <c r="C12" s="28" t="s">
        <v>20</v>
      </c>
      <c r="D12" s="29">
        <v>11</v>
      </c>
      <c r="E12" s="29">
        <v>6</v>
      </c>
      <c r="F12" s="29">
        <v>5</v>
      </c>
      <c r="G12" s="29">
        <v>14</v>
      </c>
      <c r="H12" s="29">
        <v>43</v>
      </c>
      <c r="I12" s="29">
        <v>13</v>
      </c>
      <c r="J12" s="29">
        <v>18</v>
      </c>
      <c r="K12" s="29">
        <v>3</v>
      </c>
      <c r="L12" s="29">
        <v>6</v>
      </c>
      <c r="M12" s="25">
        <f>SUM(D12:L12)</f>
        <v>119</v>
      </c>
      <c r="N12" s="4"/>
      <c r="O12" s="4"/>
      <c r="P12" s="4"/>
      <c r="Q12" s="4"/>
    </row>
    <row r="13" spans="1:17">
      <c r="A13" s="4"/>
      <c r="B13" s="4"/>
      <c r="C13" s="28" t="s">
        <v>21</v>
      </c>
      <c r="D13" s="29">
        <v>3</v>
      </c>
      <c r="E13" s="29">
        <v>1</v>
      </c>
      <c r="F13" s="29">
        <v>27</v>
      </c>
      <c r="G13" s="29">
        <v>21</v>
      </c>
      <c r="H13" s="29">
        <v>45</v>
      </c>
      <c r="I13" s="29">
        <v>16</v>
      </c>
      <c r="J13" s="29">
        <v>23</v>
      </c>
      <c r="K13" s="29">
        <v>16</v>
      </c>
      <c r="L13" s="29">
        <v>7</v>
      </c>
      <c r="M13" s="25">
        <f t="shared" ref="M13:M22" si="0">SUM(D13:L13)</f>
        <v>159</v>
      </c>
      <c r="N13" s="4"/>
      <c r="O13" s="4"/>
      <c r="P13" s="4"/>
      <c r="Q13" s="4"/>
    </row>
    <row r="14" spans="1:17">
      <c r="A14" s="4"/>
      <c r="B14" s="4"/>
      <c r="C14" s="28" t="s">
        <v>22</v>
      </c>
      <c r="D14" s="29">
        <v>41</v>
      </c>
      <c r="E14" s="29">
        <v>22</v>
      </c>
      <c r="F14" s="29">
        <v>28</v>
      </c>
      <c r="G14" s="29">
        <v>16</v>
      </c>
      <c r="H14" s="29">
        <v>34</v>
      </c>
      <c r="I14" s="29">
        <v>12</v>
      </c>
      <c r="J14" s="29">
        <v>23</v>
      </c>
      <c r="K14" s="29">
        <v>8</v>
      </c>
      <c r="L14" s="29">
        <v>7</v>
      </c>
      <c r="M14" s="25">
        <f t="shared" si="0"/>
        <v>191</v>
      </c>
      <c r="N14" s="4"/>
      <c r="O14" s="4"/>
      <c r="P14" s="4"/>
      <c r="Q14" s="4"/>
    </row>
    <row r="15" spans="1:17">
      <c r="A15" s="4"/>
      <c r="B15" s="4"/>
      <c r="C15" s="28" t="s">
        <v>23</v>
      </c>
      <c r="D15" s="29">
        <v>9</v>
      </c>
      <c r="E15" s="29">
        <v>21</v>
      </c>
      <c r="F15" s="29">
        <v>69</v>
      </c>
      <c r="G15" s="29">
        <v>51</v>
      </c>
      <c r="H15" s="29">
        <v>148</v>
      </c>
      <c r="I15" s="29">
        <v>40</v>
      </c>
      <c r="J15" s="29">
        <v>47</v>
      </c>
      <c r="K15" s="29">
        <v>6</v>
      </c>
      <c r="L15" s="29">
        <v>24</v>
      </c>
      <c r="M15" s="25">
        <f t="shared" si="0"/>
        <v>415</v>
      </c>
      <c r="N15" s="4"/>
      <c r="O15" s="4"/>
      <c r="P15" s="4"/>
      <c r="Q15" s="4"/>
    </row>
    <row r="16" spans="1:17">
      <c r="A16" s="4"/>
      <c r="B16" s="4"/>
      <c r="C16" s="28" t="s">
        <v>24</v>
      </c>
      <c r="D16" s="29">
        <v>3</v>
      </c>
      <c r="E16" s="29">
        <v>2</v>
      </c>
      <c r="F16" s="29">
        <v>5</v>
      </c>
      <c r="G16" s="29">
        <v>9</v>
      </c>
      <c r="H16" s="29">
        <v>28</v>
      </c>
      <c r="I16" s="29">
        <v>17</v>
      </c>
      <c r="J16" s="29">
        <v>18</v>
      </c>
      <c r="K16" s="29">
        <v>4</v>
      </c>
      <c r="L16" s="29">
        <v>2</v>
      </c>
      <c r="M16" s="25">
        <f t="shared" si="0"/>
        <v>88</v>
      </c>
      <c r="N16" s="4"/>
      <c r="O16" s="4"/>
      <c r="P16" s="4"/>
      <c r="Q16" s="4"/>
    </row>
    <row r="17" spans="1:17">
      <c r="A17" s="4"/>
      <c r="B17" s="4"/>
      <c r="C17" s="28" t="s">
        <v>25</v>
      </c>
      <c r="D17" s="29">
        <v>2</v>
      </c>
      <c r="E17" s="29">
        <v>9</v>
      </c>
      <c r="F17" s="29">
        <v>7</v>
      </c>
      <c r="G17" s="29">
        <v>12</v>
      </c>
      <c r="H17" s="29">
        <v>31</v>
      </c>
      <c r="I17" s="29">
        <v>12</v>
      </c>
      <c r="J17" s="29">
        <v>16</v>
      </c>
      <c r="K17" s="29">
        <v>14</v>
      </c>
      <c r="L17" s="29">
        <v>8</v>
      </c>
      <c r="M17" s="25">
        <f t="shared" si="0"/>
        <v>111</v>
      </c>
      <c r="N17" s="4"/>
      <c r="O17" s="4"/>
      <c r="P17" s="4"/>
      <c r="Q17" s="4"/>
    </row>
    <row r="18" spans="1:17">
      <c r="A18" s="4"/>
      <c r="B18" s="4"/>
      <c r="C18" s="28" t="s">
        <v>26</v>
      </c>
      <c r="D18" s="29">
        <v>3</v>
      </c>
      <c r="E18" s="29">
        <v>10</v>
      </c>
      <c r="F18" s="29">
        <v>30</v>
      </c>
      <c r="G18" s="29">
        <v>24</v>
      </c>
      <c r="H18" s="29">
        <v>69</v>
      </c>
      <c r="I18" s="29">
        <v>15</v>
      </c>
      <c r="J18" s="29">
        <v>52</v>
      </c>
      <c r="K18" s="29">
        <v>12</v>
      </c>
      <c r="L18" s="29">
        <v>15</v>
      </c>
      <c r="M18" s="25">
        <f t="shared" si="0"/>
        <v>230</v>
      </c>
      <c r="N18" s="4"/>
      <c r="O18" s="4"/>
      <c r="P18" s="4"/>
      <c r="Q18" s="4"/>
    </row>
    <row r="19" spans="1:17">
      <c r="A19" s="4"/>
      <c r="B19" s="4"/>
      <c r="C19" s="28" t="s">
        <v>27</v>
      </c>
      <c r="D19" s="29">
        <v>9</v>
      </c>
      <c r="E19" s="29">
        <v>44</v>
      </c>
      <c r="F19" s="29">
        <v>62</v>
      </c>
      <c r="G19" s="29">
        <v>61</v>
      </c>
      <c r="H19" s="29">
        <v>152</v>
      </c>
      <c r="I19" s="29">
        <v>21</v>
      </c>
      <c r="J19" s="29">
        <v>71</v>
      </c>
      <c r="K19" s="29">
        <v>41</v>
      </c>
      <c r="L19" s="29">
        <v>23</v>
      </c>
      <c r="M19" s="25">
        <f t="shared" si="0"/>
        <v>484</v>
      </c>
      <c r="N19" s="4"/>
      <c r="O19" s="4"/>
      <c r="P19" s="4"/>
      <c r="Q19" s="4"/>
    </row>
    <row r="20" spans="1:17" ht="12.75" customHeight="1">
      <c r="A20" s="4"/>
      <c r="B20" s="4"/>
      <c r="C20" s="28" t="s">
        <v>28</v>
      </c>
      <c r="D20" s="29">
        <v>0</v>
      </c>
      <c r="E20" s="29">
        <v>11</v>
      </c>
      <c r="F20" s="29">
        <v>3</v>
      </c>
      <c r="G20" s="29">
        <v>2</v>
      </c>
      <c r="H20" s="29">
        <v>18</v>
      </c>
      <c r="I20" s="29">
        <v>5</v>
      </c>
      <c r="J20" s="29">
        <v>25</v>
      </c>
      <c r="K20" s="29">
        <v>2</v>
      </c>
      <c r="L20" s="29">
        <v>1</v>
      </c>
      <c r="M20" s="25">
        <f t="shared" si="0"/>
        <v>67</v>
      </c>
      <c r="N20" s="4"/>
      <c r="O20" s="4"/>
      <c r="P20" s="4"/>
      <c r="Q20" s="4"/>
    </row>
    <row r="21" spans="1:17">
      <c r="A21" s="4"/>
      <c r="B21" s="4"/>
      <c r="C21" s="28" t="s">
        <v>29</v>
      </c>
      <c r="D21" s="29">
        <v>32</v>
      </c>
      <c r="E21" s="29">
        <v>29</v>
      </c>
      <c r="F21" s="29">
        <v>3</v>
      </c>
      <c r="G21" s="29">
        <v>9</v>
      </c>
      <c r="H21" s="29">
        <v>5</v>
      </c>
      <c r="I21" s="29">
        <v>28</v>
      </c>
      <c r="J21" s="29">
        <v>1</v>
      </c>
      <c r="K21" s="29">
        <v>4</v>
      </c>
      <c r="L21" s="29">
        <v>7</v>
      </c>
      <c r="M21" s="25">
        <f t="shared" si="0"/>
        <v>118</v>
      </c>
      <c r="N21" s="4"/>
      <c r="O21" s="4"/>
      <c r="P21" s="4"/>
      <c r="Q21" s="4"/>
    </row>
    <row r="22" spans="1:17">
      <c r="A22" s="4"/>
      <c r="B22" s="4"/>
      <c r="C22" s="28" t="s">
        <v>30</v>
      </c>
      <c r="D22" s="29">
        <v>23</v>
      </c>
      <c r="E22" s="29">
        <v>7</v>
      </c>
      <c r="F22" s="29">
        <v>136</v>
      </c>
      <c r="G22" s="29">
        <v>0</v>
      </c>
      <c r="H22" s="29">
        <v>0</v>
      </c>
      <c r="I22" s="29">
        <v>2</v>
      </c>
      <c r="J22" s="29">
        <v>0</v>
      </c>
      <c r="K22" s="29">
        <v>2</v>
      </c>
      <c r="L22" s="29">
        <v>1</v>
      </c>
      <c r="M22" s="25">
        <f t="shared" si="0"/>
        <v>171</v>
      </c>
      <c r="N22" s="4"/>
      <c r="O22" s="4"/>
      <c r="P22" s="4"/>
      <c r="Q22" s="4"/>
    </row>
    <row r="23" spans="1:17">
      <c r="A23" s="4"/>
      <c r="B23" s="4"/>
      <c r="C23" s="2" t="s">
        <v>19</v>
      </c>
      <c r="D23" s="25">
        <f t="shared" ref="D23:M23" si="1">SUM(D12:D22)</f>
        <v>136</v>
      </c>
      <c r="E23" s="25">
        <f t="shared" si="1"/>
        <v>162</v>
      </c>
      <c r="F23" s="25">
        <f t="shared" si="1"/>
        <v>375</v>
      </c>
      <c r="G23" s="25">
        <f t="shared" si="1"/>
        <v>219</v>
      </c>
      <c r="H23" s="25">
        <f t="shared" si="1"/>
        <v>573</v>
      </c>
      <c r="I23" s="25">
        <f t="shared" si="1"/>
        <v>181</v>
      </c>
      <c r="J23" s="25">
        <f t="shared" si="1"/>
        <v>294</v>
      </c>
      <c r="K23" s="25">
        <f t="shared" si="1"/>
        <v>112</v>
      </c>
      <c r="L23" s="25">
        <f t="shared" si="1"/>
        <v>101</v>
      </c>
      <c r="M23" s="25">
        <f t="shared" si="1"/>
        <v>2153</v>
      </c>
      <c r="N23" s="4"/>
      <c r="O23" s="4"/>
      <c r="P23" s="4"/>
      <c r="Q23" s="4"/>
    </row>
    <row r="24" spans="1:17">
      <c r="A24" s="4"/>
      <c r="B24" s="4"/>
      <c r="C24" s="4" t="s">
        <v>53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4"/>
      <c r="P24" s="4"/>
      <c r="Q24" s="4"/>
    </row>
    <row r="25" spans="1:1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>
      <c r="A27" s="4"/>
      <c r="B27" s="4"/>
      <c r="C27" s="3" t="s">
        <v>32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>
      <c r="A29" s="4"/>
      <c r="B29" s="4"/>
      <c r="C29" s="1" t="s">
        <v>9</v>
      </c>
      <c r="D29" s="1" t="s">
        <v>10</v>
      </c>
      <c r="E29" s="1" t="s">
        <v>11</v>
      </c>
      <c r="F29" s="1" t="s">
        <v>12</v>
      </c>
      <c r="G29" s="1" t="s">
        <v>13</v>
      </c>
      <c r="H29" s="1" t="s">
        <v>14</v>
      </c>
      <c r="I29" s="1" t="s">
        <v>15</v>
      </c>
      <c r="J29" s="1" t="s">
        <v>16</v>
      </c>
      <c r="K29" s="1" t="s">
        <v>17</v>
      </c>
      <c r="L29" s="1" t="s">
        <v>18</v>
      </c>
      <c r="M29" s="1" t="s">
        <v>55</v>
      </c>
      <c r="N29" s="4"/>
      <c r="O29" s="1"/>
      <c r="P29" s="30"/>
      <c r="Q29" s="4"/>
    </row>
    <row r="30" spans="1:17">
      <c r="A30" s="4"/>
      <c r="B30" s="4"/>
      <c r="C30" s="28" t="s">
        <v>20</v>
      </c>
      <c r="D30" s="17">
        <v>46435.17</v>
      </c>
      <c r="E30" s="17">
        <v>26904.959999999999</v>
      </c>
      <c r="F30" s="17">
        <v>15086.69</v>
      </c>
      <c r="G30" s="17">
        <v>67928.789999999994</v>
      </c>
      <c r="H30" s="17">
        <v>54163.71</v>
      </c>
      <c r="I30" s="17">
        <v>25080.55</v>
      </c>
      <c r="J30" s="17">
        <v>30221.48</v>
      </c>
      <c r="K30" s="17">
        <v>16405.64</v>
      </c>
      <c r="L30" s="17">
        <v>17989.560000000001</v>
      </c>
      <c r="M30" s="18">
        <f>SUM(D30:L30)</f>
        <v>300216.55</v>
      </c>
      <c r="N30" s="4"/>
      <c r="O30" s="1"/>
      <c r="P30" s="30"/>
      <c r="Q30" s="4"/>
    </row>
    <row r="31" spans="1:17">
      <c r="A31" s="4"/>
      <c r="B31" s="4"/>
      <c r="C31" s="28" t="s">
        <v>21</v>
      </c>
      <c r="D31" s="17">
        <v>9875.3799999999992</v>
      </c>
      <c r="E31" s="17">
        <v>7030.42</v>
      </c>
      <c r="F31" s="17">
        <v>50259.94</v>
      </c>
      <c r="G31" s="17">
        <v>68780.17</v>
      </c>
      <c r="H31" s="17">
        <v>82928.42</v>
      </c>
      <c r="I31" s="17">
        <v>90151.02</v>
      </c>
      <c r="J31" s="17">
        <v>29261.49</v>
      </c>
      <c r="K31" s="17">
        <v>60768.45</v>
      </c>
      <c r="L31" s="17">
        <v>8274.34</v>
      </c>
      <c r="M31" s="18">
        <f t="shared" ref="M31:M40" si="2">SUM(D31:L31)</f>
        <v>407329.63000000006</v>
      </c>
      <c r="N31" s="4"/>
      <c r="O31" s="1"/>
      <c r="P31" s="30"/>
      <c r="Q31" s="4"/>
    </row>
    <row r="32" spans="1:17">
      <c r="A32" s="4"/>
      <c r="B32" s="4"/>
      <c r="C32" s="28" t="s">
        <v>22</v>
      </c>
      <c r="D32" s="17">
        <v>152407.54999999999</v>
      </c>
      <c r="E32" s="17">
        <v>72495.31</v>
      </c>
      <c r="F32" s="17">
        <v>107068.87</v>
      </c>
      <c r="G32" s="17">
        <v>60287.69</v>
      </c>
      <c r="H32" s="17">
        <v>53707.71</v>
      </c>
      <c r="I32" s="17">
        <v>22729.21</v>
      </c>
      <c r="J32" s="17">
        <v>33589.74</v>
      </c>
      <c r="K32" s="17">
        <v>14746.42</v>
      </c>
      <c r="L32" s="17">
        <v>12486.94</v>
      </c>
      <c r="M32" s="18">
        <f t="shared" si="2"/>
        <v>529519.43999999994</v>
      </c>
      <c r="N32" s="4"/>
      <c r="O32" s="1"/>
      <c r="P32" s="30"/>
      <c r="Q32" s="4"/>
    </row>
    <row r="33" spans="1:17">
      <c r="A33" s="4"/>
      <c r="B33" s="4"/>
      <c r="C33" s="28" t="s">
        <v>23</v>
      </c>
      <c r="D33" s="17">
        <v>38040.160000000003</v>
      </c>
      <c r="E33" s="17">
        <v>63607.99</v>
      </c>
      <c r="F33" s="17">
        <v>278622.21000000002</v>
      </c>
      <c r="G33" s="17">
        <v>259803.09</v>
      </c>
      <c r="H33" s="17">
        <v>283656.99</v>
      </c>
      <c r="I33" s="17">
        <v>203050.06</v>
      </c>
      <c r="J33" s="17">
        <v>157709.10999999999</v>
      </c>
      <c r="K33" s="17">
        <v>26570</v>
      </c>
      <c r="L33" s="17">
        <v>143998.46</v>
      </c>
      <c r="M33" s="18">
        <f t="shared" si="2"/>
        <v>1455058.0699999998</v>
      </c>
      <c r="N33" s="4"/>
      <c r="O33" s="1"/>
      <c r="P33" s="30"/>
      <c r="Q33" s="4"/>
    </row>
    <row r="34" spans="1:17">
      <c r="A34" s="4"/>
      <c r="B34" s="4"/>
      <c r="C34" s="28" t="s">
        <v>24</v>
      </c>
      <c r="D34" s="17">
        <v>6245.99</v>
      </c>
      <c r="E34" s="17">
        <v>6656.31</v>
      </c>
      <c r="F34" s="17">
        <v>5995.85</v>
      </c>
      <c r="G34" s="17">
        <v>28823.31</v>
      </c>
      <c r="H34" s="17">
        <v>61252.66</v>
      </c>
      <c r="I34" s="17">
        <v>43806.74</v>
      </c>
      <c r="J34" s="17">
        <v>33266.86</v>
      </c>
      <c r="K34" s="17">
        <v>20561.810000000001</v>
      </c>
      <c r="L34" s="17">
        <v>5260.92</v>
      </c>
      <c r="M34" s="18">
        <f t="shared" si="2"/>
        <v>211870.45000000004</v>
      </c>
      <c r="N34" s="4"/>
      <c r="O34" s="1"/>
      <c r="P34" s="30"/>
      <c r="Q34" s="4"/>
    </row>
    <row r="35" spans="1:17">
      <c r="A35" s="4"/>
      <c r="B35" s="4"/>
      <c r="C35" s="28" t="s">
        <v>25</v>
      </c>
      <c r="D35" s="17">
        <v>5960.03</v>
      </c>
      <c r="E35" s="17">
        <v>29840.3</v>
      </c>
      <c r="F35" s="17">
        <v>15129.22</v>
      </c>
      <c r="G35" s="17">
        <v>56593.31</v>
      </c>
      <c r="H35" s="17">
        <v>56477.279999999999</v>
      </c>
      <c r="I35" s="17">
        <v>26985.19</v>
      </c>
      <c r="J35" s="17">
        <v>29974.02</v>
      </c>
      <c r="K35" s="17">
        <v>50680.99</v>
      </c>
      <c r="L35" s="17">
        <v>24526.52</v>
      </c>
      <c r="M35" s="18">
        <f t="shared" si="2"/>
        <v>296166.86000000004</v>
      </c>
      <c r="N35" s="4"/>
      <c r="O35" s="1"/>
      <c r="P35" s="30"/>
      <c r="Q35" s="4"/>
    </row>
    <row r="36" spans="1:17">
      <c r="A36" s="4"/>
      <c r="B36" s="4"/>
      <c r="C36" s="28" t="s">
        <v>26</v>
      </c>
      <c r="D36" s="17">
        <v>12933.83</v>
      </c>
      <c r="E36" s="17">
        <v>54208.31</v>
      </c>
      <c r="F36" s="17">
        <v>82748.34</v>
      </c>
      <c r="G36" s="17">
        <v>87559.12</v>
      </c>
      <c r="H36" s="17">
        <v>110613.04</v>
      </c>
      <c r="I36" s="17">
        <v>61413.05</v>
      </c>
      <c r="J36" s="17">
        <v>86940.4</v>
      </c>
      <c r="K36" s="17">
        <v>27489.49</v>
      </c>
      <c r="L36" s="17">
        <v>157571.45000000001</v>
      </c>
      <c r="M36" s="18">
        <f t="shared" si="2"/>
        <v>681477.03</v>
      </c>
      <c r="N36" s="4"/>
      <c r="O36" s="1"/>
      <c r="P36" s="30"/>
      <c r="Q36" s="4"/>
    </row>
    <row r="37" spans="1:17">
      <c r="A37" s="4"/>
      <c r="B37" s="4"/>
      <c r="C37" s="28" t="s">
        <v>27</v>
      </c>
      <c r="D37" s="17">
        <v>45547.64</v>
      </c>
      <c r="E37" s="17">
        <v>122370.92</v>
      </c>
      <c r="F37" s="17">
        <v>131742.18</v>
      </c>
      <c r="G37" s="17">
        <v>272622.46999999997</v>
      </c>
      <c r="H37" s="17">
        <v>227528.87</v>
      </c>
      <c r="I37" s="17">
        <v>86836.51</v>
      </c>
      <c r="J37" s="17">
        <v>140180.48000000001</v>
      </c>
      <c r="K37" s="17">
        <v>138830.07</v>
      </c>
      <c r="L37" s="17">
        <v>117444.17</v>
      </c>
      <c r="M37" s="18">
        <f t="shared" si="2"/>
        <v>1283103.3099999998</v>
      </c>
      <c r="N37" s="4"/>
      <c r="O37" s="1"/>
      <c r="P37" s="30"/>
      <c r="Q37" s="4"/>
    </row>
    <row r="38" spans="1:17" ht="25.5">
      <c r="A38" s="4"/>
      <c r="B38" s="4"/>
      <c r="C38" s="28" t="s">
        <v>28</v>
      </c>
      <c r="D38" s="17">
        <v>0</v>
      </c>
      <c r="E38" s="17">
        <v>70073.070000000007</v>
      </c>
      <c r="F38" s="17">
        <v>10759.62</v>
      </c>
      <c r="G38" s="17">
        <v>8453.43</v>
      </c>
      <c r="H38" s="17">
        <v>45683.3</v>
      </c>
      <c r="I38" s="17">
        <v>7979.15</v>
      </c>
      <c r="J38" s="17">
        <v>81681.33</v>
      </c>
      <c r="K38" s="17">
        <v>2026.02</v>
      </c>
      <c r="L38" s="17">
        <v>0</v>
      </c>
      <c r="M38" s="18">
        <f t="shared" si="2"/>
        <v>226655.91999999995</v>
      </c>
      <c r="N38" s="4"/>
      <c r="O38" s="4"/>
      <c r="P38" s="4"/>
      <c r="Q38" s="4"/>
    </row>
    <row r="39" spans="1:17">
      <c r="A39" s="4"/>
      <c r="B39" s="4"/>
      <c r="C39" s="28" t="s">
        <v>29</v>
      </c>
      <c r="D39" s="17">
        <v>108523.58</v>
      </c>
      <c r="E39" s="17">
        <v>104246.39</v>
      </c>
      <c r="F39" s="17">
        <v>30874.59</v>
      </c>
      <c r="G39" s="17">
        <v>37858.32</v>
      </c>
      <c r="H39" s="17">
        <v>7479.21</v>
      </c>
      <c r="I39" s="17">
        <v>108869.71</v>
      </c>
      <c r="J39" s="17">
        <v>8182.02</v>
      </c>
      <c r="K39" s="17">
        <v>11412.84</v>
      </c>
      <c r="L39" s="17">
        <v>62210.83</v>
      </c>
      <c r="M39" s="18">
        <f t="shared" si="2"/>
        <v>479657.49000000011</v>
      </c>
      <c r="N39" s="4"/>
      <c r="O39" s="4"/>
      <c r="P39" s="4"/>
      <c r="Q39" s="4"/>
    </row>
    <row r="40" spans="1:17">
      <c r="A40" s="4"/>
      <c r="B40" s="4"/>
      <c r="C40" s="28" t="s">
        <v>30</v>
      </c>
      <c r="D40" s="17">
        <v>82997.66</v>
      </c>
      <c r="E40" s="17">
        <v>12029.71</v>
      </c>
      <c r="F40" s="17">
        <v>330215.40000000002</v>
      </c>
      <c r="G40" s="17">
        <v>0</v>
      </c>
      <c r="H40" s="17">
        <v>0</v>
      </c>
      <c r="I40" s="17">
        <v>4378.43</v>
      </c>
      <c r="J40" s="17">
        <v>0</v>
      </c>
      <c r="K40" s="17">
        <v>1033.06</v>
      </c>
      <c r="L40" s="17">
        <v>0</v>
      </c>
      <c r="M40" s="18">
        <f t="shared" si="2"/>
        <v>430654.26</v>
      </c>
      <c r="N40" s="4"/>
      <c r="O40" s="4"/>
      <c r="P40" s="4"/>
      <c r="Q40" s="4"/>
    </row>
    <row r="41" spans="1:17">
      <c r="A41" s="4"/>
      <c r="B41" s="4"/>
      <c r="C41" s="2" t="s">
        <v>19</v>
      </c>
      <c r="D41" s="18">
        <f>SUM(D30:D40)/1000000</f>
        <v>0.50896699000000001</v>
      </c>
      <c r="E41" s="18">
        <f t="shared" ref="E41:M41" si="3">SUM(E30:E40)/1000000</f>
        <v>0.56946368999999997</v>
      </c>
      <c r="F41" s="18">
        <f t="shared" si="3"/>
        <v>1.0585029100000001</v>
      </c>
      <c r="G41" s="18">
        <f t="shared" si="3"/>
        <v>0.94870969999999999</v>
      </c>
      <c r="H41" s="18">
        <f t="shared" si="3"/>
        <v>0.98349119000000007</v>
      </c>
      <c r="I41" s="18">
        <f t="shared" si="3"/>
        <v>0.68127961999999997</v>
      </c>
      <c r="J41" s="18">
        <f t="shared" si="3"/>
        <v>0.63100692999999997</v>
      </c>
      <c r="K41" s="18">
        <f t="shared" si="3"/>
        <v>0.37052479000000005</v>
      </c>
      <c r="L41" s="18">
        <f t="shared" si="3"/>
        <v>0.54976318999999996</v>
      </c>
      <c r="M41" s="18">
        <f t="shared" si="3"/>
        <v>6.3017090099999997</v>
      </c>
      <c r="N41" s="4"/>
      <c r="O41" s="4"/>
      <c r="P41" s="4"/>
      <c r="Q41" s="4"/>
    </row>
    <row r="42" spans="1:17">
      <c r="A42" s="4"/>
      <c r="B42" s="4"/>
      <c r="C42" s="4" t="s">
        <v>53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>
      <c r="A44" s="4"/>
      <c r="B44" s="4"/>
      <c r="C44" s="3" t="s">
        <v>33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27.75" customHeight="1">
      <c r="A46" s="4"/>
      <c r="B46" s="4"/>
      <c r="C46" s="1" t="s">
        <v>9</v>
      </c>
      <c r="D46" s="2" t="s">
        <v>34</v>
      </c>
      <c r="E46" s="2" t="s">
        <v>35</v>
      </c>
      <c r="F46" s="2" t="s">
        <v>36</v>
      </c>
      <c r="G46" s="2" t="s">
        <v>37</v>
      </c>
      <c r="H46" s="2" t="s">
        <v>38</v>
      </c>
      <c r="I46" s="2" t="s">
        <v>54</v>
      </c>
      <c r="J46" s="4"/>
      <c r="K46" s="4"/>
      <c r="L46" s="4"/>
      <c r="M46" s="4"/>
      <c r="N46" s="4"/>
      <c r="O46" s="4"/>
      <c r="P46" s="4"/>
      <c r="Q46" s="4"/>
    </row>
    <row r="47" spans="1:17" ht="19.5" customHeight="1">
      <c r="A47" s="4"/>
      <c r="B47" s="4"/>
      <c r="C47" s="2" t="s">
        <v>10</v>
      </c>
      <c r="D47" s="20">
        <v>1037</v>
      </c>
      <c r="E47" s="20">
        <v>585</v>
      </c>
      <c r="F47" s="20">
        <v>86</v>
      </c>
      <c r="G47" s="20">
        <v>149</v>
      </c>
      <c r="H47" s="21">
        <f>SUM(D47:G47)</f>
        <v>1857</v>
      </c>
      <c r="I47" s="33">
        <f t="shared" ref="I47:I55" si="4">+H47/$H$56</f>
        <v>6.8016995091934651E-2</v>
      </c>
      <c r="J47" s="4"/>
      <c r="K47" s="4"/>
      <c r="L47" s="4"/>
      <c r="M47" s="4"/>
      <c r="N47" s="4"/>
      <c r="O47" s="4"/>
      <c r="P47" s="4"/>
      <c r="Q47" s="4"/>
    </row>
    <row r="48" spans="1:17" ht="19.5" customHeight="1">
      <c r="A48" s="4"/>
      <c r="B48" s="4"/>
      <c r="C48" s="2" t="s">
        <v>11</v>
      </c>
      <c r="D48" s="20">
        <v>1164</v>
      </c>
      <c r="E48" s="20">
        <v>745</v>
      </c>
      <c r="F48" s="20">
        <v>49</v>
      </c>
      <c r="G48" s="20">
        <v>100</v>
      </c>
      <c r="H48" s="21">
        <f t="shared" ref="H48:H55" si="5">SUM(D48:G48)</f>
        <v>2058</v>
      </c>
      <c r="I48" s="33">
        <f t="shared" si="4"/>
        <v>7.5379093106732104E-2</v>
      </c>
      <c r="J48" s="4"/>
      <c r="K48" s="4"/>
      <c r="L48" s="4"/>
      <c r="M48" s="4"/>
      <c r="N48" s="4"/>
      <c r="O48" s="4"/>
      <c r="P48" s="4"/>
      <c r="Q48" s="4"/>
    </row>
    <row r="49" spans="1:17" ht="19.5" customHeight="1">
      <c r="A49" s="4"/>
      <c r="B49" s="4"/>
      <c r="C49" s="2" t="s">
        <v>12</v>
      </c>
      <c r="D49" s="20">
        <v>2674</v>
      </c>
      <c r="E49" s="20">
        <v>1543</v>
      </c>
      <c r="F49" s="20">
        <v>226</v>
      </c>
      <c r="G49" s="20">
        <v>172</v>
      </c>
      <c r="H49" s="21">
        <f t="shared" si="5"/>
        <v>4615</v>
      </c>
      <c r="I49" s="33">
        <f t="shared" si="4"/>
        <v>0.16903523551388178</v>
      </c>
      <c r="J49" s="4"/>
      <c r="K49" s="4"/>
      <c r="L49" s="4"/>
      <c r="M49" s="4"/>
      <c r="N49" s="4"/>
      <c r="O49" s="4"/>
      <c r="P49" s="4"/>
      <c r="Q49" s="4"/>
    </row>
    <row r="50" spans="1:17" ht="19.5" customHeight="1">
      <c r="A50" s="4"/>
      <c r="B50" s="4"/>
      <c r="C50" s="2" t="s">
        <v>13</v>
      </c>
      <c r="D50" s="20">
        <v>1804</v>
      </c>
      <c r="E50" s="20">
        <v>812</v>
      </c>
      <c r="F50" s="20">
        <v>22</v>
      </c>
      <c r="G50" s="20">
        <v>44</v>
      </c>
      <c r="H50" s="21">
        <f t="shared" si="5"/>
        <v>2682</v>
      </c>
      <c r="I50" s="33">
        <f t="shared" si="4"/>
        <v>9.8234561570580914E-2</v>
      </c>
      <c r="J50" s="4"/>
      <c r="K50" s="4"/>
      <c r="L50" s="4"/>
      <c r="M50" s="4"/>
      <c r="N50" s="4"/>
      <c r="O50" s="4"/>
      <c r="P50" s="4"/>
      <c r="Q50" s="4"/>
    </row>
    <row r="51" spans="1:17" ht="19.5" customHeight="1">
      <c r="A51" s="4"/>
      <c r="B51" s="4"/>
      <c r="C51" s="2" t="s">
        <v>14</v>
      </c>
      <c r="D51" s="20">
        <v>4161</v>
      </c>
      <c r="E51" s="20">
        <v>2544</v>
      </c>
      <c r="F51" s="20">
        <v>81</v>
      </c>
      <c r="G51" s="20">
        <v>151</v>
      </c>
      <c r="H51" s="21">
        <f t="shared" si="5"/>
        <v>6937</v>
      </c>
      <c r="I51" s="33">
        <f t="shared" si="4"/>
        <v>0.25408394989378069</v>
      </c>
      <c r="J51" s="4"/>
      <c r="K51" s="4"/>
      <c r="L51" s="4"/>
      <c r="M51" s="4"/>
      <c r="N51" s="4"/>
      <c r="O51" s="4"/>
      <c r="P51" s="4"/>
      <c r="Q51" s="4"/>
    </row>
    <row r="52" spans="1:17" ht="19.5" customHeight="1">
      <c r="A52" s="4"/>
      <c r="B52" s="4"/>
      <c r="C52" s="2" t="s">
        <v>15</v>
      </c>
      <c r="D52" s="20">
        <v>1338</v>
      </c>
      <c r="E52" s="20">
        <v>758</v>
      </c>
      <c r="F52" s="20">
        <v>49</v>
      </c>
      <c r="G52" s="20">
        <v>77</v>
      </c>
      <c r="H52" s="21">
        <f t="shared" si="5"/>
        <v>2222</v>
      </c>
      <c r="I52" s="33">
        <f t="shared" si="4"/>
        <v>8.1385979049153914E-2</v>
      </c>
      <c r="J52" s="4"/>
      <c r="K52" s="4"/>
      <c r="L52" s="4"/>
      <c r="M52" s="4"/>
      <c r="N52" s="4"/>
      <c r="O52" s="4"/>
      <c r="P52" s="4"/>
      <c r="Q52" s="4"/>
    </row>
    <row r="53" spans="1:17" ht="19.5" customHeight="1">
      <c r="A53" s="4"/>
      <c r="B53" s="4"/>
      <c r="C53" s="2" t="s">
        <v>16</v>
      </c>
      <c r="D53" s="20">
        <v>2406</v>
      </c>
      <c r="E53" s="20">
        <v>1134</v>
      </c>
      <c r="F53" s="20">
        <v>46</v>
      </c>
      <c r="G53" s="20">
        <v>52</v>
      </c>
      <c r="H53" s="21">
        <f t="shared" si="5"/>
        <v>3638</v>
      </c>
      <c r="I53" s="33">
        <f t="shared" si="4"/>
        <v>0.13325031133250312</v>
      </c>
      <c r="J53" s="4"/>
      <c r="K53" s="4"/>
      <c r="L53" s="4"/>
      <c r="M53" s="4"/>
      <c r="N53" s="4"/>
      <c r="O53" s="4"/>
      <c r="P53" s="4"/>
      <c r="Q53" s="4"/>
    </row>
    <row r="54" spans="1:17" ht="19.5" customHeight="1">
      <c r="A54" s="4"/>
      <c r="B54" s="4"/>
      <c r="C54" s="2" t="s">
        <v>17</v>
      </c>
      <c r="D54" s="20">
        <v>790</v>
      </c>
      <c r="E54" s="20">
        <v>564</v>
      </c>
      <c r="F54" s="20">
        <v>84</v>
      </c>
      <c r="G54" s="20">
        <v>49</v>
      </c>
      <c r="H54" s="21">
        <f t="shared" si="5"/>
        <v>1487</v>
      </c>
      <c r="I54" s="33">
        <f t="shared" si="4"/>
        <v>5.4464874368178158E-2</v>
      </c>
      <c r="J54" s="4"/>
      <c r="K54" s="4"/>
      <c r="L54" s="4"/>
      <c r="M54" s="4"/>
      <c r="N54" s="4"/>
      <c r="O54" s="4"/>
      <c r="P54" s="4"/>
      <c r="Q54" s="4"/>
    </row>
    <row r="55" spans="1:17" ht="19.5" customHeight="1">
      <c r="A55" s="4"/>
      <c r="B55" s="4"/>
      <c r="C55" s="2" t="s">
        <v>18</v>
      </c>
      <c r="D55" s="20">
        <v>931</v>
      </c>
      <c r="E55" s="20">
        <v>778</v>
      </c>
      <c r="F55" s="20">
        <v>48</v>
      </c>
      <c r="G55" s="20">
        <v>49</v>
      </c>
      <c r="H55" s="21">
        <f t="shared" si="5"/>
        <v>1806</v>
      </c>
      <c r="I55" s="33">
        <f t="shared" si="4"/>
        <v>6.6149000073254707E-2</v>
      </c>
      <c r="J55" s="4"/>
      <c r="K55" s="4"/>
      <c r="L55" s="4"/>
      <c r="M55" s="4"/>
      <c r="N55" s="4"/>
      <c r="O55" s="4"/>
      <c r="P55" s="4"/>
      <c r="Q55" s="4"/>
    </row>
    <row r="56" spans="1:17" ht="19.5" customHeight="1">
      <c r="A56" s="4"/>
      <c r="B56" s="4"/>
      <c r="C56" s="2" t="s">
        <v>39</v>
      </c>
      <c r="D56" s="21">
        <f>SUM(D47:D55)</f>
        <v>16305</v>
      </c>
      <c r="E56" s="21">
        <f>SUM(E47:E55)</f>
        <v>9463</v>
      </c>
      <c r="F56" s="21">
        <f>SUM(F47:F55)</f>
        <v>691</v>
      </c>
      <c r="G56" s="21">
        <f>SUM(G47:G55)</f>
        <v>843</v>
      </c>
      <c r="H56" s="21">
        <f>SUM(H47:H55)</f>
        <v>27302</v>
      </c>
      <c r="I56" s="6"/>
      <c r="J56" s="4"/>
      <c r="K56" s="4"/>
      <c r="L56" s="4"/>
      <c r="M56" s="4"/>
      <c r="N56" s="4"/>
      <c r="O56" s="4"/>
      <c r="P56" s="4"/>
      <c r="Q56" s="4"/>
    </row>
    <row r="57" spans="1:17">
      <c r="A57" s="4"/>
      <c r="B57" s="4"/>
      <c r="C57" s="4" t="s">
        <v>53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>
      <c r="A59" s="4"/>
      <c r="B59" s="4"/>
      <c r="C59" s="3" t="s">
        <v>40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ht="16.5" customHeight="1">
      <c r="A61" s="4"/>
      <c r="B61" s="4"/>
      <c r="C61" s="2" t="s">
        <v>9</v>
      </c>
      <c r="D61" s="2" t="s">
        <v>10</v>
      </c>
      <c r="E61" s="2" t="s">
        <v>11</v>
      </c>
      <c r="F61" s="2" t="s">
        <v>12</v>
      </c>
      <c r="G61" s="2" t="s">
        <v>13</v>
      </c>
      <c r="H61" s="2" t="s">
        <v>14</v>
      </c>
      <c r="I61" s="2" t="s">
        <v>15</v>
      </c>
      <c r="J61" s="2" t="s">
        <v>16</v>
      </c>
      <c r="K61" s="2" t="s">
        <v>17</v>
      </c>
      <c r="L61" s="2" t="s">
        <v>18</v>
      </c>
      <c r="M61" s="2" t="s">
        <v>59</v>
      </c>
      <c r="N61" s="4"/>
      <c r="O61" s="4"/>
      <c r="P61" s="4"/>
      <c r="Q61" s="4"/>
    </row>
    <row r="62" spans="1:17" ht="16.5" customHeight="1">
      <c r="A62" s="4"/>
      <c r="B62" s="4"/>
      <c r="C62" s="28" t="s">
        <v>20</v>
      </c>
      <c r="D62" s="31">
        <v>1</v>
      </c>
      <c r="E62" s="31">
        <v>2</v>
      </c>
      <c r="F62" s="31">
        <v>0</v>
      </c>
      <c r="G62" s="31">
        <v>2</v>
      </c>
      <c r="H62" s="31">
        <v>0</v>
      </c>
      <c r="I62" s="31">
        <v>4</v>
      </c>
      <c r="J62" s="31">
        <v>3</v>
      </c>
      <c r="K62" s="31">
        <v>2</v>
      </c>
      <c r="L62" s="31">
        <v>4</v>
      </c>
      <c r="M62" s="32">
        <f>SUM(D62:L62)</f>
        <v>18</v>
      </c>
      <c r="N62" s="4"/>
      <c r="O62" s="4"/>
      <c r="P62" s="4"/>
      <c r="Q62" s="4"/>
    </row>
    <row r="63" spans="1:17" ht="16.5" customHeight="1">
      <c r="A63" s="4"/>
      <c r="B63" s="4"/>
      <c r="C63" s="28" t="s">
        <v>21</v>
      </c>
      <c r="D63" s="31">
        <v>3</v>
      </c>
      <c r="E63" s="31">
        <v>0</v>
      </c>
      <c r="F63" s="31">
        <v>2</v>
      </c>
      <c r="G63" s="31">
        <v>1</v>
      </c>
      <c r="H63" s="31">
        <v>1</v>
      </c>
      <c r="I63" s="31">
        <v>2</v>
      </c>
      <c r="J63" s="31">
        <v>1</v>
      </c>
      <c r="K63" s="31">
        <v>2</v>
      </c>
      <c r="L63" s="31">
        <v>0</v>
      </c>
      <c r="M63" s="32">
        <f t="shared" ref="M63:M72" si="6">SUM(D63:L63)</f>
        <v>12</v>
      </c>
      <c r="N63" s="4"/>
      <c r="O63" s="4"/>
      <c r="P63" s="4"/>
      <c r="Q63" s="4"/>
    </row>
    <row r="64" spans="1:17" ht="16.5" customHeight="1">
      <c r="A64" s="4"/>
      <c r="B64" s="4"/>
      <c r="C64" s="28" t="s">
        <v>22</v>
      </c>
      <c r="D64" s="31">
        <v>6</v>
      </c>
      <c r="E64" s="31">
        <v>0</v>
      </c>
      <c r="F64" s="31">
        <v>1</v>
      </c>
      <c r="G64" s="31">
        <v>6</v>
      </c>
      <c r="H64" s="31">
        <v>0</v>
      </c>
      <c r="I64" s="31">
        <v>1</v>
      </c>
      <c r="J64" s="31">
        <v>1</v>
      </c>
      <c r="K64" s="31">
        <v>2</v>
      </c>
      <c r="L64" s="31">
        <v>0</v>
      </c>
      <c r="M64" s="32">
        <f t="shared" si="6"/>
        <v>17</v>
      </c>
      <c r="N64" s="4"/>
      <c r="O64" s="4"/>
      <c r="P64" s="4"/>
      <c r="Q64" s="4"/>
    </row>
    <row r="65" spans="1:17" ht="16.5" customHeight="1">
      <c r="A65" s="4"/>
      <c r="B65" s="4"/>
      <c r="C65" s="28" t="s">
        <v>23</v>
      </c>
      <c r="D65" s="31">
        <v>4</v>
      </c>
      <c r="E65" s="31">
        <v>3</v>
      </c>
      <c r="F65" s="31">
        <v>11</v>
      </c>
      <c r="G65" s="31">
        <v>6</v>
      </c>
      <c r="H65" s="31">
        <v>2</v>
      </c>
      <c r="I65" s="31">
        <v>8</v>
      </c>
      <c r="J65" s="31">
        <v>10</v>
      </c>
      <c r="K65" s="31">
        <v>1</v>
      </c>
      <c r="L65" s="31">
        <v>9</v>
      </c>
      <c r="M65" s="32">
        <f t="shared" si="6"/>
        <v>54</v>
      </c>
      <c r="N65" s="4"/>
      <c r="O65" s="4"/>
      <c r="P65" s="4"/>
      <c r="Q65" s="4"/>
    </row>
    <row r="66" spans="1:17" ht="16.5" customHeight="1">
      <c r="A66" s="4"/>
      <c r="B66" s="4"/>
      <c r="C66" s="28" t="s">
        <v>24</v>
      </c>
      <c r="D66" s="31">
        <v>0</v>
      </c>
      <c r="E66" s="31">
        <v>0</v>
      </c>
      <c r="F66" s="31">
        <v>0</v>
      </c>
      <c r="G66" s="31">
        <v>2</v>
      </c>
      <c r="H66" s="31">
        <v>0</v>
      </c>
      <c r="I66" s="31">
        <v>3</v>
      </c>
      <c r="J66" s="31">
        <v>2</v>
      </c>
      <c r="K66" s="31">
        <v>3</v>
      </c>
      <c r="L66" s="31">
        <v>1</v>
      </c>
      <c r="M66" s="32">
        <f t="shared" si="6"/>
        <v>11</v>
      </c>
      <c r="N66" s="4"/>
      <c r="O66" s="4"/>
      <c r="P66" s="4"/>
      <c r="Q66" s="4"/>
    </row>
    <row r="67" spans="1:17" ht="16.5" customHeight="1">
      <c r="A67" s="4"/>
      <c r="B67" s="4"/>
      <c r="C67" s="28" t="s">
        <v>25</v>
      </c>
      <c r="D67" s="31">
        <v>17</v>
      </c>
      <c r="E67" s="31">
        <v>3</v>
      </c>
      <c r="F67" s="31">
        <v>0</v>
      </c>
      <c r="G67" s="31"/>
      <c r="H67" s="31">
        <v>0</v>
      </c>
      <c r="I67" s="31">
        <v>2</v>
      </c>
      <c r="J67" s="31">
        <v>1</v>
      </c>
      <c r="K67" s="31">
        <v>2</v>
      </c>
      <c r="L67" s="31">
        <v>2</v>
      </c>
      <c r="M67" s="32">
        <f t="shared" si="6"/>
        <v>27</v>
      </c>
      <c r="N67" s="4"/>
      <c r="O67" s="4"/>
      <c r="P67" s="4"/>
      <c r="Q67" s="4"/>
    </row>
    <row r="68" spans="1:17" ht="16.5" customHeight="1">
      <c r="A68" s="4"/>
      <c r="B68" s="4"/>
      <c r="C68" s="28" t="s">
        <v>26</v>
      </c>
      <c r="D68" s="31">
        <v>1</v>
      </c>
      <c r="E68" s="31">
        <v>6</v>
      </c>
      <c r="F68" s="31">
        <v>2</v>
      </c>
      <c r="G68" s="31">
        <v>2</v>
      </c>
      <c r="H68" s="31">
        <v>1</v>
      </c>
      <c r="I68" s="31">
        <v>3</v>
      </c>
      <c r="J68" s="31">
        <v>1</v>
      </c>
      <c r="K68" s="31">
        <v>0</v>
      </c>
      <c r="L68" s="31">
        <v>13</v>
      </c>
      <c r="M68" s="32">
        <f t="shared" si="6"/>
        <v>29</v>
      </c>
      <c r="N68" s="4"/>
      <c r="O68" s="4"/>
      <c r="P68" s="4"/>
      <c r="Q68" s="4"/>
    </row>
    <row r="69" spans="1:17" ht="16.5" customHeight="1">
      <c r="A69" s="4"/>
      <c r="B69" s="4"/>
      <c r="C69" s="28" t="s">
        <v>27</v>
      </c>
      <c r="D69" s="31">
        <v>5</v>
      </c>
      <c r="E69" s="31">
        <v>6</v>
      </c>
      <c r="F69" s="31">
        <v>4</v>
      </c>
      <c r="G69" s="31">
        <v>5</v>
      </c>
      <c r="H69" s="31">
        <v>2</v>
      </c>
      <c r="I69" s="31">
        <v>2</v>
      </c>
      <c r="J69" s="31">
        <v>5</v>
      </c>
      <c r="K69" s="31">
        <v>8</v>
      </c>
      <c r="L69" s="31">
        <v>11</v>
      </c>
      <c r="M69" s="32">
        <f t="shared" si="6"/>
        <v>48</v>
      </c>
      <c r="N69" s="4"/>
      <c r="O69" s="4"/>
      <c r="P69" s="4"/>
      <c r="Q69" s="4"/>
    </row>
    <row r="70" spans="1:17" ht="25.5" customHeight="1">
      <c r="A70" s="4"/>
      <c r="B70" s="4"/>
      <c r="C70" s="28" t="s">
        <v>28</v>
      </c>
      <c r="D70" s="31">
        <v>1</v>
      </c>
      <c r="E70" s="31">
        <v>0</v>
      </c>
      <c r="F70" s="31">
        <v>1</v>
      </c>
      <c r="G70" s="31">
        <v>2</v>
      </c>
      <c r="H70" s="31">
        <v>2</v>
      </c>
      <c r="I70" s="31">
        <v>0</v>
      </c>
      <c r="J70" s="31">
        <v>4</v>
      </c>
      <c r="K70" s="31">
        <v>0</v>
      </c>
      <c r="L70" s="31">
        <v>0</v>
      </c>
      <c r="M70" s="32">
        <f t="shared" si="6"/>
        <v>10</v>
      </c>
      <c r="N70" s="4"/>
      <c r="O70" s="4"/>
      <c r="P70" s="4"/>
      <c r="Q70" s="4"/>
    </row>
    <row r="71" spans="1:17" ht="16.5" customHeight="1">
      <c r="A71" s="4"/>
      <c r="B71" s="4"/>
      <c r="C71" s="28" t="s">
        <v>29</v>
      </c>
      <c r="D71" s="16">
        <v>7</v>
      </c>
      <c r="E71" s="16">
        <v>5</v>
      </c>
      <c r="F71" s="16">
        <v>5</v>
      </c>
      <c r="G71" s="16">
        <v>5</v>
      </c>
      <c r="H71" s="16">
        <v>0</v>
      </c>
      <c r="I71" s="16">
        <v>9</v>
      </c>
      <c r="J71" s="16">
        <v>0</v>
      </c>
      <c r="K71" s="16">
        <v>1</v>
      </c>
      <c r="L71" s="16">
        <v>0</v>
      </c>
      <c r="M71" s="32">
        <f t="shared" si="6"/>
        <v>32</v>
      </c>
      <c r="N71" s="4"/>
      <c r="O71" s="4"/>
      <c r="P71" s="4"/>
      <c r="Q71" s="4"/>
    </row>
    <row r="72" spans="1:17" ht="16.5" customHeight="1">
      <c r="A72" s="4"/>
      <c r="B72" s="4"/>
      <c r="C72" s="28" t="s">
        <v>41</v>
      </c>
      <c r="D72" s="16">
        <v>10</v>
      </c>
      <c r="E72" s="16">
        <v>3</v>
      </c>
      <c r="F72" s="16">
        <v>15</v>
      </c>
      <c r="G72" s="16">
        <v>0</v>
      </c>
      <c r="H72" s="16">
        <v>0</v>
      </c>
      <c r="I72" s="16">
        <v>1</v>
      </c>
      <c r="J72" s="16">
        <v>0</v>
      </c>
      <c r="K72" s="16">
        <v>0</v>
      </c>
      <c r="L72" s="16">
        <v>0</v>
      </c>
      <c r="M72" s="32">
        <f t="shared" si="6"/>
        <v>29</v>
      </c>
      <c r="N72" s="4"/>
      <c r="O72" s="4"/>
      <c r="P72" s="4"/>
      <c r="Q72" s="4"/>
    </row>
    <row r="73" spans="1:17" ht="16.5" customHeight="1">
      <c r="A73" s="4"/>
      <c r="B73" s="4"/>
      <c r="C73" s="2" t="s">
        <v>39</v>
      </c>
      <c r="D73" s="2">
        <f t="shared" ref="D73:M73" si="7">SUM(D62:D72)</f>
        <v>55</v>
      </c>
      <c r="E73" s="2">
        <f t="shared" si="7"/>
        <v>28</v>
      </c>
      <c r="F73" s="2">
        <f t="shared" si="7"/>
        <v>41</v>
      </c>
      <c r="G73" s="2">
        <f t="shared" si="7"/>
        <v>31</v>
      </c>
      <c r="H73" s="2">
        <f t="shared" si="7"/>
        <v>8</v>
      </c>
      <c r="I73" s="2">
        <f t="shared" si="7"/>
        <v>35</v>
      </c>
      <c r="J73" s="2">
        <f t="shared" si="7"/>
        <v>28</v>
      </c>
      <c r="K73" s="2">
        <f t="shared" si="7"/>
        <v>21</v>
      </c>
      <c r="L73" s="2">
        <f t="shared" si="7"/>
        <v>40</v>
      </c>
      <c r="M73" s="2">
        <f t="shared" si="7"/>
        <v>287</v>
      </c>
      <c r="N73" s="4"/>
      <c r="O73" s="4"/>
      <c r="P73" s="4"/>
      <c r="Q73" s="4"/>
    </row>
    <row r="74" spans="1:17">
      <c r="A74" s="4"/>
      <c r="B74" s="4"/>
      <c r="C74" s="4" t="s">
        <v>53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>
      <c r="A76" s="4"/>
      <c r="B76" s="4"/>
      <c r="C76" s="3" t="s">
        <v>42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ht="18" customHeight="1">
      <c r="A78" s="4"/>
      <c r="B78" s="4"/>
      <c r="C78" s="2" t="s">
        <v>9</v>
      </c>
      <c r="D78" s="2" t="s">
        <v>10</v>
      </c>
      <c r="E78" s="2" t="s">
        <v>11</v>
      </c>
      <c r="F78" s="2" t="s">
        <v>12</v>
      </c>
      <c r="G78" s="2" t="s">
        <v>13</v>
      </c>
      <c r="H78" s="2" t="s">
        <v>14</v>
      </c>
      <c r="I78" s="2" t="s">
        <v>15</v>
      </c>
      <c r="J78" s="2" t="s">
        <v>16</v>
      </c>
      <c r="K78" s="2" t="s">
        <v>17</v>
      </c>
      <c r="L78" s="2" t="s">
        <v>18</v>
      </c>
      <c r="M78" s="2" t="s">
        <v>55</v>
      </c>
      <c r="N78" s="4"/>
      <c r="O78" s="2"/>
      <c r="P78" s="18"/>
      <c r="Q78" s="4"/>
    </row>
    <row r="79" spans="1:17" ht="18" customHeight="1">
      <c r="A79" s="4"/>
      <c r="B79" s="4"/>
      <c r="C79" s="28" t="s">
        <v>20</v>
      </c>
      <c r="D79" s="17">
        <v>186280</v>
      </c>
      <c r="E79" s="17">
        <v>250914</v>
      </c>
      <c r="F79" s="17">
        <v>0</v>
      </c>
      <c r="G79" s="17">
        <v>286280</v>
      </c>
      <c r="H79" s="17">
        <v>0</v>
      </c>
      <c r="I79" s="17">
        <v>496749.5</v>
      </c>
      <c r="J79" s="17">
        <v>156725</v>
      </c>
      <c r="K79" s="17">
        <v>212595</v>
      </c>
      <c r="L79" s="17">
        <v>436582.41</v>
      </c>
      <c r="M79" s="18">
        <f>SUM(D79:L79)</f>
        <v>2026125.91</v>
      </c>
      <c r="N79" s="4"/>
      <c r="O79" s="2"/>
      <c r="P79" s="18"/>
      <c r="Q79" s="4"/>
    </row>
    <row r="80" spans="1:17" ht="18" customHeight="1">
      <c r="A80" s="4"/>
      <c r="B80" s="4"/>
      <c r="C80" s="28" t="s">
        <v>21</v>
      </c>
      <c r="D80" s="17">
        <v>570274</v>
      </c>
      <c r="E80" s="17">
        <v>0</v>
      </c>
      <c r="F80" s="17">
        <v>288435.75</v>
      </c>
      <c r="G80" s="17">
        <v>186280</v>
      </c>
      <c r="H80" s="17">
        <v>50000</v>
      </c>
      <c r="I80" s="17">
        <v>297688.75</v>
      </c>
      <c r="J80" s="17">
        <v>14625</v>
      </c>
      <c r="K80" s="17">
        <v>366341.25</v>
      </c>
      <c r="L80" s="17">
        <v>0</v>
      </c>
      <c r="M80" s="18">
        <f t="shared" ref="M80:M89" si="8">SUM(D80:L80)</f>
        <v>1773644.75</v>
      </c>
      <c r="N80" s="4"/>
      <c r="O80" s="2"/>
      <c r="P80" s="18"/>
      <c r="Q80" s="4"/>
    </row>
    <row r="81" spans="1:17" ht="18" customHeight="1">
      <c r="A81" s="4"/>
      <c r="B81" s="4"/>
      <c r="C81" s="28" t="s">
        <v>22</v>
      </c>
      <c r="D81" s="17">
        <v>894319.5</v>
      </c>
      <c r="E81" s="17">
        <v>0</v>
      </c>
      <c r="F81" s="17">
        <v>142830</v>
      </c>
      <c r="G81" s="17">
        <v>691656.25</v>
      </c>
      <c r="H81" s="17">
        <v>0</v>
      </c>
      <c r="I81" s="17">
        <v>33250</v>
      </c>
      <c r="J81" s="17">
        <v>68340</v>
      </c>
      <c r="K81" s="17">
        <v>173336.76250000001</v>
      </c>
      <c r="L81" s="17">
        <v>0</v>
      </c>
      <c r="M81" s="18">
        <f t="shared" si="8"/>
        <v>2003732.5125</v>
      </c>
      <c r="N81" s="4"/>
      <c r="O81" s="2"/>
      <c r="P81" s="18"/>
      <c r="Q81" s="4"/>
    </row>
    <row r="82" spans="1:17" ht="18" customHeight="1">
      <c r="A82" s="4"/>
      <c r="B82" s="4"/>
      <c r="C82" s="28" t="s">
        <v>23</v>
      </c>
      <c r="D82" s="17">
        <v>469652</v>
      </c>
      <c r="E82" s="17">
        <v>619271</v>
      </c>
      <c r="F82" s="17">
        <v>2036626.09</v>
      </c>
      <c r="G82" s="17">
        <v>1262777.7874999996</v>
      </c>
      <c r="H82" s="17">
        <v>234947</v>
      </c>
      <c r="I82" s="17">
        <v>1276889</v>
      </c>
      <c r="J82" s="17">
        <v>845994.53749999998</v>
      </c>
      <c r="K82" s="17">
        <v>172289.25</v>
      </c>
      <c r="L82" s="17">
        <v>1179094.1599999999</v>
      </c>
      <c r="M82" s="18">
        <f t="shared" si="8"/>
        <v>8097540.8249999993</v>
      </c>
      <c r="N82" s="4"/>
      <c r="O82" s="2"/>
      <c r="P82" s="18"/>
      <c r="Q82" s="4"/>
    </row>
    <row r="83" spans="1:17" ht="18" customHeight="1">
      <c r="A83" s="4"/>
      <c r="B83" s="4"/>
      <c r="C83" s="28" t="s">
        <v>24</v>
      </c>
      <c r="D83" s="17">
        <v>0</v>
      </c>
      <c r="E83" s="17">
        <v>0</v>
      </c>
      <c r="F83" s="17">
        <v>0</v>
      </c>
      <c r="G83" s="17">
        <v>339680</v>
      </c>
      <c r="H83" s="17">
        <v>0</v>
      </c>
      <c r="I83" s="17">
        <v>343797</v>
      </c>
      <c r="J83" s="17">
        <v>100000</v>
      </c>
      <c r="K83" s="17">
        <v>479992</v>
      </c>
      <c r="L83" s="17">
        <v>73900</v>
      </c>
      <c r="M83" s="18">
        <f t="shared" si="8"/>
        <v>1337369</v>
      </c>
      <c r="N83" s="4"/>
      <c r="O83" s="2"/>
      <c r="P83" s="18"/>
      <c r="Q83" s="4"/>
    </row>
    <row r="84" spans="1:17" ht="18" customHeight="1">
      <c r="A84" s="4"/>
      <c r="B84" s="4"/>
      <c r="C84" s="28" t="s">
        <v>25</v>
      </c>
      <c r="D84" s="17">
        <v>2999185.2</v>
      </c>
      <c r="E84" s="17">
        <v>476157.00000000052</v>
      </c>
      <c r="F84" s="17">
        <v>0</v>
      </c>
      <c r="G84" s="17">
        <v>0</v>
      </c>
      <c r="H84" s="17">
        <v>0</v>
      </c>
      <c r="I84" s="17">
        <v>270890.3</v>
      </c>
      <c r="J84" s="17">
        <v>40850</v>
      </c>
      <c r="K84" s="17">
        <v>383302</v>
      </c>
      <c r="L84" s="17">
        <v>268953.40000000002</v>
      </c>
      <c r="M84" s="18">
        <f t="shared" si="8"/>
        <v>4439337.9000000004</v>
      </c>
      <c r="N84" s="4"/>
      <c r="O84" s="2"/>
      <c r="P84" s="18"/>
      <c r="Q84" s="4"/>
    </row>
    <row r="85" spans="1:17" ht="18" customHeight="1">
      <c r="A85" s="4"/>
      <c r="B85" s="4"/>
      <c r="C85" s="28" t="s">
        <v>26</v>
      </c>
      <c r="D85" s="17">
        <v>272957</v>
      </c>
      <c r="E85" s="17">
        <v>957023</v>
      </c>
      <c r="F85" s="17">
        <v>299826</v>
      </c>
      <c r="G85" s="17">
        <v>110925</v>
      </c>
      <c r="H85" s="17">
        <v>90425</v>
      </c>
      <c r="I85" s="17">
        <v>519037.45</v>
      </c>
      <c r="J85" s="17">
        <v>158247</v>
      </c>
      <c r="K85" s="17">
        <v>0</v>
      </c>
      <c r="L85" s="17">
        <v>1352661.74</v>
      </c>
      <c r="M85" s="18">
        <f t="shared" si="8"/>
        <v>3761102.1900000004</v>
      </c>
      <c r="N85" s="4"/>
      <c r="O85" s="2"/>
      <c r="P85" s="18"/>
      <c r="Q85" s="4"/>
    </row>
    <row r="86" spans="1:17" ht="18" customHeight="1">
      <c r="A86" s="4"/>
      <c r="B86" s="4"/>
      <c r="C86" s="28" t="s">
        <v>27</v>
      </c>
      <c r="D86" s="17">
        <v>990849.5</v>
      </c>
      <c r="E86" s="17">
        <v>1147798</v>
      </c>
      <c r="F86" s="17">
        <v>965676</v>
      </c>
      <c r="G86" s="17">
        <v>906091.74750000006</v>
      </c>
      <c r="H86" s="17">
        <v>282552</v>
      </c>
      <c r="I86" s="17">
        <v>309843.25</v>
      </c>
      <c r="J86" s="17">
        <v>253650</v>
      </c>
      <c r="K86" s="17">
        <v>1112608.5</v>
      </c>
      <c r="L86" s="17">
        <v>1593476.57</v>
      </c>
      <c r="M86" s="18">
        <f t="shared" si="8"/>
        <v>7562545.5675000008</v>
      </c>
      <c r="N86" s="4"/>
      <c r="O86" s="2"/>
      <c r="P86" s="18"/>
      <c r="Q86" s="4"/>
    </row>
    <row r="87" spans="1:17" ht="30.75" customHeight="1">
      <c r="A87" s="4"/>
      <c r="B87" s="4"/>
      <c r="C87" s="28" t="s">
        <v>28</v>
      </c>
      <c r="D87" s="17">
        <v>186280</v>
      </c>
      <c r="E87" s="17">
        <v>0</v>
      </c>
      <c r="F87" s="17">
        <v>256247</v>
      </c>
      <c r="G87" s="17">
        <v>352744</v>
      </c>
      <c r="H87" s="17">
        <v>206837.435</v>
      </c>
      <c r="I87" s="17">
        <v>0</v>
      </c>
      <c r="J87" s="17">
        <v>327147</v>
      </c>
      <c r="K87" s="17">
        <v>0</v>
      </c>
      <c r="L87" s="17">
        <v>0</v>
      </c>
      <c r="M87" s="18">
        <f t="shared" si="8"/>
        <v>1329255.4350000001</v>
      </c>
      <c r="N87" s="4"/>
      <c r="O87" s="8"/>
      <c r="P87" s="4"/>
      <c r="Q87" s="4"/>
    </row>
    <row r="88" spans="1:17" ht="18" customHeight="1">
      <c r="A88" s="4"/>
      <c r="B88" s="4"/>
      <c r="C88" s="28" t="s">
        <v>29</v>
      </c>
      <c r="D88" s="17">
        <v>1097229.5</v>
      </c>
      <c r="E88" s="17">
        <v>817989.5</v>
      </c>
      <c r="F88" s="17">
        <v>1170826.1000000001</v>
      </c>
      <c r="G88" s="17">
        <v>571230.63249999995</v>
      </c>
      <c r="H88" s="17">
        <v>0</v>
      </c>
      <c r="I88" s="17">
        <v>1329949.135</v>
      </c>
      <c r="J88" s="17">
        <v>0</v>
      </c>
      <c r="K88" s="17">
        <v>96000</v>
      </c>
      <c r="L88" s="17">
        <v>0</v>
      </c>
      <c r="M88" s="18">
        <f t="shared" si="8"/>
        <v>5083224.8674999997</v>
      </c>
      <c r="N88" s="4"/>
      <c r="O88" s="8"/>
      <c r="P88" s="4"/>
      <c r="Q88" s="4"/>
    </row>
    <row r="89" spans="1:17" ht="18" customHeight="1">
      <c r="A89" s="4"/>
      <c r="B89" s="4"/>
      <c r="C89" s="28" t="s">
        <v>41</v>
      </c>
      <c r="D89" s="17">
        <v>2118512</v>
      </c>
      <c r="E89" s="17">
        <v>461462.1</v>
      </c>
      <c r="F89" s="17">
        <v>2882559.3224999998</v>
      </c>
      <c r="G89" s="17">
        <v>0</v>
      </c>
      <c r="H89" s="17">
        <v>0</v>
      </c>
      <c r="I89" s="17">
        <v>175530</v>
      </c>
      <c r="J89" s="17">
        <v>0</v>
      </c>
      <c r="K89" s="17">
        <v>0</v>
      </c>
      <c r="L89" s="17">
        <v>0</v>
      </c>
      <c r="M89" s="18">
        <f t="shared" si="8"/>
        <v>5638063.4224999994</v>
      </c>
      <c r="N89" s="4"/>
      <c r="O89" s="8"/>
      <c r="P89" s="4"/>
      <c r="Q89" s="4"/>
    </row>
    <row r="90" spans="1:17" ht="18" customHeight="1">
      <c r="A90" s="4"/>
      <c r="B90" s="4"/>
      <c r="C90" s="2" t="s">
        <v>39</v>
      </c>
      <c r="D90" s="18">
        <f>SUM(D79:D89)/1000000</f>
        <v>9.7855387</v>
      </c>
      <c r="E90" s="18">
        <f t="shared" ref="E90:M90" si="9">SUM(E79:E89)/1000000</f>
        <v>4.7306146</v>
      </c>
      <c r="F90" s="18">
        <f t="shared" si="9"/>
        <v>8.0430262624999997</v>
      </c>
      <c r="G90" s="18">
        <f t="shared" si="9"/>
        <v>4.7076654174999994</v>
      </c>
      <c r="H90" s="18">
        <f t="shared" si="9"/>
        <v>0.86476143500000002</v>
      </c>
      <c r="I90" s="18">
        <f t="shared" si="9"/>
        <v>5.053624385</v>
      </c>
      <c r="J90" s="18">
        <f t="shared" si="9"/>
        <v>1.9655785375000001</v>
      </c>
      <c r="K90" s="18">
        <f t="shared" si="9"/>
        <v>2.9964647625</v>
      </c>
      <c r="L90" s="18">
        <f t="shared" si="9"/>
        <v>4.9046682800000001</v>
      </c>
      <c r="M90" s="18">
        <f t="shared" si="9"/>
        <v>43.051942379999993</v>
      </c>
      <c r="N90" s="4"/>
      <c r="O90" s="4"/>
      <c r="P90" s="4"/>
      <c r="Q90" s="4"/>
    </row>
    <row r="91" spans="1:17">
      <c r="A91" s="4"/>
      <c r="B91" s="4"/>
      <c r="C91" s="4" t="s">
        <v>53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>
      <c r="A93" s="4"/>
      <c r="B93" s="4"/>
      <c r="C93" s="3" t="s">
        <v>43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50.25" customHeight="1">
      <c r="A95" s="4"/>
      <c r="B95" s="4"/>
      <c r="C95" s="1" t="s">
        <v>9</v>
      </c>
      <c r="D95" s="2" t="s">
        <v>44</v>
      </c>
      <c r="E95" s="2" t="s">
        <v>45</v>
      </c>
      <c r="F95" s="2" t="s">
        <v>46</v>
      </c>
      <c r="G95" s="2" t="s">
        <v>47</v>
      </c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ht="15.75" customHeight="1">
      <c r="A96" s="4"/>
      <c r="B96" s="4"/>
      <c r="C96" s="2" t="s">
        <v>10</v>
      </c>
      <c r="D96" s="20">
        <v>18</v>
      </c>
      <c r="E96" s="20">
        <v>21</v>
      </c>
      <c r="F96" s="20">
        <v>31</v>
      </c>
      <c r="G96" s="21">
        <f>F96+E96+D96</f>
        <v>70</v>
      </c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5.75" customHeight="1">
      <c r="A97" s="4"/>
      <c r="B97" s="4"/>
      <c r="C97" s="2" t="s">
        <v>11</v>
      </c>
      <c r="D97" s="20">
        <v>12</v>
      </c>
      <c r="E97" s="20">
        <v>12</v>
      </c>
      <c r="F97" s="20">
        <v>6</v>
      </c>
      <c r="G97" s="21">
        <f t="shared" ref="G97:G104" si="10">F97+E97+D97</f>
        <v>30</v>
      </c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5.75" customHeight="1">
      <c r="A98" s="4"/>
      <c r="B98" s="4"/>
      <c r="C98" s="2" t="s">
        <v>12</v>
      </c>
      <c r="D98" s="20">
        <v>18</v>
      </c>
      <c r="E98" s="20">
        <v>18</v>
      </c>
      <c r="F98" s="20">
        <v>7</v>
      </c>
      <c r="G98" s="21">
        <f t="shared" si="10"/>
        <v>43</v>
      </c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5.75" customHeight="1">
      <c r="A99" s="4"/>
      <c r="B99" s="4"/>
      <c r="C99" s="2" t="s">
        <v>13</v>
      </c>
      <c r="D99" s="20">
        <v>14</v>
      </c>
      <c r="E99" s="20">
        <v>10</v>
      </c>
      <c r="F99" s="20">
        <v>4</v>
      </c>
      <c r="G99" s="21">
        <f t="shared" si="10"/>
        <v>28</v>
      </c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5.75" customHeight="1">
      <c r="A100" s="4"/>
      <c r="B100" s="4"/>
      <c r="C100" s="2" t="s">
        <v>14</v>
      </c>
      <c r="D100" s="20">
        <v>2</v>
      </c>
      <c r="E100" s="20">
        <v>3</v>
      </c>
      <c r="F100" s="20">
        <v>3</v>
      </c>
      <c r="G100" s="21">
        <f t="shared" si="10"/>
        <v>8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5.75" customHeight="1">
      <c r="A101" s="4"/>
      <c r="B101" s="4"/>
      <c r="C101" s="2" t="s">
        <v>15</v>
      </c>
      <c r="D101" s="20">
        <v>12</v>
      </c>
      <c r="E101" s="20">
        <v>11</v>
      </c>
      <c r="F101" s="20">
        <v>10</v>
      </c>
      <c r="G101" s="21">
        <f t="shared" si="10"/>
        <v>33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5.75" customHeight="1">
      <c r="A102" s="4"/>
      <c r="B102" s="4"/>
      <c r="C102" s="2" t="s">
        <v>16</v>
      </c>
      <c r="D102" s="20">
        <v>3</v>
      </c>
      <c r="E102" s="20">
        <v>4</v>
      </c>
      <c r="F102" s="20">
        <v>5</v>
      </c>
      <c r="G102" s="21">
        <f t="shared" si="10"/>
        <v>12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5.75" customHeight="1">
      <c r="A103" s="4"/>
      <c r="B103" s="4"/>
      <c r="C103" s="2" t="s">
        <v>17</v>
      </c>
      <c r="D103" s="20">
        <v>2</v>
      </c>
      <c r="E103" s="20">
        <v>8</v>
      </c>
      <c r="F103" s="20">
        <v>8</v>
      </c>
      <c r="G103" s="21">
        <f t="shared" si="10"/>
        <v>18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5.75" customHeight="1">
      <c r="A104" s="4"/>
      <c r="B104" s="4"/>
      <c r="C104" s="2" t="s">
        <v>18</v>
      </c>
      <c r="D104" s="20">
        <v>8</v>
      </c>
      <c r="E104" s="20">
        <v>14</v>
      </c>
      <c r="F104" s="20">
        <v>8</v>
      </c>
      <c r="G104" s="21">
        <f t="shared" si="10"/>
        <v>30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5.75" customHeight="1">
      <c r="A105" s="4"/>
      <c r="B105" s="4"/>
      <c r="C105" s="2" t="s">
        <v>39</v>
      </c>
      <c r="D105" s="21">
        <f>SUM(D96:D104)</f>
        <v>89</v>
      </c>
      <c r="E105" s="21">
        <f>SUM(E96:E104)</f>
        <v>101</v>
      </c>
      <c r="F105" s="21">
        <f>SUM(F96:F104)</f>
        <v>82</v>
      </c>
      <c r="G105" s="21">
        <f>SUM(G96:G104)</f>
        <v>272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>
      <c r="A106" s="4"/>
      <c r="B106" s="4"/>
      <c r="C106" s="4" t="s">
        <v>53</v>
      </c>
      <c r="D106" s="5"/>
      <c r="E106" s="5"/>
      <c r="F106" s="5"/>
      <c r="G106" s="5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>
      <c r="A108" s="4"/>
      <c r="B108" s="4"/>
      <c r="C108" s="22"/>
      <c r="D108" s="22"/>
      <c r="E108" s="22"/>
      <c r="F108" s="22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>
      <c r="A109" s="4"/>
      <c r="B109" s="4"/>
      <c r="C109" s="3" t="s">
        <v>48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>
      <c r="A110" s="4"/>
      <c r="B110" s="35" t="s">
        <v>49</v>
      </c>
      <c r="C110" s="36"/>
      <c r="D110" s="36"/>
      <c r="E110" s="36"/>
      <c r="F110" s="3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>
      <c r="A111" s="4"/>
      <c r="B111" s="23"/>
      <c r="C111" s="22"/>
      <c r="D111" s="22"/>
      <c r="E111" s="22"/>
      <c r="F111" s="22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27" customHeight="1">
      <c r="A112" s="4"/>
      <c r="B112" s="37" t="s">
        <v>9</v>
      </c>
      <c r="C112" s="37"/>
      <c r="D112" s="25" t="s">
        <v>50</v>
      </c>
      <c r="E112" s="25" t="s">
        <v>51</v>
      </c>
      <c r="F112" s="26" t="s">
        <v>52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21" customHeight="1">
      <c r="A113" s="4"/>
      <c r="B113" s="27"/>
      <c r="C113" s="1" t="s">
        <v>10</v>
      </c>
      <c r="D113" s="20">
        <v>39</v>
      </c>
      <c r="E113" s="17">
        <v>138955.5</v>
      </c>
      <c r="F113" s="17">
        <f>E113/D113</f>
        <v>3562.9615384615386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21" customHeight="1">
      <c r="A114" s="4"/>
      <c r="B114" s="23"/>
      <c r="C114" s="1" t="s">
        <v>11</v>
      </c>
      <c r="D114" s="20">
        <v>36</v>
      </c>
      <c r="E114" s="17">
        <v>160349.1</v>
      </c>
      <c r="F114" s="17">
        <f t="shared" ref="F114:F122" si="11">E114/D114</f>
        <v>4454.1416666666664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21" customHeight="1">
      <c r="A115" s="4"/>
      <c r="B115" s="23"/>
      <c r="C115" s="1" t="s">
        <v>12</v>
      </c>
      <c r="D115" s="20">
        <v>19</v>
      </c>
      <c r="E115" s="17">
        <v>88912</v>
      </c>
      <c r="F115" s="17">
        <f t="shared" si="11"/>
        <v>4679.5789473684208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21" customHeight="1">
      <c r="A116" s="4"/>
      <c r="B116" s="23"/>
      <c r="C116" s="1" t="s">
        <v>13</v>
      </c>
      <c r="D116" s="20">
        <v>63</v>
      </c>
      <c r="E116" s="17">
        <v>223981.69</v>
      </c>
      <c r="F116" s="17">
        <f t="shared" si="11"/>
        <v>3555.2649206349206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21" customHeight="1">
      <c r="A117" s="4"/>
      <c r="B117" s="23"/>
      <c r="C117" s="1" t="s">
        <v>14</v>
      </c>
      <c r="D117" s="20">
        <v>144</v>
      </c>
      <c r="E117" s="17">
        <v>495138.72</v>
      </c>
      <c r="F117" s="17">
        <f t="shared" si="11"/>
        <v>3438.4633333333331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21" customHeight="1">
      <c r="A118" s="4"/>
      <c r="B118" s="23"/>
      <c r="C118" s="1" t="s">
        <v>15</v>
      </c>
      <c r="D118" s="20">
        <v>34</v>
      </c>
      <c r="E118" s="17">
        <v>100115</v>
      </c>
      <c r="F118" s="17">
        <f t="shared" si="11"/>
        <v>2944.5588235294117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21" customHeight="1">
      <c r="A119" s="4"/>
      <c r="B119" s="23"/>
      <c r="C119" s="1" t="s">
        <v>16</v>
      </c>
      <c r="D119" s="20">
        <v>84</v>
      </c>
      <c r="E119" s="17">
        <v>343805.62</v>
      </c>
      <c r="F119" s="17">
        <f t="shared" si="11"/>
        <v>4092.9240476190475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21" customHeight="1">
      <c r="A120" s="4"/>
      <c r="B120" s="23"/>
      <c r="C120" s="1" t="s">
        <v>17</v>
      </c>
      <c r="D120" s="20">
        <v>48</v>
      </c>
      <c r="E120" s="17">
        <v>200134.5</v>
      </c>
      <c r="F120" s="17">
        <f t="shared" si="11"/>
        <v>4169.46875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21" customHeight="1">
      <c r="A121" s="4"/>
      <c r="B121" s="23"/>
      <c r="C121" s="1" t="s">
        <v>18</v>
      </c>
      <c r="D121" s="20">
        <v>45</v>
      </c>
      <c r="E121" s="17">
        <v>146810.29999999999</v>
      </c>
      <c r="F121" s="17">
        <f t="shared" si="11"/>
        <v>3262.451111111111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21" customHeight="1">
      <c r="A122" s="4"/>
      <c r="B122" s="23"/>
      <c r="C122" s="1" t="s">
        <v>39</v>
      </c>
      <c r="D122" s="21">
        <f>SUM(D113:D121)</f>
        <v>512</v>
      </c>
      <c r="E122" s="21">
        <f>SUM(E113:E121)</f>
        <v>1898202.43</v>
      </c>
      <c r="F122" s="18">
        <f t="shared" si="11"/>
        <v>3707.4266210937499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>
      <c r="A123" s="4"/>
      <c r="B123" s="4" t="s">
        <v>31</v>
      </c>
      <c r="C123" s="4" t="s">
        <v>53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>
      <c r="A125" s="4"/>
      <c r="B125" s="4"/>
      <c r="C125" s="40" t="s">
        <v>60</v>
      </c>
      <c r="D125" s="40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>
      <c r="A126" s="4"/>
      <c r="B126" s="4"/>
      <c r="C126" s="39" t="s">
        <v>61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25.5">
      <c r="A127" s="4"/>
      <c r="B127" s="4"/>
      <c r="C127" s="38" t="s">
        <v>62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25.5">
      <c r="A128" s="4"/>
      <c r="B128" s="4"/>
      <c r="C128" s="38" t="s">
        <v>63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>
      <c r="A129" s="4"/>
      <c r="B129" s="4"/>
      <c r="C129" s="38" t="s">
        <v>64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ht="25.5">
      <c r="A130" s="4"/>
      <c r="B130" s="4"/>
      <c r="C130" s="38" t="s">
        <v>65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ht="25.5">
      <c r="A131" s="4"/>
      <c r="B131" s="4"/>
      <c r="C131" s="38" t="s">
        <v>66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ht="25.5">
      <c r="A132" s="4"/>
      <c r="B132" s="4"/>
      <c r="C132" s="38" t="s">
        <v>67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ht="38.25">
      <c r="A133" s="4"/>
      <c r="B133" s="4"/>
      <c r="C133" s="38" t="s">
        <v>68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</sheetData>
  <mergeCells count="3">
    <mergeCell ref="B110:F110"/>
    <mergeCell ref="B112:C112"/>
    <mergeCell ref="C125:D125"/>
  </mergeCells>
  <pageMargins left="0.75" right="0.75" top="0.66" bottom="0.56000000000000005" header="0" footer="0"/>
  <pageSetup paperSize="9" scale="50" fitToHeight="4" orientation="landscape" cellComments="asDisplayed" horizontalDpi="4294967292" r:id="rId1"/>
  <headerFooter alignWithMargins="0"/>
  <rowBreaks count="1" manualBreakCount="1"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Contratos</vt:lpstr>
      <vt:lpstr>ACCIONES_DGITE</vt:lpstr>
      <vt:lpstr>ACCIONES_DGITE!Área_de_impresión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mmr</dc:creator>
  <cp:lastModifiedBy>mmmartinez</cp:lastModifiedBy>
  <cp:lastPrinted>2005-03-11T14:00:05Z</cp:lastPrinted>
  <dcterms:created xsi:type="dcterms:W3CDTF">2005-02-24T11:11:05Z</dcterms:created>
  <dcterms:modified xsi:type="dcterms:W3CDTF">2014-03-10T16:35:11Z</dcterms:modified>
</cp:coreProperties>
</file>