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2\12_Ene_Dic_2022\"/>
    </mc:Choice>
  </mc:AlternateContent>
  <xr:revisionPtr revIDLastSave="0" documentId="13_ncr:1_{D0E638FB-A18C-461C-998B-9DB4B50A7DA1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nm.Print_Area" localSheetId="7">Andalucía_España!$A$1:$D$36</definedName>
    <definedName name="_xlnm.Print_Area" localSheetId="1">'Export-Import Provincias'!$A$1:$J$71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" l="1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C31" i="4" l="1"/>
  <c r="D31" i="4"/>
  <c r="E31" i="4"/>
  <c r="F31" i="4"/>
  <c r="E16" i="8" l="1"/>
  <c r="A9" i="6" l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6" i="4"/>
  <c r="G22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23" i="4" l="1"/>
  <c r="G30" i="4"/>
  <c r="G28" i="4"/>
  <c r="G29" i="4"/>
  <c r="G13" i="4"/>
  <c r="G11" i="4"/>
  <c r="G20" i="4"/>
  <c r="G17" i="4"/>
  <c r="G25" i="4"/>
  <c r="G9" i="4"/>
  <c r="G24" i="4"/>
  <c r="G19" i="4"/>
  <c r="G27" i="4"/>
  <c r="G7" i="4"/>
  <c r="G15" i="4"/>
  <c r="G10" i="4"/>
  <c r="G18" i="4"/>
  <c r="G14" i="4"/>
  <c r="G8" i="4"/>
  <c r="G12" i="4"/>
  <c r="G21" i="4"/>
  <c r="G16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7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<sst xmlns="http://schemas.openxmlformats.org/spreadsheetml/2006/main" count="291" uniqueCount="190">
  <si>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</si>
  <si>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</si>
  <si>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</si>
  <si>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</si>
  <si>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</si>
  <si>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</si>
  <si>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</si>
  <si>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</si>
  <si>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</si>
  <si>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</si>
  <si>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</si>
  <si>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</si>
  <si>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</si>
  <si>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</si>
  <si>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</si>
  <si>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</si>
  <si>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</si>
  <si>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</si>
  <si>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</si>
  <si>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</si>
  <si>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</si>
  <si>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</si>
  <si>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</si>
  <si>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</si>
  <si>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</si>
  <si>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</si>
  <si>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</si>
  <si>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</si>
  <si>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</si>
  <si>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</si>
  <si>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</si>
  <si>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</si>
  <si>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</si>
  <si>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</si>
  <si>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</si>
  <si>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</si>
  <si>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</si>
  <si>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</si>
  <si>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</si>
  <si>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</si>
  <si>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</si>
  <si>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</si>
  <si>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</si>
  <si>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</si>
  <si>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</si>
  <si>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</si>
  <si>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</si>
  <si>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</si>
  <si>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</si>
  <si>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</si>
  <si>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</si>
  <si>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</si>
  <si>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</si>
  <si>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</si>
  <si>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</si>
  <si>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</si>
  <si>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</si>
  <si>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</si>
  <si>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</si>
  <si>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</si>
  <si>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</si>
  <si>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</si>
  <si>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</si>
  <si>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</si>
  <si>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</si>
  <si>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</si>
  <si>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</si>
  <si>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</si>
  <si>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</si>
  <si>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</si>
  <si>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</si>
  <si>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</si>
  <si>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</si>
  <si>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</si>
  <si>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</si>
  <si>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</si>
  <si>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</si>
  <si>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</si>
  <si>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</si>
  <si>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</si>
  <si>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</si>
  <si>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</si>
  <si>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</si>
  <si>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</si>
  <si>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</si>
  <si>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</si>
  <si>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</si>
  <si>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</si>
  <si>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</si>
  <si>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</si>
  <si>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</si>
  <si>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</si>
  <si>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</si>
  <si>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</si>
  <si>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</si>
  <si>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</si>
  <si>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</si>
  <si>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</si>
  <si>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</si>
  <si>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</si>
  <si>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</si>
  <si>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</si>
  <si>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</si>
  <si>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</si>
  <si>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</si>
  <si>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</si>
  <si>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</si>
  <si>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</si>
  <si>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</si>
  <si>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</si>
  <si>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</si>
  <si>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</si>
  <si>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</si>
  <si>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</si>
  <si>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</si>
  <si>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</si>
  <si>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</si>
  <si>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</si>
  <si>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</si>
  <si>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</si>
  <si>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</si>
  <si>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</si>
  <si>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</si>
  <si>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</si>
  <si>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</si>
  <si>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</si>
  <si>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</si>
  <si>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</si>
  <si>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</si>
  <si>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</si>
  <si>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</si>
  <si>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</si>
  <si>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</si>
  <si>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</si>
  <si>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</si>
  <si>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</si>
  <si>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</si>
  <si>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</si>
  <si>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</si>
  <si>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</si>
  <si>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</si>
  <si>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</si>
  <si>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21012092 -- (DESDE 01.01.95) PREPARACIONES A BASE DE EXTRACTOS, DE ESENCIAS O CONCENTRADOS DE TE O YERBA MATE. </t>
  </si>
  <si>
    <t>Noruega</t>
  </si>
  <si>
    <t>07051900 -- LECHUGAS (LACTUCA SATIVA), FRESCAS O REFRIGERADAS (EXCEPTO LECHUGAS REPOLLADAS). </t>
  </si>
  <si>
    <t>Nota: Datos definitivos hasta 2020. 2021 y 2022 provisionales. Datos a nivel de arancel.</t>
  </si>
  <si>
    <t>Nota: Datos definitivos hasta 2020. 2021 y 2022 provisionales.</t>
  </si>
  <si>
    <t xml:space="preserve">Saldo 2022 (Miles Euros)  </t>
  </si>
  <si>
    <t xml:space="preserve">                   </t>
  </si>
  <si>
    <t>% variacion periodo 2021/2022</t>
  </si>
  <si>
    <t>Emiratos Árabes Unidos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</si>
  <si>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</si>
  <si>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</si>
  <si>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</si>
  <si>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10011900 -- (DESDE 01.01.12) TRIGO DURO, EXCEPTO PARA SIEMBRA.</t>
  </si>
  <si>
    <t>Bulgaria</t>
  </si>
  <si>
    <t>Mauritania</t>
  </si>
  <si>
    <t>Guatemala</t>
  </si>
  <si>
    <t>Senegal</t>
  </si>
  <si>
    <t>Grecia</t>
  </si>
  <si>
    <t>08104030 -- FRUTOS DEL VACCINIUM MYRTILLUS (ARANDANOS O MIRTILOS), FRESCOS. </t>
  </si>
  <si>
    <t>Ecuador</t>
  </si>
  <si>
    <t>08071100 -- (DESDE 01.01.96) SANDIAS, FRESCAS. </t>
  </si>
  <si>
    <t>08071900 -- (DESDE 01.01.96) MELONES, FRESCOS. </t>
  </si>
  <si>
    <t>Rusia</t>
  </si>
  <si>
    <t>03075200 -- (DESDE 01.01.2017) PULPO "OCTOPUS SPP.", CONGELADO</t>
  </si>
  <si>
    <t>12149090 -- (DESDE 01.01.2004) HENO, TREBOL, ESPARCETA, COLES FORRAJERAS, ALTRAMUCES, VEZAS Y PRODUCTOS FORRAJEROS SIMILARES, INCLUSO EN "PELLETS" (EXCEPTO HARINA Y "PELLETS" DE ALFALFA, REMOLACHAS, NABOS Y DEMAS RAICES FORRAJERAS). </t>
  </si>
  <si>
    <t>Rumanía</t>
  </si>
  <si>
    <t xml:space="preserve"> </t>
  </si>
  <si>
    <t>COMERCIO EXTERIOR AGROALIMENTARIO EN 2022 EN ANDALUCÍA</t>
  </si>
  <si>
    <t>Valor Exportado Ene-Dic 2022 (Millones Euros)</t>
  </si>
  <si>
    <t>Valor Exportado Ene-Dic 2021 (Millones Euros)</t>
  </si>
  <si>
    <t>%Variación    Ene-Dic 2021 / Ene-Dic 2022</t>
  </si>
  <si>
    <t>Valor Importado Ene-Dic 2022 (Millones Euros)</t>
  </si>
  <si>
    <t>Valor Importado Ene-Dic 2021 (Millones Euros)</t>
  </si>
  <si>
    <t>Ene-Dic 2022</t>
  </si>
  <si>
    <t xml:space="preserve"> Capítulos Arancelarios Exportados e Importados Ene-Dic 2022 (Ordenado según valor exportado en 2022)</t>
  </si>
  <si>
    <t>Ene-Dic 2021</t>
  </si>
  <si>
    <t>Principales Productos Agroalimentarios Exportados por Andalucía en Ene-Dic de 2022 en valor</t>
  </si>
  <si>
    <t>Principales Productos Agroalimentarios Exportados por Andalucía en Ene-Dic de 2022 en peso</t>
  </si>
  <si>
    <t>Valor Exportado Ene-Dic 2022 (Miles  Euros)</t>
  </si>
  <si>
    <t>Valor Exportado Ene-Dic 2021 (Miles  Euros)</t>
  </si>
  <si>
    <t>Cantidad Exportada Ene-Dic 2022 (Toneladas)</t>
  </si>
  <si>
    <t>Cantidad Exportada Ene-Dic 2021 (Toneladas)</t>
  </si>
  <si>
    <t>Principales Productos Agroalimentarios Exportados por Andalucía y España. Ene-Dic 2022.</t>
  </si>
  <si>
    <t>Valor Exportado Andalucía Ene-Dic 2022 (Miles  Euros)</t>
  </si>
  <si>
    <t>Valor Exportado España Ene-Dic 2022 (Miles  Euros)</t>
  </si>
  <si>
    <t>22089069 -- (DESDE 01.01.94) BEBIDAS ESPIRITUOSAS EN RECIPIENTES DE CONTENIDO NO SUPERIOR A 2 LITROS (EXCEPTO AGUARDIENTES Y LICORES). 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</si>
  <si>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17 de febrero de 2023. Datos definitivos hasta 2020. 2021 y 2022 provisionales. </t>
    </r>
  </si>
  <si>
    <t>En el Total Agroalimentario se encuentran incluidos los sectores 1 y 2 del ICEX (1 Agroalimentarios y 2 Bebidas).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</si>
</sst>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6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2" fontId="0" fillId="0" borderId="0" xfId="1" applyNumberFormat="1" applyFont="1"/>
    <xf numFmtId="0" fontId="0" fillId="0" borderId="0" xfId="0"/>
    <xf numFmtId="2" fontId="0" fillId="0" borderId="0" xfId="0" applyNumberFormat="1"/>
    <xf numFmtId="168" fontId="0" fillId="0" borderId="0" xfId="0" applyNumberForma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(Ene-Dic 2022).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Provincias'!$F$8:$F$15</c:f>
              <c:numCache>
                <c:formatCode>#,##0</c:formatCode>
                <c:ptCount val="8"/>
                <c:pt idx="0">
                  <c:v>3916835.6017199964</c:v>
                </c:pt>
                <c:pt idx="1">
                  <c:v>942647.36639999948</c:v>
                </c:pt>
                <c:pt idx="2">
                  <c:v>1239731.2564499998</c:v>
                </c:pt>
                <c:pt idx="3">
                  <c:v>957644.57020999969</c:v>
                </c:pt>
                <c:pt idx="4">
                  <c:v>1647497.68824</c:v>
                </c:pt>
                <c:pt idx="5">
                  <c:v>419770.85061000014</c:v>
                </c:pt>
                <c:pt idx="6">
                  <c:v>1438657.5598600002</c:v>
                </c:pt>
                <c:pt idx="7">
                  <c:v>3498008.9782499997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Ene-Dic 2022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Provincias'!$G$8:$G$15</c:f>
              <c:numCache>
                <c:formatCode>#,##0</c:formatCode>
                <c:ptCount val="8"/>
                <c:pt idx="0">
                  <c:v>2747617.1642209999</c:v>
                </c:pt>
                <c:pt idx="1">
                  <c:v>679631.39311800001</c:v>
                </c:pt>
                <c:pt idx="2">
                  <c:v>684675.29380700004</c:v>
                </c:pt>
                <c:pt idx="3">
                  <c:v>346339.69026100001</c:v>
                </c:pt>
                <c:pt idx="4">
                  <c:v>601474.65151899995</c:v>
                </c:pt>
                <c:pt idx="5">
                  <c:v>127615.415066</c:v>
                </c:pt>
                <c:pt idx="6">
                  <c:v>529829.35572999995</c:v>
                </c:pt>
                <c:pt idx="7">
                  <c:v>1909456.271471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2022).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Provincias'!$F$44:$F$51</c:f>
              <c:numCache>
                <c:formatCode>#,##0</c:formatCode>
                <c:ptCount val="8"/>
                <c:pt idx="0">
                  <c:v>417666.25461</c:v>
                </c:pt>
                <c:pt idx="1">
                  <c:v>1179267.4283300005</c:v>
                </c:pt>
                <c:pt idx="2">
                  <c:v>264096.60385000007</c:v>
                </c:pt>
                <c:pt idx="3">
                  <c:v>340991.88991999987</c:v>
                </c:pt>
                <c:pt idx="4">
                  <c:v>1153761.3964399998</c:v>
                </c:pt>
                <c:pt idx="5">
                  <c:v>324343.99574000004</c:v>
                </c:pt>
                <c:pt idx="6">
                  <c:v>1280218.2470899997</c:v>
                </c:pt>
                <c:pt idx="7">
                  <c:v>1838219.397519999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(Ene-Dic 2022).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Provincias'!$G$44:$G$51</c:f>
              <c:numCache>
                <c:formatCode>#,##0</c:formatCode>
                <c:ptCount val="8"/>
                <c:pt idx="0">
                  <c:v>160465.181216</c:v>
                </c:pt>
                <c:pt idx="1">
                  <c:v>1475002.74657</c:v>
                </c:pt>
                <c:pt idx="2">
                  <c:v>179683.99512800001</c:v>
                </c:pt>
                <c:pt idx="3">
                  <c:v>279651.750528</c:v>
                </c:pt>
                <c:pt idx="4">
                  <c:v>1797630.0067960001</c:v>
                </c:pt>
                <c:pt idx="5">
                  <c:v>107170.428012</c:v>
                </c:pt>
                <c:pt idx="6">
                  <c:v>977876.94651499996</c:v>
                </c:pt>
                <c:pt idx="7">
                  <c:v>1401497.3453569999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41413</xdr:colOff>
      <xdr:row>0</xdr:row>
      <xdr:rowOff>132521</xdr:rowOff>
    </xdr:from>
    <xdr:to>
      <xdr:col>4</xdr:col>
      <xdr:colOff>49696</xdr:colOff>
      <xdr:row>3</xdr:row>
      <xdr:rowOff>171523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8674" y="132521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0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244206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0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262136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44</xdr:row>
      <xdr:rowOff>0</xdr:rowOff>
    </xdr:from>
    <xdr:to>
      <xdr:col>3</xdr:col>
      <xdr:colOff>358865</xdr:colOff>
      <xdr:row>59</xdr:row>
      <xdr:rowOff>38351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35D28B4-FAEE-4FC0-8120-8DD65AE874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696450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9</xdr:col>
      <xdr:colOff>390855</xdr:colOff>
      <xdr:row>59</xdr:row>
      <xdr:rowOff>50544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31A97B-C2F8-4854-863C-5D9BD95BA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1625" y="9696450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489560</xdr:colOff>
      <xdr:row>75</xdr:row>
      <xdr:rowOff>111509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8D6747B-8AE1-43AA-96EC-11C4DA7AE0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44450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60</xdr:row>
      <xdr:rowOff>9525</xdr:rowOff>
    </xdr:from>
    <xdr:to>
      <xdr:col>9</xdr:col>
      <xdr:colOff>564226</xdr:colOff>
      <xdr:row>75</xdr:row>
      <xdr:rowOff>182000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166E0781-91E9-4B2A-8104-D47184D6B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72100" y="12753975"/>
          <a:ext cx="3993226" cy="30299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156882</xdr:rowOff>
    </xdr:from>
    <xdr:to>
      <xdr:col>5</xdr:col>
      <xdr:colOff>924039</xdr:colOff>
      <xdr:row>59</xdr:row>
      <xdr:rowOff>11206</xdr:rowOff>
    </xdr:to>
    <xdr:pic>
      <xdr:nvPicPr>
        <xdr:cNvPr id="41" name="Imagen 40">
          <a:extLst>
            <a:ext uri="{FF2B5EF4-FFF2-40B4-BE49-F238E27FC236}">
              <a16:creationId xmlns:a16="http://schemas.microsoft.com/office/drawing/2014/main" id="{066A6829-3191-4A85-B011-E8F8C0BEB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338176"/>
          <a:ext cx="7098480" cy="4426324"/>
        </a:xfrm>
        <a:prstGeom prst="rect">
          <a:avLst/>
        </a:prstGeom>
      </xdr:spPr>
    </xdr:pic>
    <xdr:clientData/>
  </xdr:twoCellAnchor>
  <xdr:twoCellAnchor editAs="oneCell">
    <xdr:from>
      <xdr:col>7</xdr:col>
      <xdr:colOff>313765</xdr:colOff>
      <xdr:row>36</xdr:row>
      <xdr:rowOff>11206</xdr:rowOff>
    </xdr:from>
    <xdr:to>
      <xdr:col>13</xdr:col>
      <xdr:colOff>440102</xdr:colOff>
      <xdr:row>59</xdr:row>
      <xdr:rowOff>11206</xdr:rowOff>
    </xdr:to>
    <xdr:pic>
      <xdr:nvPicPr>
        <xdr:cNvPr id="43" name="Imagen 42">
          <a:extLst>
            <a:ext uri="{FF2B5EF4-FFF2-40B4-BE49-F238E27FC236}">
              <a16:creationId xmlns:a16="http://schemas.microsoft.com/office/drawing/2014/main" id="{76139A2A-50A9-4753-98DD-3EA34AD462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32912" y="16383000"/>
          <a:ext cx="7118808" cy="438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="115" zoomScaleNormal="115" zoomScaleSheetLayoutView="85" workbookViewId="0">
      <selection activeCell="H8" sqref="H8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2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5" t="s">
        <v>23</v>
      </c>
    </row>
    <row r="2" spans="1:11" ht="14.45" customHeight="1" x14ac:dyDescent="0.25">
      <c r="A2" s="123"/>
      <c r="B2" s="16"/>
      <c r="C2" s="16"/>
      <c r="D2" s="16"/>
      <c r="E2" s="71"/>
      <c r="F2" s="71"/>
      <c r="G2" s="130" t="s">
        <v>24</v>
      </c>
      <c r="H2" s="130"/>
      <c r="I2" s="130"/>
      <c r="J2" s="130"/>
      <c r="K2" s="126"/>
    </row>
    <row r="3" spans="1:11" x14ac:dyDescent="0.25">
      <c r="A3" s="123"/>
      <c r="B3" s="16"/>
      <c r="C3" s="16"/>
      <c r="D3" s="16"/>
      <c r="E3" s="72"/>
      <c r="F3" s="71"/>
      <c r="G3" s="130"/>
      <c r="H3" s="130"/>
      <c r="I3" s="130"/>
      <c r="J3" s="130"/>
      <c r="K3" s="126"/>
    </row>
    <row r="4" spans="1:11" x14ac:dyDescent="0.25">
      <c r="A4" s="123"/>
      <c r="B4" s="16"/>
      <c r="C4" s="16"/>
      <c r="D4" s="16"/>
      <c r="E4" s="16"/>
      <c r="F4" s="16"/>
      <c r="G4" s="16"/>
      <c r="H4" s="16"/>
      <c r="I4" s="16"/>
      <c r="J4" s="16"/>
      <c r="K4" s="126"/>
    </row>
    <row r="5" spans="1:11" x14ac:dyDescent="0.25">
      <c r="A5" s="123"/>
      <c r="B5" s="16"/>
      <c r="C5" s="16"/>
      <c r="D5" s="16"/>
      <c r="E5" s="16"/>
      <c r="F5" s="16"/>
      <c r="G5" s="16"/>
      <c r="H5" s="16"/>
      <c r="I5" s="16"/>
      <c r="J5" s="16"/>
      <c r="K5" s="126"/>
    </row>
    <row r="6" spans="1:11" x14ac:dyDescent="0.25">
      <c r="A6" s="123"/>
      <c r="B6" s="16"/>
      <c r="C6" s="16"/>
      <c r="D6" s="16"/>
      <c r="E6" s="16"/>
      <c r="F6" s="16"/>
      <c r="G6" s="16"/>
      <c r="H6" s="16"/>
      <c r="I6" s="16"/>
      <c r="J6" s="16"/>
      <c r="K6" s="126"/>
    </row>
    <row r="7" spans="1:11" x14ac:dyDescent="0.25">
      <c r="A7" s="123"/>
      <c r="B7" s="16"/>
      <c r="C7" s="16"/>
      <c r="D7" s="16"/>
      <c r="E7" s="16"/>
      <c r="F7" s="16"/>
      <c r="G7" s="16"/>
      <c r="H7" s="16"/>
      <c r="I7" s="16"/>
      <c r="J7" s="16"/>
      <c r="K7" s="126"/>
    </row>
    <row r="8" spans="1:11" x14ac:dyDescent="0.25">
      <c r="A8" s="123"/>
      <c r="B8" s="16"/>
      <c r="C8" s="16"/>
      <c r="D8" s="16"/>
      <c r="E8" s="16"/>
      <c r="F8" s="16"/>
      <c r="G8" s="16"/>
      <c r="H8" s="16"/>
      <c r="I8" s="16"/>
      <c r="J8" s="16"/>
      <c r="K8" s="126"/>
    </row>
    <row r="9" spans="1:11" x14ac:dyDescent="0.25">
      <c r="A9" s="123"/>
      <c r="B9" s="16"/>
      <c r="C9" s="16"/>
      <c r="D9" s="16"/>
      <c r="E9" s="16"/>
      <c r="F9" s="16"/>
      <c r="G9" s="16"/>
      <c r="H9" s="16"/>
      <c r="I9" s="16"/>
      <c r="J9" s="16"/>
      <c r="K9" s="126"/>
    </row>
    <row r="10" spans="1:11" ht="18.75" x14ac:dyDescent="0.3">
      <c r="A10" s="123"/>
      <c r="B10" s="16"/>
      <c r="C10" s="128" t="s">
        <v>169</v>
      </c>
      <c r="D10" s="128"/>
      <c r="E10" s="128"/>
      <c r="F10" s="128"/>
      <c r="G10" s="128"/>
      <c r="H10" s="128"/>
      <c r="I10" s="128"/>
      <c r="J10" s="16"/>
      <c r="K10" s="126"/>
    </row>
    <row r="11" spans="1:11" x14ac:dyDescent="0.25">
      <c r="A11" s="123"/>
      <c r="B11" s="16"/>
      <c r="C11" s="16"/>
      <c r="D11" s="16"/>
      <c r="E11" s="16"/>
      <c r="F11" s="16"/>
      <c r="G11" s="16"/>
      <c r="H11" s="16"/>
      <c r="I11" s="16"/>
      <c r="J11" s="16"/>
      <c r="K11" s="126"/>
    </row>
    <row r="12" spans="1:11" x14ac:dyDescent="0.25">
      <c r="A12" s="123"/>
      <c r="B12" s="16"/>
      <c r="C12" s="16"/>
      <c r="D12" s="16"/>
      <c r="E12" s="16"/>
      <c r="F12" s="16"/>
      <c r="G12" s="16"/>
      <c r="H12" s="16"/>
      <c r="I12" s="16"/>
      <c r="J12" s="16"/>
      <c r="K12" s="126"/>
    </row>
    <row r="13" spans="1:11" x14ac:dyDescent="0.25">
      <c r="A13" s="123"/>
      <c r="B13" s="16"/>
      <c r="C13" s="16"/>
      <c r="D13" s="16"/>
      <c r="E13" s="16"/>
      <c r="F13" s="16"/>
      <c r="G13" s="16"/>
      <c r="H13" s="16"/>
      <c r="I13" s="16"/>
      <c r="J13" s="16"/>
      <c r="K13" s="126"/>
    </row>
    <row r="14" spans="1:11" x14ac:dyDescent="0.25">
      <c r="A14" s="123"/>
      <c r="B14" s="16"/>
      <c r="C14" s="16"/>
      <c r="D14" s="16"/>
      <c r="E14" s="16"/>
      <c r="F14" s="16"/>
      <c r="G14" s="16"/>
      <c r="H14" s="16"/>
      <c r="I14" s="16"/>
      <c r="J14" s="16"/>
      <c r="K14" s="126"/>
    </row>
    <row r="15" spans="1:11" x14ac:dyDescent="0.25">
      <c r="A15" s="123"/>
      <c r="B15" s="16"/>
      <c r="C15" s="16"/>
      <c r="D15" s="16"/>
      <c r="E15" s="16"/>
      <c r="F15" s="16"/>
      <c r="G15" s="16"/>
      <c r="H15" s="16"/>
      <c r="I15" s="16"/>
      <c r="J15" s="16"/>
      <c r="K15" s="126"/>
    </row>
    <row r="16" spans="1:11" x14ac:dyDescent="0.25">
      <c r="A16" s="123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6"/>
    </row>
    <row r="17" spans="1:11" x14ac:dyDescent="0.25">
      <c r="A17" s="123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6"/>
    </row>
    <row r="18" spans="1:11" x14ac:dyDescent="0.25">
      <c r="A18" s="123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6"/>
    </row>
    <row r="19" spans="1:11" x14ac:dyDescent="0.25">
      <c r="A19" s="123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6"/>
    </row>
    <row r="20" spans="1:11" x14ac:dyDescent="0.25">
      <c r="A20" s="123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6"/>
    </row>
    <row r="21" spans="1:11" x14ac:dyDescent="0.25">
      <c r="A21" s="123"/>
      <c r="B21" s="16"/>
      <c r="C21" s="16"/>
      <c r="D21" s="16"/>
      <c r="E21" s="16"/>
      <c r="F21" s="16"/>
      <c r="G21" s="16"/>
      <c r="H21" s="16"/>
      <c r="I21" s="16"/>
      <c r="J21" s="16"/>
      <c r="K21" s="126"/>
    </row>
    <row r="22" spans="1:11" x14ac:dyDescent="0.25">
      <c r="A22" s="123"/>
      <c r="B22" s="16"/>
      <c r="C22" s="16"/>
      <c r="D22" s="16"/>
      <c r="E22" s="16"/>
      <c r="F22" s="16"/>
      <c r="G22" s="16"/>
      <c r="H22" s="16"/>
      <c r="I22" s="16"/>
      <c r="J22" s="16"/>
      <c r="K22" s="126"/>
    </row>
    <row r="23" spans="1:11" x14ac:dyDescent="0.25">
      <c r="A23" s="123"/>
      <c r="B23" s="16"/>
      <c r="C23" s="16"/>
      <c r="D23" s="16"/>
      <c r="E23" s="16"/>
      <c r="F23" s="16"/>
      <c r="G23" s="16"/>
      <c r="H23" s="16"/>
      <c r="I23" s="16"/>
      <c r="J23" s="16"/>
      <c r="K23" s="126"/>
    </row>
    <row r="24" spans="1:11" x14ac:dyDescent="0.25">
      <c r="A24" s="123"/>
      <c r="B24" s="16"/>
      <c r="C24" s="16"/>
      <c r="D24" s="16"/>
      <c r="E24" s="16"/>
      <c r="F24" s="16"/>
      <c r="G24" s="16"/>
      <c r="H24" s="16"/>
      <c r="I24" s="16"/>
      <c r="J24" s="16"/>
      <c r="K24" s="126"/>
    </row>
    <row r="25" spans="1:11" ht="15" customHeight="1" x14ac:dyDescent="0.25">
      <c r="A25" s="123"/>
      <c r="B25" s="16"/>
      <c r="C25" s="129" t="s">
        <v>25</v>
      </c>
      <c r="D25" s="129"/>
      <c r="E25" s="129"/>
      <c r="F25" s="129"/>
      <c r="G25" s="129"/>
      <c r="H25" s="129"/>
      <c r="I25" s="129"/>
      <c r="J25" s="16"/>
      <c r="K25" s="126"/>
    </row>
    <row r="26" spans="1:11" x14ac:dyDescent="0.25">
      <c r="A26" s="123"/>
      <c r="B26" s="16"/>
      <c r="C26" s="129"/>
      <c r="D26" s="129"/>
      <c r="E26" s="129"/>
      <c r="F26" s="129"/>
      <c r="G26" s="129"/>
      <c r="H26" s="129"/>
      <c r="I26" s="129"/>
      <c r="J26" s="16"/>
      <c r="K26" s="126"/>
    </row>
    <row r="27" spans="1:11" x14ac:dyDescent="0.25">
      <c r="A27" s="123"/>
      <c r="B27" s="16"/>
      <c r="C27" s="16"/>
      <c r="D27" s="16"/>
      <c r="E27" s="16"/>
      <c r="F27" s="16"/>
      <c r="G27" s="16"/>
      <c r="H27" s="16"/>
      <c r="I27" s="16"/>
      <c r="J27" s="16"/>
      <c r="K27" s="126"/>
    </row>
    <row r="28" spans="1:11" x14ac:dyDescent="0.25">
      <c r="A28" s="123"/>
      <c r="B28" s="16"/>
      <c r="C28" s="16"/>
      <c r="D28" s="16"/>
      <c r="E28" s="16"/>
      <c r="F28" s="16"/>
      <c r="G28" s="16"/>
      <c r="H28" s="16"/>
      <c r="I28" s="16"/>
      <c r="J28" s="16"/>
      <c r="K28" s="126"/>
    </row>
    <row r="29" spans="1:11" ht="15" customHeight="1" x14ac:dyDescent="0.25">
      <c r="A29" s="123"/>
      <c r="B29" s="16"/>
      <c r="C29" s="129" t="s">
        <v>188</v>
      </c>
      <c r="D29" s="129"/>
      <c r="E29" s="129"/>
      <c r="F29" s="129"/>
      <c r="G29" s="129"/>
      <c r="H29" s="129"/>
      <c r="I29" s="16"/>
      <c r="J29" s="16"/>
      <c r="K29" s="126"/>
    </row>
    <row r="30" spans="1:11" x14ac:dyDescent="0.25">
      <c r="A30" s="123"/>
      <c r="B30" s="16"/>
      <c r="C30" s="129"/>
      <c r="D30" s="129"/>
      <c r="E30" s="129"/>
      <c r="F30" s="129"/>
      <c r="G30" s="129"/>
      <c r="H30" s="129"/>
      <c r="I30" s="16"/>
      <c r="J30" s="16"/>
      <c r="K30" s="126"/>
    </row>
    <row r="31" spans="1:11" x14ac:dyDescent="0.25">
      <c r="A31" s="123"/>
      <c r="B31" s="16"/>
      <c r="C31" s="16"/>
      <c r="D31" s="16"/>
      <c r="E31" s="16"/>
      <c r="F31" s="16"/>
      <c r="G31" s="16"/>
      <c r="H31" s="16"/>
      <c r="I31" s="16"/>
      <c r="J31" s="16"/>
      <c r="K31" s="126"/>
    </row>
    <row r="32" spans="1:11" x14ac:dyDescent="0.25">
      <c r="A32" s="124"/>
      <c r="B32" s="17"/>
      <c r="C32" s="17"/>
      <c r="D32" s="17"/>
      <c r="E32" s="17"/>
      <c r="F32" s="17"/>
      <c r="G32" s="17"/>
      <c r="H32" s="17"/>
      <c r="I32" s="17"/>
      <c r="J32" s="17"/>
      <c r="K32" s="127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K55"/>
  <sheetViews>
    <sheetView zoomScaleNormal="100" zoomScaleSheetLayoutView="85" zoomScalePageLayoutView="85" workbookViewId="0">
      <selection activeCell="L40" sqref="L40"/>
    </sheetView>
  </sheetViews>
  <sheetFormatPr baseColWidth="10" defaultRowHeight="15" x14ac:dyDescent="0.25"/>
  <cols>
    <col min="8" max="8" width="12.85546875" customWidth="1"/>
    <col min="9" max="9" width="10.140625" customWidth="1"/>
  </cols>
  <sheetData>
    <row r="1" spans="1:11" ht="15.75" x14ac:dyDescent="0.25">
      <c r="A1" s="12" t="s">
        <v>16</v>
      </c>
    </row>
    <row r="3" spans="1:11" ht="15.75" x14ac:dyDescent="0.25">
      <c r="A3" s="11" t="s">
        <v>17</v>
      </c>
    </row>
    <row r="4" spans="1:11" ht="15.75" thickBot="1" x14ac:dyDescent="0.3">
      <c r="A4" s="3"/>
    </row>
    <row r="5" spans="1:11" x14ac:dyDescent="0.25">
      <c r="A5" s="137"/>
      <c r="B5" s="135" t="s">
        <v>0</v>
      </c>
      <c r="C5" s="136"/>
      <c r="D5" s="135" t="s">
        <v>0</v>
      </c>
      <c r="E5" s="136"/>
      <c r="F5" s="135" t="s">
        <v>0</v>
      </c>
      <c r="G5" s="136"/>
      <c r="H5" s="131" t="s">
        <v>1</v>
      </c>
      <c r="I5" s="132"/>
    </row>
    <row r="6" spans="1:11" x14ac:dyDescent="0.25">
      <c r="A6" s="138"/>
      <c r="B6" s="139">
        <v>2020</v>
      </c>
      <c r="C6" s="139"/>
      <c r="D6" s="139">
        <v>2021</v>
      </c>
      <c r="E6" s="139"/>
      <c r="F6" s="139">
        <v>2022</v>
      </c>
      <c r="G6" s="139"/>
      <c r="H6" s="133"/>
      <c r="I6" s="134"/>
    </row>
    <row r="7" spans="1:11" x14ac:dyDescent="0.25">
      <c r="A7" s="6" t="s">
        <v>2</v>
      </c>
      <c r="B7" s="86" t="s">
        <v>3</v>
      </c>
      <c r="C7" s="86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5</v>
      </c>
      <c r="I7" s="87" t="s">
        <v>6</v>
      </c>
    </row>
    <row r="8" spans="1:11" x14ac:dyDescent="0.25">
      <c r="A8" s="7" t="s">
        <v>7</v>
      </c>
      <c r="B8" s="5">
        <v>3233516.4364699987</v>
      </c>
      <c r="C8" s="4">
        <v>3071659.7564039999</v>
      </c>
      <c r="D8" s="100">
        <v>3484868.3797500008</v>
      </c>
      <c r="E8" s="100">
        <v>3121506.8919179998</v>
      </c>
      <c r="F8" s="5">
        <v>3916835.6017199964</v>
      </c>
      <c r="G8" s="100">
        <v>2747617.1642209999</v>
      </c>
      <c r="H8" s="112">
        <v>12.395510386563991</v>
      </c>
      <c r="I8" s="113">
        <v>-11.977860073448838</v>
      </c>
      <c r="J8" s="1"/>
      <c r="K8" s="1"/>
    </row>
    <row r="9" spans="1:11" x14ac:dyDescent="0.25">
      <c r="A9" s="7" t="s">
        <v>8</v>
      </c>
      <c r="B9" s="5">
        <v>798862.36337999953</v>
      </c>
      <c r="C9" s="4">
        <v>835946.12813500001</v>
      </c>
      <c r="D9" s="100">
        <v>921369.1966899992</v>
      </c>
      <c r="E9" s="100">
        <v>709225.76838400005</v>
      </c>
      <c r="F9" s="5">
        <v>942647.36639999948</v>
      </c>
      <c r="G9" s="100">
        <v>679631.39311800001</v>
      </c>
      <c r="H9" s="112">
        <v>2.3094075411291897</v>
      </c>
      <c r="I9" s="113">
        <v>-4.1727721390371988</v>
      </c>
      <c r="J9" s="1"/>
      <c r="K9" s="1"/>
    </row>
    <row r="10" spans="1:11" x14ac:dyDescent="0.25">
      <c r="A10" s="7" t="s">
        <v>9</v>
      </c>
      <c r="B10" s="5">
        <v>937698.68429999985</v>
      </c>
      <c r="C10" s="4">
        <v>696124.85433</v>
      </c>
      <c r="D10" s="100">
        <v>1093092.3489100006</v>
      </c>
      <c r="E10" s="100">
        <v>770509.97782000003</v>
      </c>
      <c r="F10" s="5">
        <v>1239731.2564499998</v>
      </c>
      <c r="G10" s="100">
        <v>684675.29380700004</v>
      </c>
      <c r="H10" s="112">
        <v>13.415052048093019</v>
      </c>
      <c r="I10" s="113">
        <v>-11.139983450422228</v>
      </c>
      <c r="J10" s="1"/>
      <c r="K10" s="1"/>
    </row>
    <row r="11" spans="1:11" x14ac:dyDescent="0.25">
      <c r="A11" s="7" t="s">
        <v>10</v>
      </c>
      <c r="B11" s="5">
        <v>824106.73025000084</v>
      </c>
      <c r="C11" s="4">
        <v>409343.13280800002</v>
      </c>
      <c r="D11" s="100">
        <v>901662.71894000005</v>
      </c>
      <c r="E11" s="100">
        <v>363992.60470099997</v>
      </c>
      <c r="F11" s="5">
        <v>957644.57020999969</v>
      </c>
      <c r="G11" s="100">
        <v>346339.69026100001</v>
      </c>
      <c r="H11" s="112">
        <v>6.2087352725209959</v>
      </c>
      <c r="I11" s="113">
        <v>-4.8498003014376811</v>
      </c>
      <c r="J11" s="1"/>
      <c r="K11" s="1"/>
    </row>
    <row r="12" spans="1:11" x14ac:dyDescent="0.25">
      <c r="A12" s="7" t="s">
        <v>11</v>
      </c>
      <c r="B12" s="5">
        <v>1408412.1867200006</v>
      </c>
      <c r="C12" s="4">
        <v>584979.45271600003</v>
      </c>
      <c r="D12" s="100">
        <v>1542685.6340399995</v>
      </c>
      <c r="E12" s="100">
        <v>585517.54209200002</v>
      </c>
      <c r="F12" s="5">
        <v>1647497.68824</v>
      </c>
      <c r="G12" s="100">
        <v>601474.65151899995</v>
      </c>
      <c r="H12" s="112">
        <v>6.7941291399413517</v>
      </c>
      <c r="I12" s="113">
        <v>2.7252999747858371</v>
      </c>
      <c r="J12" s="1"/>
      <c r="K12" s="1"/>
    </row>
    <row r="13" spans="1:11" x14ac:dyDescent="0.25">
      <c r="A13" s="7" t="s">
        <v>12</v>
      </c>
      <c r="B13" s="5">
        <v>284096.86744000018</v>
      </c>
      <c r="C13" s="4">
        <v>138420.54951400001</v>
      </c>
      <c r="D13" s="100">
        <v>329746.11845000001</v>
      </c>
      <c r="E13" s="100">
        <v>119456.15235</v>
      </c>
      <c r="F13" s="5">
        <v>419770.85061000014</v>
      </c>
      <c r="G13" s="100">
        <v>127615.415066</v>
      </c>
      <c r="H13" s="112">
        <v>27.301225737900758</v>
      </c>
      <c r="I13" s="113">
        <v>6.8303411381389578</v>
      </c>
      <c r="J13" s="1"/>
      <c r="K13" s="1"/>
    </row>
    <row r="14" spans="1:11" x14ac:dyDescent="0.25">
      <c r="A14" s="7" t="s">
        <v>13</v>
      </c>
      <c r="B14" s="5">
        <v>1353678.3916799994</v>
      </c>
      <c r="C14" s="4">
        <v>591911.26032600005</v>
      </c>
      <c r="D14" s="100">
        <v>1307485.4635300001</v>
      </c>
      <c r="E14" s="100">
        <v>554381.31776699994</v>
      </c>
      <c r="F14" s="5">
        <v>1438657.5598600002</v>
      </c>
      <c r="G14" s="100">
        <v>529829.35572999995</v>
      </c>
      <c r="H14" s="112">
        <v>10.032394239845432</v>
      </c>
      <c r="I14" s="113">
        <v>-4.4287138202804472</v>
      </c>
      <c r="J14" s="1"/>
      <c r="K14" s="1"/>
    </row>
    <row r="15" spans="1:11" x14ac:dyDescent="0.25">
      <c r="A15" s="7" t="s">
        <v>14</v>
      </c>
      <c r="B15" s="5">
        <v>2516930.7339999988</v>
      </c>
      <c r="C15" s="4">
        <v>1883319.91215</v>
      </c>
      <c r="D15" s="100">
        <v>2804465.0466099982</v>
      </c>
      <c r="E15" s="100">
        <v>1933033.743186</v>
      </c>
      <c r="F15" s="5">
        <v>3498008.9782499997</v>
      </c>
      <c r="G15" s="100">
        <v>1909456.271471</v>
      </c>
      <c r="H15" s="112">
        <v>24.729990216078772</v>
      </c>
      <c r="I15" s="113">
        <v>-1.2197134063547139</v>
      </c>
      <c r="J15" s="1"/>
      <c r="K15" s="1"/>
    </row>
    <row r="16" spans="1:11" ht="15.75" thickBot="1" x14ac:dyDescent="0.3">
      <c r="A16" s="8" t="s">
        <v>15</v>
      </c>
      <c r="B16" s="101">
        <v>11357302.394240005</v>
      </c>
      <c r="C16" s="101">
        <v>8211705.046383</v>
      </c>
      <c r="D16" s="101">
        <v>12385374.906919999</v>
      </c>
      <c r="E16" s="101">
        <v>8157623.9982179999</v>
      </c>
      <c r="F16" s="101">
        <v>14060793.871739998</v>
      </c>
      <c r="G16" s="101">
        <v>7626639.2351930002</v>
      </c>
      <c r="H16" s="114">
        <v>13.52739805949599</v>
      </c>
      <c r="I16" s="115">
        <v>-6.5090615005176904</v>
      </c>
      <c r="K16" s="1"/>
    </row>
    <row r="17" spans="1:9" x14ac:dyDescent="0.25">
      <c r="A17" t="s">
        <v>18</v>
      </c>
      <c r="B17" s="1"/>
      <c r="C17" s="1"/>
      <c r="D17" s="1"/>
      <c r="E17" s="1"/>
      <c r="F17" s="1"/>
      <c r="G17" s="1"/>
      <c r="H17" s="2"/>
      <c r="I17" s="2"/>
    </row>
    <row r="18" spans="1:9" x14ac:dyDescent="0.25">
      <c r="A18" t="s">
        <v>146</v>
      </c>
      <c r="F18" s="1" t="s">
        <v>168</v>
      </c>
    </row>
    <row r="19" spans="1:9" x14ac:dyDescent="0.25">
      <c r="A19" s="119" t="s">
        <v>189</v>
      </c>
    </row>
    <row r="37" spans="1:9" ht="15.75" x14ac:dyDescent="0.25">
      <c r="A37" s="12" t="s">
        <v>19</v>
      </c>
    </row>
    <row r="38" spans="1:9" ht="15.75" x14ac:dyDescent="0.25">
      <c r="A38" s="13"/>
    </row>
    <row r="39" spans="1:9" ht="15.75" x14ac:dyDescent="0.25">
      <c r="A39" s="11" t="s">
        <v>20</v>
      </c>
    </row>
    <row r="40" spans="1:9" ht="15.75" thickBot="1" x14ac:dyDescent="0.3">
      <c r="A40" s="3"/>
    </row>
    <row r="41" spans="1:9" x14ac:dyDescent="0.25">
      <c r="A41" s="137"/>
      <c r="B41" s="135" t="s">
        <v>0</v>
      </c>
      <c r="C41" s="136"/>
      <c r="D41" s="135" t="s">
        <v>0</v>
      </c>
      <c r="E41" s="136"/>
      <c r="F41" s="135" t="s">
        <v>0</v>
      </c>
      <c r="G41" s="136"/>
      <c r="H41" s="131" t="s">
        <v>1</v>
      </c>
      <c r="I41" s="132"/>
    </row>
    <row r="42" spans="1:9" x14ac:dyDescent="0.25">
      <c r="A42" s="138"/>
      <c r="B42" s="139">
        <v>2020</v>
      </c>
      <c r="C42" s="139"/>
      <c r="D42" s="139">
        <v>2021</v>
      </c>
      <c r="E42" s="139"/>
      <c r="F42" s="139">
        <v>2022</v>
      </c>
      <c r="G42" s="139"/>
      <c r="H42" s="133"/>
      <c r="I42" s="134"/>
    </row>
    <row r="43" spans="1:9" x14ac:dyDescent="0.25">
      <c r="A43" s="6" t="s">
        <v>2</v>
      </c>
      <c r="B43" s="86" t="s">
        <v>3</v>
      </c>
      <c r="C43" s="86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5</v>
      </c>
      <c r="I43" s="87" t="s">
        <v>6</v>
      </c>
    </row>
    <row r="44" spans="1:9" x14ac:dyDescent="0.25">
      <c r="A44" s="7" t="s">
        <v>7</v>
      </c>
      <c r="B44" s="5">
        <v>400938.58711999998</v>
      </c>
      <c r="C44" s="4">
        <v>148124.015774</v>
      </c>
      <c r="D44" s="4">
        <v>378201.58121000027</v>
      </c>
      <c r="E44" s="4">
        <v>141660.668126</v>
      </c>
      <c r="F44" s="5">
        <v>417666.25461</v>
      </c>
      <c r="G44" s="4">
        <v>160465.181216</v>
      </c>
      <c r="H44" s="112">
        <v>10.434825067028628</v>
      </c>
      <c r="I44" s="113">
        <v>13.274336016313526</v>
      </c>
    </row>
    <row r="45" spans="1:9" x14ac:dyDescent="0.25">
      <c r="A45" s="7" t="s">
        <v>8</v>
      </c>
      <c r="B45" s="5">
        <v>528513.47288000002</v>
      </c>
      <c r="C45" s="4">
        <v>901336.82986599999</v>
      </c>
      <c r="D45" s="4">
        <v>783809.94075999979</v>
      </c>
      <c r="E45" s="4">
        <v>877237.37859900005</v>
      </c>
      <c r="F45" s="5">
        <v>1179267.4283300005</v>
      </c>
      <c r="G45" s="4">
        <v>1475002.74657</v>
      </c>
      <c r="H45" s="112">
        <v>50.453237067465132</v>
      </c>
      <c r="I45" s="113">
        <v>68.141803182813135</v>
      </c>
    </row>
    <row r="46" spans="1:9" x14ac:dyDescent="0.25">
      <c r="A46" s="7" t="s">
        <v>9</v>
      </c>
      <c r="B46" s="5">
        <v>226199.70637000012</v>
      </c>
      <c r="C46" s="4">
        <v>172719.167193</v>
      </c>
      <c r="D46" s="4">
        <v>191540.94316</v>
      </c>
      <c r="E46" s="4">
        <v>134186.03990800001</v>
      </c>
      <c r="F46" s="5">
        <v>264096.60385000007</v>
      </c>
      <c r="G46" s="4">
        <v>179683.99512800001</v>
      </c>
      <c r="H46" s="112">
        <v>37.879974637794348</v>
      </c>
      <c r="I46" s="113">
        <v>33.906623409703499</v>
      </c>
    </row>
    <row r="47" spans="1:9" x14ac:dyDescent="0.25">
      <c r="A47" s="7" t="s">
        <v>10</v>
      </c>
      <c r="B47" s="5">
        <v>215561.17556999993</v>
      </c>
      <c r="C47" s="4">
        <v>284535.95546999999</v>
      </c>
      <c r="D47" s="4">
        <v>246335.56629999992</v>
      </c>
      <c r="E47" s="4">
        <v>304784.63380299998</v>
      </c>
      <c r="F47" s="5">
        <v>340991.88991999987</v>
      </c>
      <c r="G47" s="4">
        <v>279651.750528</v>
      </c>
      <c r="H47" s="112">
        <v>38.42576410777918</v>
      </c>
      <c r="I47" s="113">
        <v>-8.2461123323050511</v>
      </c>
    </row>
    <row r="48" spans="1:9" x14ac:dyDescent="0.25">
      <c r="A48" s="7" t="s">
        <v>11</v>
      </c>
      <c r="B48" s="5">
        <v>797313.78266000014</v>
      </c>
      <c r="C48" s="4">
        <v>1320356.467591</v>
      </c>
      <c r="D48" s="4">
        <v>910108.39697000012</v>
      </c>
      <c r="E48" s="4">
        <v>1381848.9659549999</v>
      </c>
      <c r="F48" s="5">
        <v>1153761.3964399998</v>
      </c>
      <c r="G48" s="4">
        <v>1797630.0067960001</v>
      </c>
      <c r="H48" s="112">
        <v>26.77186588775438</v>
      </c>
      <c r="I48" s="113">
        <v>30.088747112362796</v>
      </c>
    </row>
    <row r="49" spans="1:9" x14ac:dyDescent="0.25">
      <c r="A49" s="7" t="s">
        <v>12</v>
      </c>
      <c r="B49" s="5">
        <v>226829.20136999994</v>
      </c>
      <c r="C49" s="4">
        <v>84353.125553000005</v>
      </c>
      <c r="D49" s="4">
        <v>251601.58240999997</v>
      </c>
      <c r="E49" s="4">
        <v>91660.029571999999</v>
      </c>
      <c r="F49" s="5">
        <v>324343.99574000004</v>
      </c>
      <c r="G49" s="4">
        <v>107170.428012</v>
      </c>
      <c r="H49" s="112">
        <v>28.911747149293326</v>
      </c>
      <c r="I49" s="113">
        <v>16.92165986900147</v>
      </c>
    </row>
    <row r="50" spans="1:9" x14ac:dyDescent="0.25">
      <c r="A50" s="7" t="s">
        <v>13</v>
      </c>
      <c r="B50" s="5">
        <v>935699.41996000009</v>
      </c>
      <c r="C50" s="4">
        <v>826381.73921599996</v>
      </c>
      <c r="D50" s="4">
        <v>1141768.5304000005</v>
      </c>
      <c r="E50" s="4">
        <v>1058933.697554</v>
      </c>
      <c r="F50" s="5">
        <v>1280218.2470899997</v>
      </c>
      <c r="G50" s="4">
        <v>977876.94651499996</v>
      </c>
      <c r="H50" s="112">
        <v>12.125900565983857</v>
      </c>
      <c r="I50" s="113">
        <v>-7.6545633807131281</v>
      </c>
    </row>
    <row r="51" spans="1:9" x14ac:dyDescent="0.25">
      <c r="A51" s="7" t="s">
        <v>14</v>
      </c>
      <c r="B51" s="5">
        <v>1042818.8346199996</v>
      </c>
      <c r="C51" s="4">
        <v>1219794.7909659999</v>
      </c>
      <c r="D51" s="4">
        <v>1224716.1257500001</v>
      </c>
      <c r="E51" s="4">
        <v>1261836.8466390001</v>
      </c>
      <c r="F51" s="5">
        <v>1838219.397519999</v>
      </c>
      <c r="G51" s="4">
        <v>1401497.3453569999</v>
      </c>
      <c r="H51" s="112">
        <v>50.093508109423922</v>
      </c>
      <c r="I51" s="113">
        <v>11.068031424981472</v>
      </c>
    </row>
    <row r="52" spans="1:9" ht="15.75" thickBot="1" x14ac:dyDescent="0.3">
      <c r="A52" s="8" t="s">
        <v>15</v>
      </c>
      <c r="B52" s="101">
        <v>4373874.1805499969</v>
      </c>
      <c r="C52" s="101">
        <v>4957602.0916290004</v>
      </c>
      <c r="D52" s="101">
        <v>5128082.6669599991</v>
      </c>
      <c r="E52" s="101">
        <v>5252148.260156</v>
      </c>
      <c r="F52" s="101">
        <v>6798565.2134999922</v>
      </c>
      <c r="G52" s="101">
        <v>6378978.4001219999</v>
      </c>
      <c r="H52" s="114">
        <v>32.575187551145291</v>
      </c>
      <c r="I52" s="115">
        <v>21.454652156611637</v>
      </c>
    </row>
    <row r="53" spans="1:9" x14ac:dyDescent="0.25">
      <c r="A53" t="s">
        <v>21</v>
      </c>
    </row>
    <row r="54" spans="1:9" x14ac:dyDescent="0.25">
      <c r="A54" s="90" t="s">
        <v>146</v>
      </c>
    </row>
    <row r="55" spans="1:9" x14ac:dyDescent="0.25">
      <c r="A55" s="119" t="s">
        <v>189</v>
      </c>
    </row>
  </sheetData>
  <mergeCells count="16">
    <mergeCell ref="H5:I6"/>
    <mergeCell ref="D5:E5"/>
    <mergeCell ref="F5:G5"/>
    <mergeCell ref="H41:I42"/>
    <mergeCell ref="A5:A6"/>
    <mergeCell ref="A41:A42"/>
    <mergeCell ref="D41:E41"/>
    <mergeCell ref="F41:G41"/>
    <mergeCell ref="B6:C6"/>
    <mergeCell ref="D6:E6"/>
    <mergeCell ref="F6:G6"/>
    <mergeCell ref="B42:C42"/>
    <mergeCell ref="D42:E42"/>
    <mergeCell ref="F42:G42"/>
    <mergeCell ref="B41:C41"/>
    <mergeCell ref="B5:C5"/>
  </mergeCells>
  <conditionalFormatting sqref="H44:I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H8:I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H16:I16 H52:I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71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L60" sqref="L60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0" t="s">
        <v>126</v>
      </c>
      <c r="B2" s="140"/>
      <c r="C2" s="140"/>
      <c r="D2" s="140"/>
      <c r="E2" s="140"/>
      <c r="F2" s="18"/>
      <c r="G2" s="140" t="s">
        <v>125</v>
      </c>
      <c r="H2" s="140"/>
      <c r="I2" s="140"/>
      <c r="J2" s="140"/>
      <c r="K2" s="140"/>
    </row>
    <row r="3" spans="1:14" ht="21.6" customHeight="1" thickBot="1" x14ac:dyDescent="0.3">
      <c r="A3" s="73" t="s">
        <v>175</v>
      </c>
      <c r="G3" s="73" t="s">
        <v>175</v>
      </c>
    </row>
    <row r="4" spans="1:14" ht="83.25" customHeight="1" x14ac:dyDescent="0.25">
      <c r="A4" s="14" t="s">
        <v>37</v>
      </c>
      <c r="B4" s="67" t="s">
        <v>170</v>
      </c>
      <c r="C4" s="43" t="s">
        <v>171</v>
      </c>
      <c r="D4" s="43" t="s">
        <v>172</v>
      </c>
      <c r="E4" s="44" t="s">
        <v>128</v>
      </c>
      <c r="G4" s="14" t="s">
        <v>37</v>
      </c>
      <c r="H4" s="67" t="s">
        <v>173</v>
      </c>
      <c r="I4" s="43" t="s">
        <v>174</v>
      </c>
      <c r="J4" s="43" t="s">
        <v>172</v>
      </c>
      <c r="K4" s="44" t="s">
        <v>40</v>
      </c>
    </row>
    <row r="5" spans="1:14" x14ac:dyDescent="0.25">
      <c r="A5" s="30" t="s">
        <v>57</v>
      </c>
      <c r="B5" s="75">
        <v>2423.3334306699999</v>
      </c>
      <c r="C5" s="75">
        <v>2180.3300302399998</v>
      </c>
      <c r="D5" s="36">
        <f t="shared" ref="D5:D34" si="0">(B5/C5)-1</f>
        <v>0.11145257693086563</v>
      </c>
      <c r="E5" s="45">
        <f t="shared" ref="E5:E34" si="1">B5/$B$41</f>
        <v>0.17234684277254941</v>
      </c>
      <c r="G5" s="30" t="s">
        <v>61</v>
      </c>
      <c r="H5" s="75">
        <v>786.30640894999988</v>
      </c>
      <c r="I5" s="75">
        <v>558.02813199000002</v>
      </c>
      <c r="J5" s="36">
        <f t="shared" ref="J5:J34" si="2">(H5/I5)-1</f>
        <v>0.40908023067928534</v>
      </c>
      <c r="K5" s="45">
        <f t="shared" ref="K5:K34" si="3">H5/$H$41</f>
        <v>0.11565769897869346</v>
      </c>
      <c r="M5" s="74"/>
      <c r="N5" s="74"/>
    </row>
    <row r="6" spans="1:14" x14ac:dyDescent="0.25">
      <c r="A6" s="30" t="s">
        <v>58</v>
      </c>
      <c r="B6" s="75">
        <v>1792.64525798</v>
      </c>
      <c r="C6" s="75">
        <v>1618.2871026600001</v>
      </c>
      <c r="D6" s="36">
        <f t="shared" si="0"/>
        <v>0.10774241173485533</v>
      </c>
      <c r="E6" s="45">
        <f t="shared" si="1"/>
        <v>0.12749246410495621</v>
      </c>
      <c r="G6" s="30" t="s">
        <v>79</v>
      </c>
      <c r="H6" s="75">
        <v>761.15741617999993</v>
      </c>
      <c r="I6" s="75">
        <v>715.87476373000027</v>
      </c>
      <c r="J6" s="36">
        <f t="shared" si="2"/>
        <v>6.3254991996167798E-2</v>
      </c>
      <c r="K6" s="45">
        <f t="shared" si="3"/>
        <v>0.11195853717319056</v>
      </c>
      <c r="M6" s="74"/>
      <c r="N6" s="74"/>
    </row>
    <row r="7" spans="1:14" x14ac:dyDescent="0.25">
      <c r="A7" s="30" t="s">
        <v>59</v>
      </c>
      <c r="B7" s="75">
        <v>1474.3373281799998</v>
      </c>
      <c r="C7" s="75">
        <v>1272.8470668100001</v>
      </c>
      <c r="D7" s="36">
        <f t="shared" si="0"/>
        <v>0.15829887707953239</v>
      </c>
      <c r="E7" s="45">
        <f t="shared" si="1"/>
        <v>0.10485448699615657</v>
      </c>
      <c r="G7" s="30" t="s">
        <v>58</v>
      </c>
      <c r="H7" s="75">
        <v>615.35565346999999</v>
      </c>
      <c r="I7" s="75">
        <v>353.43532376000007</v>
      </c>
      <c r="J7" s="36">
        <f t="shared" si="2"/>
        <v>0.74107004054822956</v>
      </c>
      <c r="K7" s="45">
        <f t="shared" si="3"/>
        <v>9.0512576425402266E-2</v>
      </c>
      <c r="M7" s="74"/>
      <c r="N7" s="74"/>
    </row>
    <row r="8" spans="1:14" x14ac:dyDescent="0.25">
      <c r="A8" s="30" t="s">
        <v>61</v>
      </c>
      <c r="B8" s="75">
        <v>1105.4357958199998</v>
      </c>
      <c r="C8" s="75">
        <v>949.32092916000011</v>
      </c>
      <c r="D8" s="36">
        <f t="shared" si="0"/>
        <v>0.1644489886029763</v>
      </c>
      <c r="E8" s="45">
        <f t="shared" si="1"/>
        <v>7.8618306043284888E-2</v>
      </c>
      <c r="G8" s="30" t="s">
        <v>76</v>
      </c>
      <c r="H8" s="75">
        <v>415.22312653999995</v>
      </c>
      <c r="I8" s="75">
        <v>185.28377444999998</v>
      </c>
      <c r="J8" s="36">
        <f t="shared" si="2"/>
        <v>1.2410118088999238</v>
      </c>
      <c r="K8" s="45">
        <f t="shared" si="3"/>
        <v>6.1075111218391487E-2</v>
      </c>
      <c r="M8" s="74"/>
      <c r="N8" s="74"/>
    </row>
    <row r="9" spans="1:14" x14ac:dyDescent="0.25">
      <c r="A9" s="30" t="s">
        <v>60</v>
      </c>
      <c r="B9" s="75">
        <v>1057.4449339599998</v>
      </c>
      <c r="C9" s="75">
        <v>1091.7771701799998</v>
      </c>
      <c r="D9" s="36">
        <f t="shared" si="0"/>
        <v>-3.1446193561951441E-2</v>
      </c>
      <c r="E9" s="45">
        <f t="shared" si="1"/>
        <v>7.5205208440278684E-2</v>
      </c>
      <c r="G9" s="30" t="s">
        <v>62</v>
      </c>
      <c r="H9" s="75">
        <v>406.22039178000006</v>
      </c>
      <c r="I9" s="75">
        <v>361.9249509</v>
      </c>
      <c r="J9" s="36">
        <f t="shared" si="2"/>
        <v>0.12238846968093919</v>
      </c>
      <c r="K9" s="45">
        <f t="shared" si="3"/>
        <v>5.9750900230148986E-2</v>
      </c>
      <c r="M9" s="74"/>
      <c r="N9" s="74"/>
    </row>
    <row r="10" spans="1:14" x14ac:dyDescent="0.25">
      <c r="A10" s="30" t="s">
        <v>63</v>
      </c>
      <c r="B10" s="75">
        <v>1026.5066232099998</v>
      </c>
      <c r="C10" s="75">
        <v>813.92237847999991</v>
      </c>
      <c r="D10" s="36">
        <f t="shared" si="0"/>
        <v>0.26118491191629478</v>
      </c>
      <c r="E10" s="45">
        <f t="shared" si="1"/>
        <v>7.300488383327472E-2</v>
      </c>
      <c r="G10" s="30" t="s">
        <v>82</v>
      </c>
      <c r="H10" s="75">
        <v>386.07356815999998</v>
      </c>
      <c r="I10" s="75">
        <v>164.24001646000002</v>
      </c>
      <c r="J10" s="36">
        <f t="shared" si="2"/>
        <v>1.3506668866781721</v>
      </c>
      <c r="K10" s="45">
        <f t="shared" si="3"/>
        <v>5.6787506780602563E-2</v>
      </c>
      <c r="M10" s="74"/>
      <c r="N10" s="120"/>
    </row>
    <row r="11" spans="1:14" x14ac:dyDescent="0.25">
      <c r="A11" s="30" t="s">
        <v>62</v>
      </c>
      <c r="B11" s="75">
        <v>979.96496643</v>
      </c>
      <c r="C11" s="75">
        <v>818.39888513999983</v>
      </c>
      <c r="D11" s="36">
        <f t="shared" si="0"/>
        <v>0.19741727930428676</v>
      </c>
      <c r="E11" s="45">
        <f t="shared" si="1"/>
        <v>6.9694853318316305E-2</v>
      </c>
      <c r="G11" s="30" t="s">
        <v>57</v>
      </c>
      <c r="H11" s="75">
        <v>273.87741422999994</v>
      </c>
      <c r="I11" s="75">
        <v>217.21065590999996</v>
      </c>
      <c r="J11" s="36">
        <f t="shared" si="2"/>
        <v>0.26088387829130966</v>
      </c>
      <c r="K11" s="45">
        <f t="shared" si="3"/>
        <v>4.0284590296516973E-2</v>
      </c>
      <c r="M11" s="74"/>
      <c r="N11" s="74"/>
    </row>
    <row r="12" spans="1:14" x14ac:dyDescent="0.25">
      <c r="A12" s="30" t="s">
        <v>64</v>
      </c>
      <c r="B12" s="75">
        <v>331.64179705000009</v>
      </c>
      <c r="C12" s="75">
        <v>293.75898277000005</v>
      </c>
      <c r="D12" s="36">
        <f t="shared" si="0"/>
        <v>0.12895882850214169</v>
      </c>
      <c r="E12" s="45">
        <f t="shared" si="1"/>
        <v>2.3586278276687373E-2</v>
      </c>
      <c r="G12" s="30" t="s">
        <v>83</v>
      </c>
      <c r="H12" s="75">
        <v>272.36840825000002</v>
      </c>
      <c r="I12" s="75">
        <v>293.07767481999997</v>
      </c>
      <c r="J12" s="36">
        <f t="shared" si="2"/>
        <v>-7.0661358231120852E-2</v>
      </c>
      <c r="K12" s="45">
        <f t="shared" si="3"/>
        <v>4.0062630819390314E-2</v>
      </c>
      <c r="M12" s="74"/>
      <c r="N12" s="74"/>
    </row>
    <row r="13" spans="1:14" x14ac:dyDescent="0.25">
      <c r="A13" s="30" t="s">
        <v>65</v>
      </c>
      <c r="B13" s="75">
        <v>299.61514555000008</v>
      </c>
      <c r="C13" s="75">
        <v>269.83047450999999</v>
      </c>
      <c r="D13" s="36">
        <f t="shared" si="0"/>
        <v>0.11038290279883212</v>
      </c>
      <c r="E13" s="45">
        <f t="shared" si="1"/>
        <v>2.1308551158848842E-2</v>
      </c>
      <c r="G13" s="30" t="s">
        <v>84</v>
      </c>
      <c r="H13" s="75">
        <v>266.72919595000002</v>
      </c>
      <c r="I13" s="75">
        <v>204.59484109999997</v>
      </c>
      <c r="J13" s="36">
        <f t="shared" si="2"/>
        <v>0.30369463137944219</v>
      </c>
      <c r="K13" s="45">
        <f t="shared" si="3"/>
        <v>3.9233159876197458E-2</v>
      </c>
      <c r="M13" s="74"/>
      <c r="N13" s="121"/>
    </row>
    <row r="14" spans="1:14" x14ac:dyDescent="0.25">
      <c r="A14" s="30" t="s">
        <v>66</v>
      </c>
      <c r="B14" s="75">
        <v>217.01290904999999</v>
      </c>
      <c r="C14" s="75">
        <v>272.89727921999997</v>
      </c>
      <c r="D14" s="36">
        <f t="shared" si="0"/>
        <v>-0.20478170515195215</v>
      </c>
      <c r="E14" s="45">
        <f t="shared" si="1"/>
        <v>1.5433901601115288E-2</v>
      </c>
      <c r="G14" s="30" t="s">
        <v>59</v>
      </c>
      <c r="H14" s="75">
        <v>226.62662150999998</v>
      </c>
      <c r="I14" s="75">
        <v>179.08031839</v>
      </c>
      <c r="J14" s="36">
        <f t="shared" si="2"/>
        <v>0.26550267247377746</v>
      </c>
      <c r="K14" s="45">
        <f t="shared" si="3"/>
        <v>3.3334477848353139E-2</v>
      </c>
      <c r="M14" s="74"/>
      <c r="N14" s="74"/>
    </row>
    <row r="15" spans="1:14" x14ac:dyDescent="0.25">
      <c r="A15" s="30" t="s">
        <v>68</v>
      </c>
      <c r="B15" s="75">
        <v>177.09957204000003</v>
      </c>
      <c r="C15" s="75">
        <v>157.08862335000001</v>
      </c>
      <c r="D15" s="36">
        <f t="shared" si="0"/>
        <v>0.12738636486370369</v>
      </c>
      <c r="E15" s="45">
        <f t="shared" si="1"/>
        <v>1.2595275462784682E-2</v>
      </c>
      <c r="G15" s="30" t="s">
        <v>85</v>
      </c>
      <c r="H15" s="75">
        <v>189.89856294999998</v>
      </c>
      <c r="I15" s="75">
        <v>277.57689300999999</v>
      </c>
      <c r="J15" s="36">
        <f t="shared" si="2"/>
        <v>-0.31587042101822682</v>
      </c>
      <c r="K15" s="45">
        <f t="shared" si="3"/>
        <v>2.7932152886158381E-2</v>
      </c>
      <c r="M15" s="74"/>
      <c r="N15" s="74"/>
    </row>
    <row r="16" spans="1:14" x14ac:dyDescent="0.25">
      <c r="A16" s="30" t="s">
        <v>69</v>
      </c>
      <c r="B16" s="75">
        <v>167.70771671000003</v>
      </c>
      <c r="C16" s="89">
        <v>159.61159247000001</v>
      </c>
      <c r="D16" s="36">
        <f t="shared" si="0"/>
        <v>5.0723911181587589E-2</v>
      </c>
      <c r="E16" s="45">
        <f t="shared" si="1"/>
        <v>1.1927329156504197E-2</v>
      </c>
      <c r="G16" s="30" t="s">
        <v>86</v>
      </c>
      <c r="H16" s="75">
        <v>176.81250343000002</v>
      </c>
      <c r="I16" s="89">
        <v>130.55596058999998</v>
      </c>
      <c r="J16" s="36">
        <f t="shared" si="2"/>
        <v>0.35430433532839478</v>
      </c>
      <c r="K16" s="45">
        <f t="shared" si="3"/>
        <v>2.6007326233909049E-2</v>
      </c>
      <c r="M16" s="74"/>
      <c r="N16" s="74"/>
    </row>
    <row r="17" spans="1:14" x14ac:dyDescent="0.25">
      <c r="A17" s="30" t="s">
        <v>67</v>
      </c>
      <c r="B17" s="75">
        <v>163.88541839000001</v>
      </c>
      <c r="C17" s="75">
        <v>142.72211143000001</v>
      </c>
      <c r="D17" s="36">
        <f t="shared" si="0"/>
        <v>0.14828330906791432</v>
      </c>
      <c r="E17" s="45">
        <f t="shared" si="1"/>
        <v>1.165548829496634E-2</v>
      </c>
      <c r="G17" s="30" t="s">
        <v>155</v>
      </c>
      <c r="H17" s="75">
        <v>154.04680066</v>
      </c>
      <c r="I17" s="75">
        <v>45.786465039999996</v>
      </c>
      <c r="J17" s="36">
        <f t="shared" si="2"/>
        <v>2.3644615395711712</v>
      </c>
      <c r="K17" s="45">
        <f t="shared" si="3"/>
        <v>2.2658722218933378E-2</v>
      </c>
      <c r="M17" s="74"/>
      <c r="N17" s="74"/>
    </row>
    <row r="18" spans="1:14" x14ac:dyDescent="0.25">
      <c r="A18" s="30" t="s">
        <v>141</v>
      </c>
      <c r="B18" s="75">
        <v>155.54256314000008</v>
      </c>
      <c r="C18" s="75">
        <v>58.520877669999997</v>
      </c>
      <c r="D18" s="36">
        <f t="shared" si="0"/>
        <v>1.6578986736512507</v>
      </c>
      <c r="E18" s="45">
        <f t="shared" si="1"/>
        <v>1.1062146601310781E-2</v>
      </c>
      <c r="G18" s="30" t="s">
        <v>64</v>
      </c>
      <c r="H18" s="75">
        <v>125.28120545000002</v>
      </c>
      <c r="I18" s="75">
        <v>64.878982370000003</v>
      </c>
      <c r="J18" s="36">
        <f t="shared" si="2"/>
        <v>0.93099831214260775</v>
      </c>
      <c r="K18" s="45">
        <f t="shared" si="3"/>
        <v>1.8427594869756855E-2</v>
      </c>
      <c r="M18" s="74"/>
      <c r="N18" s="74"/>
    </row>
    <row r="19" spans="1:14" x14ac:dyDescent="0.25">
      <c r="A19" s="30" t="s">
        <v>70</v>
      </c>
      <c r="B19" s="75">
        <v>150.12329917999998</v>
      </c>
      <c r="C19" s="75">
        <v>125.19016254999998</v>
      </c>
      <c r="D19" s="36">
        <f t="shared" si="0"/>
        <v>0.19916210764597331</v>
      </c>
      <c r="E19" s="45">
        <f t="shared" si="1"/>
        <v>1.0676729959161435E-2</v>
      </c>
      <c r="G19" s="30" t="s">
        <v>63</v>
      </c>
      <c r="H19" s="75">
        <v>119.85582063</v>
      </c>
      <c r="I19" s="75">
        <v>66.176269380000008</v>
      </c>
      <c r="J19" s="36">
        <f t="shared" si="2"/>
        <v>0.81116012964948414</v>
      </c>
      <c r="K19" s="45">
        <f t="shared" si="3"/>
        <v>1.7629575780489789E-2</v>
      </c>
      <c r="M19" s="74"/>
      <c r="N19" s="74"/>
    </row>
    <row r="20" spans="1:14" x14ac:dyDescent="0.25">
      <c r="A20" s="30" t="s">
        <v>71</v>
      </c>
      <c r="B20" s="75">
        <v>145.75557603000001</v>
      </c>
      <c r="C20" s="75">
        <v>116.29588874999999</v>
      </c>
      <c r="D20" s="36">
        <f t="shared" si="0"/>
        <v>0.25331667006156344</v>
      </c>
      <c r="E20" s="45">
        <f t="shared" si="1"/>
        <v>1.0366098625693246E-2</v>
      </c>
      <c r="G20" s="30" t="s">
        <v>65</v>
      </c>
      <c r="H20" s="75">
        <v>106.31457706</v>
      </c>
      <c r="I20" s="75">
        <v>77.437301680000004</v>
      </c>
      <c r="J20" s="36">
        <f t="shared" si="2"/>
        <v>0.37291169440964955</v>
      </c>
      <c r="K20" s="45">
        <f t="shared" si="3"/>
        <v>1.5637796170416923E-2</v>
      </c>
      <c r="M20" s="74"/>
      <c r="N20" s="74"/>
    </row>
    <row r="21" spans="1:14" x14ac:dyDescent="0.25">
      <c r="A21" s="30" t="s">
        <v>79</v>
      </c>
      <c r="B21" s="75">
        <v>143.35753782</v>
      </c>
      <c r="C21" s="75">
        <v>111.44939259999998</v>
      </c>
      <c r="D21" s="36">
        <f t="shared" si="0"/>
        <v>0.28630165203789559</v>
      </c>
      <c r="E21" s="45">
        <f t="shared" si="1"/>
        <v>1.0195550772430159E-2</v>
      </c>
      <c r="G21" s="30" t="s">
        <v>68</v>
      </c>
      <c r="H21" s="75">
        <v>100.60330088000001</v>
      </c>
      <c r="I21" s="75">
        <v>88.851488859999989</v>
      </c>
      <c r="J21" s="36">
        <f t="shared" si="2"/>
        <v>0.13226353515040046</v>
      </c>
      <c r="K21" s="45">
        <f t="shared" si="3"/>
        <v>1.4797725361261626E-2</v>
      </c>
      <c r="M21" s="74"/>
      <c r="N21" s="74"/>
    </row>
    <row r="22" spans="1:14" x14ac:dyDescent="0.25">
      <c r="A22" s="30" t="s">
        <v>72</v>
      </c>
      <c r="B22" s="75">
        <v>139.34143999</v>
      </c>
      <c r="C22" s="75">
        <v>109.32937244000003</v>
      </c>
      <c r="D22" s="36">
        <f t="shared" si="0"/>
        <v>0.2745105627169917</v>
      </c>
      <c r="E22" s="45">
        <f t="shared" si="1"/>
        <v>9.9099269401889557E-3</v>
      </c>
      <c r="G22" s="30" t="s">
        <v>167</v>
      </c>
      <c r="H22" s="75">
        <v>92.847374789999989</v>
      </c>
      <c r="I22" s="75">
        <v>56.682581899999995</v>
      </c>
      <c r="J22" s="36">
        <f t="shared" si="2"/>
        <v>0.63802303419774176</v>
      </c>
      <c r="K22" s="45">
        <f t="shared" si="3"/>
        <v>1.3656907284735864E-2</v>
      </c>
      <c r="M22" s="74"/>
      <c r="N22" s="74"/>
    </row>
    <row r="23" spans="1:14" x14ac:dyDescent="0.25">
      <c r="A23" s="30" t="s">
        <v>77</v>
      </c>
      <c r="B23" s="75">
        <v>130.58025283000001</v>
      </c>
      <c r="C23" s="75">
        <v>106.49248322</v>
      </c>
      <c r="D23" s="36">
        <f t="shared" si="0"/>
        <v>0.2261922051365608</v>
      </c>
      <c r="E23" s="45">
        <f t="shared" si="1"/>
        <v>9.2868335899899592E-3</v>
      </c>
      <c r="G23" s="30" t="s">
        <v>139</v>
      </c>
      <c r="H23" s="75">
        <v>82.968608590000002</v>
      </c>
      <c r="I23" s="75">
        <v>44.083553129999999</v>
      </c>
      <c r="J23" s="36">
        <f t="shared" si="2"/>
        <v>0.88207625518138455</v>
      </c>
      <c r="K23" s="45">
        <f t="shared" si="3"/>
        <v>1.2203840955331009E-2</v>
      </c>
      <c r="M23" s="74"/>
      <c r="N23" s="74"/>
    </row>
    <row r="24" spans="1:14" x14ac:dyDescent="0.25">
      <c r="A24" s="30" t="s">
        <v>73</v>
      </c>
      <c r="B24" s="75">
        <v>125.86083140000001</v>
      </c>
      <c r="C24" s="75">
        <v>93.091307679999986</v>
      </c>
      <c r="D24" s="36">
        <f t="shared" si="0"/>
        <v>0.35201486085730771</v>
      </c>
      <c r="E24" s="45">
        <f t="shared" si="1"/>
        <v>8.9511895663985687E-3</v>
      </c>
      <c r="G24" s="30" t="s">
        <v>156</v>
      </c>
      <c r="H24" s="75">
        <v>75.93619142</v>
      </c>
      <c r="I24" s="75">
        <v>47.226852510000008</v>
      </c>
      <c r="J24" s="36">
        <f t="shared" si="2"/>
        <v>0.60790286424277284</v>
      </c>
      <c r="K24" s="45">
        <f t="shared" si="3"/>
        <v>1.1169443703976319E-2</v>
      </c>
      <c r="M24" s="74"/>
      <c r="N24" s="74"/>
    </row>
    <row r="25" spans="1:14" x14ac:dyDescent="0.25">
      <c r="A25" s="30" t="s">
        <v>75</v>
      </c>
      <c r="B25" s="75">
        <v>119.81595728999999</v>
      </c>
      <c r="C25" s="75">
        <v>96.562166819999987</v>
      </c>
      <c r="D25" s="36">
        <f t="shared" si="0"/>
        <v>0.2408167840034805</v>
      </c>
      <c r="E25" s="45">
        <f t="shared" si="1"/>
        <v>8.5212796932334928E-3</v>
      </c>
      <c r="G25" s="30" t="s">
        <v>73</v>
      </c>
      <c r="H25" s="75">
        <v>69.00392128</v>
      </c>
      <c r="I25" s="75">
        <v>40.833086469999998</v>
      </c>
      <c r="J25" s="36">
        <f t="shared" si="2"/>
        <v>0.68990216624200262</v>
      </c>
      <c r="K25" s="45">
        <f t="shared" si="3"/>
        <v>1.0149777065163398E-2</v>
      </c>
      <c r="M25" s="74"/>
      <c r="N25" s="74"/>
    </row>
    <row r="26" spans="1:14" x14ac:dyDescent="0.25">
      <c r="A26" s="30" t="s">
        <v>74</v>
      </c>
      <c r="B26" s="75">
        <v>105.17271341000001</v>
      </c>
      <c r="C26" s="75">
        <v>82.884543839999992</v>
      </c>
      <c r="D26" s="36">
        <f t="shared" si="0"/>
        <v>0.26890622228705285</v>
      </c>
      <c r="E26" s="45">
        <f t="shared" si="1"/>
        <v>7.4798560002633102E-3</v>
      </c>
      <c r="G26" s="30" t="s">
        <v>159</v>
      </c>
      <c r="H26" s="75">
        <v>63.402715219999997</v>
      </c>
      <c r="I26" s="75">
        <v>23.859385270000001</v>
      </c>
      <c r="J26" s="36">
        <f t="shared" si="2"/>
        <v>1.6573490684070755</v>
      </c>
      <c r="K26" s="45">
        <f t="shared" si="3"/>
        <v>9.325896454460773E-3</v>
      </c>
      <c r="M26" s="74"/>
      <c r="N26" s="74"/>
    </row>
    <row r="27" spans="1:14" x14ac:dyDescent="0.25">
      <c r="A27" s="30" t="s">
        <v>78</v>
      </c>
      <c r="B27" s="75">
        <v>94.431559159999992</v>
      </c>
      <c r="C27" s="75">
        <v>80.412581920000008</v>
      </c>
      <c r="D27" s="36">
        <f t="shared" si="0"/>
        <v>0.17433810611810752</v>
      </c>
      <c r="E27" s="45">
        <f t="shared" si="1"/>
        <v>6.7159479060277449E-3</v>
      </c>
      <c r="G27" s="30" t="s">
        <v>60</v>
      </c>
      <c r="H27" s="75">
        <v>62.55787033</v>
      </c>
      <c r="I27" s="75">
        <v>34.24801111</v>
      </c>
      <c r="J27" s="36">
        <f t="shared" si="2"/>
        <v>0.82661323395021524</v>
      </c>
      <c r="K27" s="45">
        <f t="shared" si="3"/>
        <v>9.2016283385467895E-3</v>
      </c>
      <c r="M27" s="74"/>
      <c r="N27" s="74"/>
    </row>
    <row r="28" spans="1:14" x14ac:dyDescent="0.25">
      <c r="A28" s="30" t="s">
        <v>80</v>
      </c>
      <c r="B28" s="75">
        <v>81.845306800000017</v>
      </c>
      <c r="C28" s="75">
        <v>74.651305909999991</v>
      </c>
      <c r="D28" s="36">
        <f t="shared" si="0"/>
        <v>9.6368051466817706E-2</v>
      </c>
      <c r="E28" s="45">
        <f t="shared" si="1"/>
        <v>5.8208169145055394E-3</v>
      </c>
      <c r="G28" s="30" t="s">
        <v>66</v>
      </c>
      <c r="H28" s="75">
        <v>57.779147630000004</v>
      </c>
      <c r="I28" s="75">
        <v>44.939046079999997</v>
      </c>
      <c r="J28" s="36">
        <f t="shared" si="2"/>
        <v>0.28572261029177604</v>
      </c>
      <c r="K28" s="45">
        <f t="shared" si="3"/>
        <v>8.4987266894590036E-3</v>
      </c>
      <c r="M28" s="74"/>
      <c r="N28" s="74"/>
    </row>
    <row r="29" spans="1:14" x14ac:dyDescent="0.25">
      <c r="A29" s="30" t="s">
        <v>86</v>
      </c>
      <c r="B29" s="75">
        <v>75.862894249999997</v>
      </c>
      <c r="C29" s="75">
        <v>15.248868190000001</v>
      </c>
      <c r="D29" s="36">
        <f t="shared" si="0"/>
        <v>3.9749852451180505</v>
      </c>
      <c r="E29" s="45">
        <f t="shared" si="1"/>
        <v>5.395349291228326E-3</v>
      </c>
      <c r="G29" s="30" t="s">
        <v>161</v>
      </c>
      <c r="H29" s="75">
        <v>52.919851480000005</v>
      </c>
      <c r="I29" s="75">
        <v>44.571283849999993</v>
      </c>
      <c r="J29" s="36">
        <f t="shared" si="2"/>
        <v>0.18730821526470365</v>
      </c>
      <c r="K29" s="45">
        <f t="shared" si="3"/>
        <v>7.7839735029556472E-3</v>
      </c>
      <c r="M29" s="74"/>
      <c r="N29" s="74"/>
    </row>
    <row r="30" spans="1:14" x14ac:dyDescent="0.25">
      <c r="A30" s="30" t="s">
        <v>76</v>
      </c>
      <c r="B30" s="75">
        <v>71.789175859999986</v>
      </c>
      <c r="C30" s="75">
        <v>59.7041732</v>
      </c>
      <c r="D30" s="36">
        <f t="shared" si="0"/>
        <v>0.20241470591204824</v>
      </c>
      <c r="E30" s="45">
        <f t="shared" si="1"/>
        <v>5.105627499759101E-3</v>
      </c>
      <c r="G30" s="30" t="s">
        <v>157</v>
      </c>
      <c r="H30" s="75">
        <v>44.751124400000002</v>
      </c>
      <c r="I30" s="75">
        <v>12.287782000000002</v>
      </c>
      <c r="J30" s="36">
        <f t="shared" si="2"/>
        <v>2.6419204377160983</v>
      </c>
      <c r="K30" s="45">
        <f t="shared" si="3"/>
        <v>6.5824365869341234E-3</v>
      </c>
      <c r="M30" s="74"/>
      <c r="N30" s="74"/>
    </row>
    <row r="31" spans="1:14" x14ac:dyDescent="0.25">
      <c r="A31" s="30" t="s">
        <v>150</v>
      </c>
      <c r="B31" s="75">
        <v>70.374735670000007</v>
      </c>
      <c r="C31" s="75">
        <v>61.790312300000004</v>
      </c>
      <c r="D31" s="36">
        <f t="shared" si="0"/>
        <v>0.13892830527092204</v>
      </c>
      <c r="E31" s="45">
        <f t="shared" si="1"/>
        <v>5.0050328816385143E-3</v>
      </c>
      <c r="G31" s="30" t="s">
        <v>80</v>
      </c>
      <c r="H31" s="75">
        <v>44.611539849999986</v>
      </c>
      <c r="I31" s="75">
        <v>19.933835210000002</v>
      </c>
      <c r="J31" s="36">
        <f t="shared" si="2"/>
        <v>1.2379807688798476</v>
      </c>
      <c r="K31" s="45">
        <f t="shared" si="3"/>
        <v>6.5619051151284491E-3</v>
      </c>
      <c r="M31" s="74"/>
      <c r="N31" s="74"/>
    </row>
    <row r="32" spans="1:14" x14ac:dyDescent="0.25">
      <c r="A32" s="30" t="s">
        <v>164</v>
      </c>
      <c r="B32" s="75">
        <v>68.78791142</v>
      </c>
      <c r="C32" s="75">
        <v>57.278196809999997</v>
      </c>
      <c r="D32" s="36">
        <f t="shared" si="0"/>
        <v>0.20094408083724047</v>
      </c>
      <c r="E32" s="45">
        <f t="shared" si="1"/>
        <v>4.8921783540439327E-3</v>
      </c>
      <c r="G32" s="30" t="s">
        <v>77</v>
      </c>
      <c r="H32" s="75">
        <v>44.088771559999998</v>
      </c>
      <c r="I32" s="75">
        <v>86.110605379999996</v>
      </c>
      <c r="J32" s="36">
        <f t="shared" si="2"/>
        <v>-0.48799835554007109</v>
      </c>
      <c r="K32" s="45">
        <f t="shared" si="3"/>
        <v>6.4850112009593357E-3</v>
      </c>
      <c r="M32" s="74"/>
      <c r="N32" s="74"/>
    </row>
    <row r="33" spans="1:19" x14ac:dyDescent="0.25">
      <c r="A33" s="30" t="s">
        <v>81</v>
      </c>
      <c r="B33" s="75">
        <v>59.247595350000005</v>
      </c>
      <c r="C33" s="75">
        <v>52.320202099999996</v>
      </c>
      <c r="D33" s="36">
        <f t="shared" si="0"/>
        <v>0.13240379379192047</v>
      </c>
      <c r="E33" s="45">
        <f t="shared" si="1"/>
        <v>4.2136735585803888E-3</v>
      </c>
      <c r="G33" s="30" t="s">
        <v>164</v>
      </c>
      <c r="H33" s="75">
        <v>43.613747649999993</v>
      </c>
      <c r="I33" s="75">
        <v>38.834378150000006</v>
      </c>
      <c r="J33" s="36">
        <f t="shared" si="2"/>
        <v>0.12307058147138084</v>
      </c>
      <c r="K33" s="45">
        <f t="shared" si="3"/>
        <v>6.4151400009219012E-3</v>
      </c>
      <c r="M33" s="74"/>
      <c r="N33" s="74"/>
    </row>
    <row r="34" spans="1:19" ht="15.75" thickBot="1" x14ac:dyDescent="0.3">
      <c r="A34" s="46" t="s">
        <v>143</v>
      </c>
      <c r="B34" s="76">
        <v>57.51071159</v>
      </c>
      <c r="C34" s="76">
        <v>44.600246929999997</v>
      </c>
      <c r="D34" s="47">
        <f t="shared" si="0"/>
        <v>0.28947069912556644</v>
      </c>
      <c r="E34" s="48">
        <f t="shared" si="1"/>
        <v>4.0901468376965226E-3</v>
      </c>
      <c r="G34" s="46" t="s">
        <v>158</v>
      </c>
      <c r="H34" s="76">
        <v>39.68229564</v>
      </c>
      <c r="I34" s="76">
        <v>40.528201549999999</v>
      </c>
      <c r="J34" s="47">
        <f t="shared" si="2"/>
        <v>-2.0872031761794307E-2</v>
      </c>
      <c r="K34" s="48">
        <f t="shared" si="3"/>
        <v>5.8368632783285428E-3</v>
      </c>
      <c r="M34" s="74"/>
      <c r="N34" s="74"/>
    </row>
    <row r="35" spans="1:19" x14ac:dyDescent="0.25">
      <c r="A35" s="49" t="s">
        <v>129</v>
      </c>
      <c r="B35" s="77">
        <v>10889.221143090001</v>
      </c>
      <c r="C35" s="77">
        <v>9745.7265352699978</v>
      </c>
      <c r="D35" s="50">
        <f t="shared" ref="D35:D41" si="4">(B35/C35)-1</f>
        <v>0.11733292573741627</v>
      </c>
      <c r="E35" s="51">
        <f t="shared" ref="E35:E41" si="5">B35/$B$41</f>
        <v>0.77443857312890674</v>
      </c>
      <c r="G35" s="49" t="s">
        <v>129</v>
      </c>
      <c r="H35" s="77">
        <v>3687.0529963500003</v>
      </c>
      <c r="I35" s="77">
        <v>2454.3959645899999</v>
      </c>
      <c r="J35" s="50">
        <f t="shared" ref="J35:J41" si="6">(H35/I35)-1</f>
        <v>0.5022241926501505</v>
      </c>
      <c r="K35" s="51">
        <f t="shared" ref="K35:K41" si="7">H35/$H$41</f>
        <v>0.54232810608752724</v>
      </c>
      <c r="M35" s="74"/>
      <c r="N35" s="74"/>
    </row>
    <row r="36" spans="1:19" x14ac:dyDescent="0.25">
      <c r="A36" s="41" t="s">
        <v>138</v>
      </c>
      <c r="B36" s="78">
        <v>9448.2847973800017</v>
      </c>
      <c r="C36" s="78">
        <v>8305.9859129200013</v>
      </c>
      <c r="D36" s="52">
        <f t="shared" si="4"/>
        <v>0.13752718779394368</v>
      </c>
      <c r="E36" s="53">
        <f t="shared" si="5"/>
        <v>0.67195955531142371</v>
      </c>
      <c r="G36" s="41" t="s">
        <v>138</v>
      </c>
      <c r="H36" s="78">
        <v>3119.3998476600004</v>
      </c>
      <c r="I36" s="78">
        <v>2168.1969662199999</v>
      </c>
      <c r="J36" s="52">
        <f t="shared" si="6"/>
        <v>0.43870685932114029</v>
      </c>
      <c r="K36" s="53">
        <f t="shared" si="7"/>
        <v>0.45883208437359213</v>
      </c>
      <c r="M36" s="74"/>
      <c r="N36" s="74"/>
      <c r="S36" t="s">
        <v>168</v>
      </c>
    </row>
    <row r="37" spans="1:19" x14ac:dyDescent="0.25">
      <c r="A37" s="32" t="s">
        <v>131</v>
      </c>
      <c r="B37" s="78">
        <v>1547.1219774600004</v>
      </c>
      <c r="C37" s="78">
        <v>1284.0668264899998</v>
      </c>
      <c r="D37" s="52">
        <f t="shared" si="4"/>
        <v>0.20486095080352063</v>
      </c>
      <c r="E37" s="53">
        <f t="shared" si="5"/>
        <v>0.11003091230641493</v>
      </c>
      <c r="G37" s="32" t="s">
        <v>131</v>
      </c>
      <c r="H37" s="78">
        <v>1498.9685099399996</v>
      </c>
      <c r="I37" s="78">
        <v>1145.9348451600001</v>
      </c>
      <c r="J37" s="52">
        <f t="shared" si="6"/>
        <v>0.30807481443738416</v>
      </c>
      <c r="K37" s="53">
        <f t="shared" si="7"/>
        <v>0.22048306706883949</v>
      </c>
      <c r="M37" s="74"/>
      <c r="N37" s="74"/>
    </row>
    <row r="38" spans="1:19" x14ac:dyDescent="0.25">
      <c r="A38" s="32" t="s">
        <v>132</v>
      </c>
      <c r="B38" s="78">
        <v>1136.3080911400004</v>
      </c>
      <c r="C38" s="78">
        <v>991.09063566000009</v>
      </c>
      <c r="D38" s="52">
        <f t="shared" si="4"/>
        <v>0.14652288121287227</v>
      </c>
      <c r="E38" s="53">
        <f t="shared" si="5"/>
        <v>8.0813935650091734E-2</v>
      </c>
      <c r="G38" s="32" t="s">
        <v>130</v>
      </c>
      <c r="H38" s="78">
        <v>1198.7093233800001</v>
      </c>
      <c r="I38" s="78">
        <v>1104.6991753499999</v>
      </c>
      <c r="J38" s="52">
        <f t="shared" si="6"/>
        <v>8.5100224683534398E-2</v>
      </c>
      <c r="K38" s="53">
        <f t="shared" si="7"/>
        <v>0.17631798559491749</v>
      </c>
      <c r="M38" s="74"/>
      <c r="N38" s="74"/>
    </row>
    <row r="39" spans="1:19" x14ac:dyDescent="0.25">
      <c r="A39" s="32" t="s">
        <v>130</v>
      </c>
      <c r="B39" s="78">
        <v>345.12833271999989</v>
      </c>
      <c r="C39" s="78">
        <v>260.17392762000003</v>
      </c>
      <c r="D39" s="52">
        <f t="shared" si="4"/>
        <v>0.32652927938298637</v>
      </c>
      <c r="E39" s="53">
        <f t="shared" si="5"/>
        <v>2.4545437182864473E-2</v>
      </c>
      <c r="G39" s="32" t="s">
        <v>132</v>
      </c>
      <c r="H39" s="78">
        <v>398.48489140000004</v>
      </c>
      <c r="I39" s="78">
        <v>413.94676873000003</v>
      </c>
      <c r="J39" s="52">
        <f t="shared" si="6"/>
        <v>-3.7352332468827965E-2</v>
      </c>
      <c r="K39" s="53">
        <f t="shared" si="7"/>
        <v>5.8613086568431137E-2</v>
      </c>
      <c r="M39" s="74"/>
      <c r="N39" s="74"/>
    </row>
    <row r="40" spans="1:19" ht="15.75" thickBot="1" x14ac:dyDescent="0.3">
      <c r="A40" s="54" t="s">
        <v>133</v>
      </c>
      <c r="B40" s="79">
        <v>120.02526966000001</v>
      </c>
      <c r="C40" s="79">
        <v>93.872601710000012</v>
      </c>
      <c r="D40" s="55">
        <f t="shared" si="4"/>
        <v>0.27859745520629398</v>
      </c>
      <c r="E40" s="56">
        <f t="shared" si="5"/>
        <v>8.5361659345018961E-3</v>
      </c>
      <c r="G40" s="54" t="s">
        <v>133</v>
      </c>
      <c r="H40" s="79">
        <v>15.34949243</v>
      </c>
      <c r="I40" s="79">
        <v>9.1059131300000011</v>
      </c>
      <c r="J40" s="55">
        <f t="shared" si="6"/>
        <v>0.68566207593504669</v>
      </c>
      <c r="K40" s="56">
        <f t="shared" si="7"/>
        <v>2.2577546802846449E-3</v>
      </c>
      <c r="M40" s="74"/>
      <c r="N40" s="74"/>
    </row>
    <row r="41" spans="1:19" ht="19.5" thickBot="1" x14ac:dyDescent="0.35">
      <c r="A41" s="80" t="s">
        <v>39</v>
      </c>
      <c r="B41" s="81">
        <v>14060.793871739999</v>
      </c>
      <c r="C41" s="81">
        <v>12385.374906919998</v>
      </c>
      <c r="D41" s="82">
        <f t="shared" si="4"/>
        <v>0.1352739805949601</v>
      </c>
      <c r="E41" s="83">
        <f t="shared" si="5"/>
        <v>1</v>
      </c>
      <c r="F41" s="84"/>
      <c r="G41" s="80" t="s">
        <v>39</v>
      </c>
      <c r="H41" s="81">
        <v>6798.5652135</v>
      </c>
      <c r="I41" s="81">
        <v>5128.0826669600001</v>
      </c>
      <c r="J41" s="82">
        <f t="shared" si="6"/>
        <v>0.32575187551145413</v>
      </c>
      <c r="K41" s="83">
        <f t="shared" si="7"/>
        <v>1</v>
      </c>
      <c r="M41" s="74"/>
      <c r="N41" s="74"/>
    </row>
    <row r="42" spans="1:19" x14ac:dyDescent="0.25">
      <c r="A42" s="119" t="s">
        <v>38</v>
      </c>
      <c r="B42" s="119"/>
      <c r="C42" s="119"/>
      <c r="G42" t="s">
        <v>38</v>
      </c>
    </row>
    <row r="43" spans="1:19" x14ac:dyDescent="0.25">
      <c r="A43" s="90" t="s">
        <v>146</v>
      </c>
      <c r="G43" s="90" t="s">
        <v>146</v>
      </c>
    </row>
    <row r="64" spans="1:10" x14ac:dyDescent="0.25">
      <c r="A64" t="s">
        <v>42</v>
      </c>
      <c r="B64" s="1"/>
      <c r="C64" s="1">
        <f>C41-C5-C6-C7-C8-C9-C10-C11-C12-C13-C14</f>
        <v>2804.0046077499992</v>
      </c>
      <c r="D64" s="1"/>
      <c r="G64" t="s">
        <v>42</v>
      </c>
      <c r="H64" s="1"/>
      <c r="I64" s="1">
        <f>I41-I5-I6-I7-I8-I9-I10-I11-I12-I13-I14</f>
        <v>1895.3322154500008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I37"/>
  <sheetViews>
    <sheetView zoomScaleNormal="100" zoomScaleSheetLayoutView="100" zoomScalePageLayoutView="85" workbookViewId="0">
      <selection activeCell="K15" sqref="K15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9" ht="15.75" x14ac:dyDescent="0.25">
      <c r="A1" s="12" t="s">
        <v>51</v>
      </c>
    </row>
    <row r="3" spans="1:9" ht="15.75" x14ac:dyDescent="0.25">
      <c r="A3" s="11" t="s">
        <v>176</v>
      </c>
    </row>
    <row r="4" spans="1:9" ht="15.75" thickBot="1" x14ac:dyDescent="0.3"/>
    <row r="5" spans="1:9" x14ac:dyDescent="0.25">
      <c r="A5" s="145" t="s">
        <v>43</v>
      </c>
      <c r="B5" s="143" t="s">
        <v>44</v>
      </c>
      <c r="C5" s="142" t="s">
        <v>45</v>
      </c>
      <c r="D5" s="142"/>
      <c r="E5" s="142" t="s">
        <v>46</v>
      </c>
      <c r="F5" s="142"/>
      <c r="G5" s="132" t="s">
        <v>147</v>
      </c>
    </row>
    <row r="6" spans="1:9" x14ac:dyDescent="0.25">
      <c r="A6" s="146"/>
      <c r="B6" s="144"/>
      <c r="C6" s="85" t="s">
        <v>177</v>
      </c>
      <c r="D6" s="85" t="s">
        <v>175</v>
      </c>
      <c r="E6" s="85" t="s">
        <v>177</v>
      </c>
      <c r="F6" s="85" t="s">
        <v>175</v>
      </c>
      <c r="G6" s="134"/>
    </row>
    <row r="7" spans="1:9" x14ac:dyDescent="0.25">
      <c r="A7" s="88">
        <v>7</v>
      </c>
      <c r="B7" s="100" t="s">
        <v>93</v>
      </c>
      <c r="C7" s="100">
        <v>3520906.2810100005</v>
      </c>
      <c r="D7" s="100">
        <v>4009396.7391799996</v>
      </c>
      <c r="E7" s="100">
        <v>258520.39963000012</v>
      </c>
      <c r="F7" s="100">
        <v>356063.27876999992</v>
      </c>
      <c r="G7" s="22">
        <f t="shared" ref="G7:G30" si="0">D7-F7</f>
        <v>3653333.4604099998</v>
      </c>
      <c r="H7" s="1"/>
      <c r="I7" s="118"/>
    </row>
    <row r="8" spans="1:9" x14ac:dyDescent="0.25">
      <c r="A8" s="88">
        <v>15</v>
      </c>
      <c r="B8" s="100" t="s">
        <v>101</v>
      </c>
      <c r="C8" s="100">
        <v>3089147.8953399989</v>
      </c>
      <c r="D8" s="100">
        <v>3917146.2314199996</v>
      </c>
      <c r="E8" s="100">
        <v>1453816.3742199992</v>
      </c>
      <c r="F8" s="100">
        <v>2216302.4614100009</v>
      </c>
      <c r="G8" s="22">
        <f t="shared" si="0"/>
        <v>1700843.7700099987</v>
      </c>
      <c r="H8" s="1"/>
      <c r="I8" s="118"/>
    </row>
    <row r="9" spans="1:9" x14ac:dyDescent="0.25">
      <c r="A9" s="88">
        <v>8</v>
      </c>
      <c r="B9" s="100" t="s">
        <v>94</v>
      </c>
      <c r="C9" s="100">
        <v>2910105.904980002</v>
      </c>
      <c r="D9" s="100">
        <v>2942363.7686100001</v>
      </c>
      <c r="E9" s="100">
        <v>788576.41437999997</v>
      </c>
      <c r="F9" s="100">
        <v>892637.88090000069</v>
      </c>
      <c r="G9" s="22">
        <f t="shared" si="0"/>
        <v>2049725.8877099995</v>
      </c>
      <c r="H9" s="1"/>
      <c r="I9" s="118"/>
    </row>
    <row r="10" spans="1:9" x14ac:dyDescent="0.25">
      <c r="A10" s="88">
        <v>20</v>
      </c>
      <c r="B10" s="100" t="s">
        <v>106</v>
      </c>
      <c r="C10" s="100">
        <v>667140.5165599999</v>
      </c>
      <c r="D10" s="100">
        <v>760097.83215999953</v>
      </c>
      <c r="E10" s="100">
        <v>79123.247569999992</v>
      </c>
      <c r="F10" s="100">
        <v>90562.167520000046</v>
      </c>
      <c r="G10" s="22">
        <f t="shared" si="0"/>
        <v>669535.66463999951</v>
      </c>
      <c r="H10" s="1"/>
      <c r="I10" s="118"/>
    </row>
    <row r="11" spans="1:9" x14ac:dyDescent="0.25">
      <c r="A11" s="88">
        <v>2</v>
      </c>
      <c r="B11" s="100" t="s">
        <v>88</v>
      </c>
      <c r="C11" s="100">
        <v>470727.57887000008</v>
      </c>
      <c r="D11" s="100">
        <v>461989.43732999999</v>
      </c>
      <c r="E11" s="100">
        <v>83243.766820000033</v>
      </c>
      <c r="F11" s="100">
        <v>104698.70885000005</v>
      </c>
      <c r="G11" s="22">
        <f t="shared" si="0"/>
        <v>357290.72847999993</v>
      </c>
      <c r="H11" s="1"/>
      <c r="I11" s="118"/>
    </row>
    <row r="12" spans="1:9" x14ac:dyDescent="0.25">
      <c r="A12" s="88">
        <v>3</v>
      </c>
      <c r="B12" s="100" t="s">
        <v>89</v>
      </c>
      <c r="C12" s="100">
        <v>347673.9414699999</v>
      </c>
      <c r="D12" s="100">
        <v>377871.83589000016</v>
      </c>
      <c r="E12" s="100">
        <v>824145.37249999947</v>
      </c>
      <c r="F12" s="100">
        <v>877641.74594999966</v>
      </c>
      <c r="G12" s="22">
        <f t="shared" si="0"/>
        <v>-499769.9100599995</v>
      </c>
      <c r="H12" s="1"/>
      <c r="I12" s="118"/>
    </row>
    <row r="13" spans="1:9" x14ac:dyDescent="0.25">
      <c r="A13" s="88">
        <v>22</v>
      </c>
      <c r="B13" s="100" t="s">
        <v>108</v>
      </c>
      <c r="C13" s="100">
        <v>265576.85756999993</v>
      </c>
      <c r="D13" s="100">
        <v>353834.09967000003</v>
      </c>
      <c r="E13" s="100">
        <v>125762.93252</v>
      </c>
      <c r="F13" s="100">
        <v>144355.92753999995</v>
      </c>
      <c r="G13" s="22">
        <f t="shared" si="0"/>
        <v>209478.17213000008</v>
      </c>
      <c r="H13" s="1"/>
      <c r="I13" s="118"/>
    </row>
    <row r="14" spans="1:9" x14ac:dyDescent="0.25">
      <c r="A14" s="88">
        <v>10</v>
      </c>
      <c r="B14" s="100" t="s">
        <v>96</v>
      </c>
      <c r="C14" s="100">
        <v>187355.28354999991</v>
      </c>
      <c r="D14" s="100">
        <v>279634.21273000009</v>
      </c>
      <c r="E14" s="100">
        <v>400168.12622999994</v>
      </c>
      <c r="F14" s="100">
        <v>789651.42634999938</v>
      </c>
      <c r="G14" s="22">
        <f t="shared" si="0"/>
        <v>-510017.2136199993</v>
      </c>
      <c r="H14" s="1"/>
      <c r="I14" s="118"/>
    </row>
    <row r="15" spans="1:9" x14ac:dyDescent="0.25">
      <c r="A15" s="88">
        <v>21</v>
      </c>
      <c r="B15" s="100" t="s">
        <v>107</v>
      </c>
      <c r="C15" s="100">
        <v>199104.11824999994</v>
      </c>
      <c r="D15" s="100">
        <v>218130.47958000001</v>
      </c>
      <c r="E15" s="100">
        <v>55197.241810000007</v>
      </c>
      <c r="F15" s="100">
        <v>69614.414619999967</v>
      </c>
      <c r="G15" s="22">
        <f t="shared" si="0"/>
        <v>148516.06496000005</v>
      </c>
      <c r="H15" s="1"/>
      <c r="I15" s="118"/>
    </row>
    <row r="16" spans="1:9" x14ac:dyDescent="0.25">
      <c r="A16" s="88">
        <v>6</v>
      </c>
      <c r="B16" s="100" t="s">
        <v>92</v>
      </c>
      <c r="C16" s="100">
        <v>150191.6329</v>
      </c>
      <c r="D16" s="100">
        <v>174265.98768000005</v>
      </c>
      <c r="E16" s="100">
        <v>58750.872099999971</v>
      </c>
      <c r="F16" s="100">
        <v>64851.154240000018</v>
      </c>
      <c r="G16" s="22">
        <f t="shared" si="0"/>
        <v>109414.83344000003</v>
      </c>
      <c r="H16" s="1"/>
      <c r="I16" s="118"/>
    </row>
    <row r="17" spans="1:9" x14ac:dyDescent="0.25">
      <c r="A17" s="88">
        <v>12</v>
      </c>
      <c r="B17" s="100" t="s">
        <v>98</v>
      </c>
      <c r="C17" s="100">
        <v>152159.07018000001</v>
      </c>
      <c r="D17" s="100">
        <v>139106.85189999992</v>
      </c>
      <c r="E17" s="100">
        <v>323415.48462999996</v>
      </c>
      <c r="F17" s="100">
        <v>422407.83415999991</v>
      </c>
      <c r="G17" s="22">
        <f t="shared" si="0"/>
        <v>-283300.98225999996</v>
      </c>
      <c r="H17" s="1"/>
      <c r="I17" s="118"/>
    </row>
    <row r="18" spans="1:9" x14ac:dyDescent="0.25">
      <c r="A18" s="88">
        <v>4</v>
      </c>
      <c r="B18" s="100" t="s">
        <v>90</v>
      </c>
      <c r="C18" s="100">
        <v>117510.62925999997</v>
      </c>
      <c r="D18" s="100">
        <v>120661.36205000001</v>
      </c>
      <c r="E18" s="100">
        <v>99956.223779999986</v>
      </c>
      <c r="F18" s="100">
        <v>138688.48824000004</v>
      </c>
      <c r="G18" s="22">
        <f t="shared" si="0"/>
        <v>-18027.126190000025</v>
      </c>
      <c r="H18" s="1"/>
      <c r="I18" s="118"/>
    </row>
    <row r="19" spans="1:9" x14ac:dyDescent="0.25">
      <c r="A19" s="88">
        <v>19</v>
      </c>
      <c r="B19" s="100" t="s">
        <v>105</v>
      </c>
      <c r="C19" s="100">
        <v>71121.361530000009</v>
      </c>
      <c r="D19" s="100">
        <v>105198.46556</v>
      </c>
      <c r="E19" s="100">
        <v>92338.375869999989</v>
      </c>
      <c r="F19" s="100">
        <v>125644.30847999999</v>
      </c>
      <c r="G19" s="22">
        <f t="shared" si="0"/>
        <v>-20445.842919999996</v>
      </c>
      <c r="H19" s="1"/>
      <c r="I19" s="118"/>
    </row>
    <row r="20" spans="1:9" x14ac:dyDescent="0.25">
      <c r="A20" s="88">
        <v>23</v>
      </c>
      <c r="B20" s="100" t="s">
        <v>109</v>
      </c>
      <c r="C20" s="100">
        <v>61576.213530000008</v>
      </c>
      <c r="D20" s="100">
        <v>65426.139089999997</v>
      </c>
      <c r="E20" s="100">
        <v>372457.89327000006</v>
      </c>
      <c r="F20" s="100">
        <v>461179.99616999982</v>
      </c>
      <c r="G20" s="22">
        <f t="shared" si="0"/>
        <v>-395753.85707999981</v>
      </c>
      <c r="H20" s="1"/>
      <c r="I20" s="118"/>
    </row>
    <row r="21" spans="1:9" x14ac:dyDescent="0.25">
      <c r="A21" s="88">
        <v>11</v>
      </c>
      <c r="B21" s="100" t="s">
        <v>97</v>
      </c>
      <c r="C21" s="100">
        <v>55481.742259999999</v>
      </c>
      <c r="D21" s="100">
        <v>47158.494199999994</v>
      </c>
      <c r="E21" s="100">
        <v>15661.371029999997</v>
      </c>
      <c r="F21" s="100">
        <v>11696.541520000002</v>
      </c>
      <c r="G21" s="22">
        <f t="shared" si="0"/>
        <v>35461.952679999988</v>
      </c>
      <c r="H21" s="1"/>
      <c r="I21" s="118"/>
    </row>
    <row r="22" spans="1:9" x14ac:dyDescent="0.25">
      <c r="A22" s="88">
        <v>16</v>
      </c>
      <c r="B22" s="100" t="s">
        <v>102</v>
      </c>
      <c r="C22" s="100">
        <v>37475.534860000022</v>
      </c>
      <c r="D22" s="100">
        <v>47123.962519999994</v>
      </c>
      <c r="E22" s="100">
        <v>80674.548720000021</v>
      </c>
      <c r="F22" s="100">
        <v>95144.043089999992</v>
      </c>
      <c r="G22" s="22">
        <f t="shared" si="0"/>
        <v>-48020.080569999998</v>
      </c>
      <c r="H22" s="1"/>
      <c r="I22" s="118"/>
    </row>
    <row r="23" spans="1:9" x14ac:dyDescent="0.25">
      <c r="A23" s="88">
        <v>24</v>
      </c>
      <c r="B23" s="100" t="s">
        <v>110</v>
      </c>
      <c r="C23" s="100">
        <v>35133.673869999999</v>
      </c>
      <c r="D23" s="100">
        <v>44268.880750000026</v>
      </c>
      <c r="E23" s="100">
        <v>95651.857690000019</v>
      </c>
      <c r="F23" s="100">
        <v>108466.17107000005</v>
      </c>
      <c r="G23" s="22">
        <f t="shared" si="0"/>
        <v>-64197.290320000029</v>
      </c>
      <c r="H23" s="1"/>
      <c r="I23" s="118"/>
    </row>
    <row r="24" spans="1:9" x14ac:dyDescent="0.25">
      <c r="A24" s="88">
        <v>1</v>
      </c>
      <c r="B24" s="100" t="s">
        <v>87</v>
      </c>
      <c r="C24" s="100">
        <v>34593.753829999994</v>
      </c>
      <c r="D24" s="100">
        <v>38350.123879999992</v>
      </c>
      <c r="E24" s="100">
        <v>53336.041820000028</v>
      </c>
      <c r="F24" s="100">
        <v>61529.804939999987</v>
      </c>
      <c r="G24" s="22">
        <f t="shared" si="0"/>
        <v>-23179.681059999995</v>
      </c>
      <c r="H24" s="1"/>
      <c r="I24" s="118"/>
    </row>
    <row r="25" spans="1:9" x14ac:dyDescent="0.25">
      <c r="A25" s="88">
        <v>17</v>
      </c>
      <c r="B25" s="100" t="s">
        <v>103</v>
      </c>
      <c r="C25" s="100">
        <v>28059.356309999996</v>
      </c>
      <c r="D25" s="100">
        <v>31708.558100000002</v>
      </c>
      <c r="E25" s="100">
        <v>134217.99725999992</v>
      </c>
      <c r="F25" s="100">
        <v>280177.78624999989</v>
      </c>
      <c r="G25" s="22">
        <f t="shared" si="0"/>
        <v>-248469.22814999989</v>
      </c>
      <c r="H25" s="1"/>
      <c r="I25" s="118"/>
    </row>
    <row r="26" spans="1:9" x14ac:dyDescent="0.25">
      <c r="A26" s="88">
        <v>9</v>
      </c>
      <c r="B26" s="100" t="s">
        <v>95</v>
      </c>
      <c r="C26" s="100">
        <v>34430.19622000002</v>
      </c>
      <c r="D26" s="100">
        <v>29660.449989999972</v>
      </c>
      <c r="E26" s="100">
        <v>30006.92722000002</v>
      </c>
      <c r="F26" s="100">
        <v>131421.72149</v>
      </c>
      <c r="G26" s="22">
        <f t="shared" si="0"/>
        <v>-101761.27150000003</v>
      </c>
      <c r="H26" s="1"/>
      <c r="I26" s="118"/>
    </row>
    <row r="27" spans="1:9" x14ac:dyDescent="0.25">
      <c r="A27" s="88">
        <v>18</v>
      </c>
      <c r="B27" s="100" t="s">
        <v>104</v>
      </c>
      <c r="C27" s="100">
        <v>24650.75692</v>
      </c>
      <c r="D27" s="100">
        <v>25506.449189999992</v>
      </c>
      <c r="E27" s="100">
        <v>29368.534960000015</v>
      </c>
      <c r="F27" s="100">
        <v>34984.049850000025</v>
      </c>
      <c r="G27" s="22">
        <f t="shared" si="0"/>
        <v>-9477.6006600000328</v>
      </c>
      <c r="H27" s="1"/>
      <c r="I27" s="118"/>
    </row>
    <row r="28" spans="1:9" x14ac:dyDescent="0.25">
      <c r="A28" s="88">
        <v>5</v>
      </c>
      <c r="B28" s="100" t="s">
        <v>91</v>
      </c>
      <c r="C28" s="100">
        <v>16685.458979999999</v>
      </c>
      <c r="D28" s="100">
        <v>20294.604479999998</v>
      </c>
      <c r="E28" s="100">
        <v>11344.423819999998</v>
      </c>
      <c r="F28" s="100">
        <v>19397.568380000001</v>
      </c>
      <c r="G28" s="22">
        <f t="shared" si="0"/>
        <v>897.03609999999753</v>
      </c>
      <c r="H28" s="1"/>
      <c r="I28" s="118"/>
    </row>
    <row r="29" spans="1:9" x14ac:dyDescent="0.25">
      <c r="A29" s="88">
        <v>13</v>
      </c>
      <c r="B29" s="100" t="s">
        <v>99</v>
      </c>
      <c r="C29" s="100">
        <v>11472.095859999999</v>
      </c>
      <c r="D29" s="100">
        <v>13839.21459</v>
      </c>
      <c r="E29" s="100">
        <v>12247.979020000002</v>
      </c>
      <c r="F29" s="100">
        <v>14615.043380000003</v>
      </c>
      <c r="G29" s="22">
        <f t="shared" si="0"/>
        <v>-775.82879000000321</v>
      </c>
      <c r="H29" s="1"/>
      <c r="I29" s="118"/>
    </row>
    <row r="30" spans="1:9" x14ac:dyDescent="0.25">
      <c r="A30" s="88">
        <v>14</v>
      </c>
      <c r="B30" s="100" t="s">
        <v>100</v>
      </c>
      <c r="C30" s="100">
        <v>2441.5744399999999</v>
      </c>
      <c r="D30" s="100">
        <v>3658.8109900000004</v>
      </c>
      <c r="E30" s="100">
        <v>12794.052250000001</v>
      </c>
      <c r="F30" s="100">
        <v>10728.379739999993</v>
      </c>
      <c r="G30" s="22">
        <f t="shared" si="0"/>
        <v>-7069.5687499999931</v>
      </c>
      <c r="H30" s="1"/>
      <c r="I30" s="118"/>
    </row>
    <row r="31" spans="1:9" x14ac:dyDescent="0.25">
      <c r="A31" s="23"/>
      <c r="B31" s="24" t="s">
        <v>47</v>
      </c>
      <c r="C31" s="25">
        <f>'Export-Import Provincias'!D16</f>
        <v>12385374.906919999</v>
      </c>
      <c r="D31" s="25">
        <f>'Export-Import Provincias'!F16</f>
        <v>14060793.871739998</v>
      </c>
      <c r="E31" s="25">
        <f>'Export-Import Provincias'!D52</f>
        <v>5128082.6669599991</v>
      </c>
      <c r="F31" s="25">
        <f>'Export-Import Provincias'!F52</f>
        <v>6798565.2134999922</v>
      </c>
      <c r="G31" s="26">
        <f t="shared" ref="G31:G32" si="1">D31-F31</f>
        <v>7262228.6582400063</v>
      </c>
    </row>
    <row r="32" spans="1:9" ht="15.75" thickBot="1" x14ac:dyDescent="0.3">
      <c r="A32" s="27"/>
      <c r="B32" s="28" t="s">
        <v>48</v>
      </c>
      <c r="C32" s="101">
        <v>34551941.463930026</v>
      </c>
      <c r="D32" s="101">
        <v>42957664.147709988</v>
      </c>
      <c r="E32" s="101">
        <v>33193646.999679975</v>
      </c>
      <c r="F32" s="101">
        <v>47167959.324760027</v>
      </c>
      <c r="G32" s="29">
        <f t="shared" si="1"/>
        <v>-4210295.1770500392</v>
      </c>
    </row>
    <row r="33" spans="1:7" x14ac:dyDescent="0.25">
      <c r="A33" s="3" t="s">
        <v>38</v>
      </c>
      <c r="B33" s="3"/>
    </row>
    <row r="34" spans="1:7" x14ac:dyDescent="0.25">
      <c r="A34" s="90" t="s">
        <v>146</v>
      </c>
      <c r="B34" s="3"/>
    </row>
    <row r="35" spans="1:7" x14ac:dyDescent="0.25">
      <c r="A35" t="s">
        <v>49</v>
      </c>
    </row>
    <row r="36" spans="1:7" x14ac:dyDescent="0.25">
      <c r="A36" s="141" t="s">
        <v>50</v>
      </c>
      <c r="B36" s="141"/>
      <c r="C36" s="141"/>
      <c r="D36" s="141"/>
      <c r="E36" s="141"/>
      <c r="F36" s="141"/>
      <c r="G36" s="141"/>
    </row>
    <row r="37" spans="1:7" x14ac:dyDescent="0.25">
      <c r="A37" s="141"/>
      <c r="B37" s="141"/>
      <c r="C37" s="141"/>
      <c r="D37" s="141"/>
      <c r="E37" s="141"/>
      <c r="F37" s="141"/>
      <c r="G37" s="141"/>
    </row>
  </sheetData>
  <sortState ref="A7:G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YG69"/>
  <sheetViews>
    <sheetView zoomScale="85" zoomScaleNormal="85" zoomScaleSheetLayoutView="40" zoomScalePageLayoutView="85" workbookViewId="0">
      <selection activeCell="L31" sqref="L31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  <col min="16" max="16" width="10.140625" bestFit="1" customWidth="1"/>
  </cols>
  <sheetData>
    <row r="1" spans="1:17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7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7" ht="30.75" customHeight="1" x14ac:dyDescent="0.25">
      <c r="A3" s="153" t="s">
        <v>178</v>
      </c>
      <c r="B3" s="153"/>
      <c r="C3" s="153"/>
      <c r="D3" s="153"/>
      <c r="E3" s="153"/>
      <c r="F3" s="153"/>
      <c r="H3" s="90"/>
      <c r="I3" s="154" t="s">
        <v>179</v>
      </c>
      <c r="J3" s="154"/>
      <c r="K3" s="154"/>
      <c r="L3" s="154"/>
      <c r="M3" s="154"/>
      <c r="N3" s="154"/>
    </row>
    <row r="4" spans="1:17" ht="7.9" customHeight="1" thickBot="1" x14ac:dyDescent="0.3">
      <c r="A4" s="90"/>
      <c r="B4" s="3"/>
      <c r="C4" s="90"/>
      <c r="F4" s="90"/>
      <c r="H4" s="90"/>
      <c r="I4" t="s">
        <v>148</v>
      </c>
    </row>
    <row r="5" spans="1:17" ht="22.9" customHeight="1" thickBot="1" x14ac:dyDescent="0.3">
      <c r="A5" s="90"/>
      <c r="B5" s="147" t="s">
        <v>111</v>
      </c>
      <c r="C5" s="148"/>
      <c r="D5" s="148"/>
      <c r="E5" s="148"/>
      <c r="F5" s="149"/>
      <c r="J5" s="150" t="s">
        <v>127</v>
      </c>
      <c r="K5" s="151"/>
      <c r="L5" s="151"/>
      <c r="M5" s="151"/>
      <c r="N5" s="152"/>
    </row>
    <row r="6" spans="1:17" ht="93.75" customHeight="1" x14ac:dyDescent="0.25">
      <c r="A6" s="40" t="s">
        <v>112</v>
      </c>
      <c r="B6" s="99" t="s">
        <v>53</v>
      </c>
      <c r="C6" s="19" t="s">
        <v>180</v>
      </c>
      <c r="D6" s="19" t="s">
        <v>181</v>
      </c>
      <c r="E6" s="91" t="s">
        <v>149</v>
      </c>
      <c r="F6" s="20" t="s">
        <v>140</v>
      </c>
      <c r="I6" s="57" t="s">
        <v>112</v>
      </c>
      <c r="J6" s="58" t="s">
        <v>53</v>
      </c>
      <c r="K6" s="59" t="s">
        <v>182</v>
      </c>
      <c r="L6" s="59" t="s">
        <v>183</v>
      </c>
      <c r="M6" s="59" t="s">
        <v>149</v>
      </c>
      <c r="N6" s="60" t="s">
        <v>54</v>
      </c>
    </row>
    <row r="7" spans="1:17" ht="31.5" customHeight="1" x14ac:dyDescent="0.25">
      <c r="A7" s="61">
        <v>1</v>
      </c>
      <c r="B7" s="66" t="s">
        <v>151</v>
      </c>
      <c r="C7" s="100">
        <v>2011975.6155399997</v>
      </c>
      <c r="D7" s="92"/>
      <c r="E7" s="96" t="e">
        <f t="shared" ref="E7:E26" si="0">(C7/D7)-1</f>
        <v>#DIV/0!</v>
      </c>
      <c r="F7" s="31">
        <f t="shared" ref="F7:F26" si="1">C7/$C$30</f>
        <v>0.14309118204084884</v>
      </c>
      <c r="I7" s="61">
        <v>1</v>
      </c>
      <c r="J7" s="66" t="s">
        <v>117</v>
      </c>
      <c r="K7" s="100">
        <v>583509.08865199995</v>
      </c>
      <c r="L7" s="92">
        <v>544129.16899300006</v>
      </c>
      <c r="M7" s="96">
        <f t="shared" ref="M7:M26" si="2">(K7/L7)-1</f>
        <v>7.2372373882986007E-2</v>
      </c>
      <c r="N7" s="31">
        <f t="shared" ref="N7:N26" si="3">K7/$K$30</f>
        <v>7.6509334014306971E-2</v>
      </c>
    </row>
    <row r="8" spans="1:17" ht="38.25" x14ac:dyDescent="0.25">
      <c r="A8" s="61">
        <v>2</v>
      </c>
      <c r="B8" s="66" t="s">
        <v>115</v>
      </c>
      <c r="C8" s="100">
        <v>948180.96824999992</v>
      </c>
      <c r="D8" s="92">
        <v>860831.94753999996</v>
      </c>
      <c r="E8" s="96">
        <f t="shared" si="0"/>
        <v>0.10147046814377347</v>
      </c>
      <c r="F8" s="31">
        <f t="shared" si="1"/>
        <v>6.74343836414312E-2</v>
      </c>
      <c r="I8" s="61">
        <v>2</v>
      </c>
      <c r="J8" s="66" t="s">
        <v>115</v>
      </c>
      <c r="K8" s="100">
        <v>576662.80660799996</v>
      </c>
      <c r="L8" s="92">
        <v>595389.71851499996</v>
      </c>
      <c r="M8" s="96">
        <f t="shared" si="2"/>
        <v>-3.1453200021169359E-2</v>
      </c>
      <c r="N8" s="31">
        <f t="shared" si="3"/>
        <v>7.561165394411197E-2</v>
      </c>
    </row>
    <row r="9" spans="1:17" ht="38.25" x14ac:dyDescent="0.25">
      <c r="A9" s="61">
        <v>3</v>
      </c>
      <c r="B9" s="66" t="s">
        <v>119</v>
      </c>
      <c r="C9" s="100">
        <v>875678.74352000013</v>
      </c>
      <c r="D9" s="92">
        <v>576433.25019999989</v>
      </c>
      <c r="E9" s="96">
        <f t="shared" si="0"/>
        <v>0.51913294941985688</v>
      </c>
      <c r="F9" s="31">
        <f t="shared" si="1"/>
        <v>6.2278044291651111E-2</v>
      </c>
      <c r="I9" s="61">
        <v>3</v>
      </c>
      <c r="J9" s="66" t="s">
        <v>151</v>
      </c>
      <c r="K9" s="100">
        <v>515371.251476</v>
      </c>
      <c r="L9" s="92"/>
      <c r="M9" s="96" t="e">
        <f t="shared" si="2"/>
        <v>#DIV/0!</v>
      </c>
      <c r="N9" s="31">
        <f t="shared" si="3"/>
        <v>6.7575144907579723E-2</v>
      </c>
    </row>
    <row r="10" spans="1:17" ht="25.5" x14ac:dyDescent="0.25">
      <c r="A10" s="61">
        <v>4</v>
      </c>
      <c r="B10" s="66" t="s">
        <v>116</v>
      </c>
      <c r="C10" s="100">
        <v>805760.09658000001</v>
      </c>
      <c r="D10" s="92">
        <v>689240.90364000003</v>
      </c>
      <c r="E10" s="96">
        <f t="shared" si="0"/>
        <v>0.16905437899091891</v>
      </c>
      <c r="F10" s="31">
        <f t="shared" si="1"/>
        <v>5.7305448321765963E-2</v>
      </c>
      <c r="I10" s="61">
        <v>4</v>
      </c>
      <c r="J10" s="66" t="s">
        <v>116</v>
      </c>
      <c r="K10" s="100">
        <v>448116.57936899998</v>
      </c>
      <c r="L10" s="92">
        <v>455503.92008200003</v>
      </c>
      <c r="M10" s="96">
        <f t="shared" si="2"/>
        <v>-1.6217952002850367E-2</v>
      </c>
      <c r="N10" s="31">
        <f t="shared" si="3"/>
        <v>5.8756755833050747E-2</v>
      </c>
    </row>
    <row r="11" spans="1:17" ht="25.5" x14ac:dyDescent="0.25">
      <c r="A11" s="61">
        <v>5</v>
      </c>
      <c r="B11" s="66" t="s">
        <v>117</v>
      </c>
      <c r="C11" s="100">
        <v>779253.2146699999</v>
      </c>
      <c r="D11" s="92">
        <v>577233.51000999997</v>
      </c>
      <c r="E11" s="96">
        <f t="shared" si="0"/>
        <v>0.34997916987962152</v>
      </c>
      <c r="F11" s="31">
        <f t="shared" si="1"/>
        <v>5.5420285780319795E-2</v>
      </c>
      <c r="I11" s="61">
        <v>5</v>
      </c>
      <c r="J11" s="66" t="s">
        <v>162</v>
      </c>
      <c r="K11" s="100">
        <v>340499.40645499999</v>
      </c>
      <c r="L11" s="92">
        <v>506793.18169499998</v>
      </c>
      <c r="M11" s="96">
        <f t="shared" si="2"/>
        <v>-0.32812946433853063</v>
      </c>
      <c r="N11" s="31">
        <f t="shared" si="3"/>
        <v>4.4646061778269401E-2</v>
      </c>
    </row>
    <row r="12" spans="1:17" ht="31.5" customHeight="1" x14ac:dyDescent="0.25">
      <c r="A12" s="61">
        <v>6</v>
      </c>
      <c r="B12" s="69" t="s">
        <v>118</v>
      </c>
      <c r="C12" s="100">
        <v>592623.83871000016</v>
      </c>
      <c r="D12" s="92">
        <v>562886.90862999985</v>
      </c>
      <c r="E12" s="96">
        <f t="shared" si="0"/>
        <v>5.2829315487859629E-2</v>
      </c>
      <c r="F12" s="31">
        <f t="shared" si="1"/>
        <v>4.2147253143443177E-2</v>
      </c>
      <c r="I12" s="61">
        <v>6</v>
      </c>
      <c r="J12" s="69" t="s">
        <v>134</v>
      </c>
      <c r="K12" s="100">
        <v>328197.87727400003</v>
      </c>
      <c r="L12" s="92">
        <v>317719.87910800002</v>
      </c>
      <c r="M12" s="96">
        <f t="shared" si="2"/>
        <v>3.2978730180236226E-2</v>
      </c>
      <c r="N12" s="31">
        <f t="shared" si="3"/>
        <v>4.3033093234505757E-2</v>
      </c>
    </row>
    <row r="13" spans="1:17" ht="38.25" x14ac:dyDescent="0.25">
      <c r="A13" s="61">
        <v>7</v>
      </c>
      <c r="B13" s="66" t="s">
        <v>134</v>
      </c>
      <c r="C13" s="100">
        <v>551434.87136999995</v>
      </c>
      <c r="D13" s="92">
        <v>470236.79846999998</v>
      </c>
      <c r="E13" s="96">
        <f t="shared" si="0"/>
        <v>0.17267485905865398</v>
      </c>
      <c r="F13" s="31">
        <f t="shared" si="1"/>
        <v>3.9217904508101635E-2</v>
      </c>
      <c r="I13" s="61">
        <v>7</v>
      </c>
      <c r="J13" s="66" t="s">
        <v>122</v>
      </c>
      <c r="K13" s="100">
        <v>299017.88610900001</v>
      </c>
      <c r="L13" s="92">
        <v>380247.194716</v>
      </c>
      <c r="M13" s="96">
        <f t="shared" si="2"/>
        <v>-0.21362237443373844</v>
      </c>
      <c r="N13" s="31">
        <f t="shared" si="3"/>
        <v>3.9207031680374621E-2</v>
      </c>
    </row>
    <row r="14" spans="1:17" ht="25.5" x14ac:dyDescent="0.25">
      <c r="A14" s="61">
        <v>8</v>
      </c>
      <c r="B14" s="66" t="s">
        <v>120</v>
      </c>
      <c r="C14" s="100">
        <v>438325.57435999997</v>
      </c>
      <c r="D14" s="92">
        <v>405211.07374999986</v>
      </c>
      <c r="E14" s="96">
        <f t="shared" si="0"/>
        <v>8.1721608206666518E-2</v>
      </c>
      <c r="F14" s="31">
        <f t="shared" si="1"/>
        <v>3.1173600748174397E-2</v>
      </c>
      <c r="I14" s="61">
        <v>8</v>
      </c>
      <c r="J14" s="66" t="s">
        <v>154</v>
      </c>
      <c r="K14" s="100">
        <v>251937.63819999999</v>
      </c>
      <c r="L14" s="92">
        <v>162194.22222</v>
      </c>
      <c r="M14" s="96">
        <f t="shared" si="2"/>
        <v>0.55330834077598734</v>
      </c>
      <c r="N14" s="31">
        <f t="shared" si="3"/>
        <v>3.3033900048325078E-2</v>
      </c>
    </row>
    <row r="15" spans="1:17" ht="38.25" x14ac:dyDescent="0.25">
      <c r="A15" s="61">
        <v>9</v>
      </c>
      <c r="B15" s="66" t="s">
        <v>122</v>
      </c>
      <c r="C15" s="100">
        <v>405692.74545999995</v>
      </c>
      <c r="D15" s="92">
        <v>346606.45472999994</v>
      </c>
      <c r="E15" s="96">
        <f t="shared" si="0"/>
        <v>0.17047083204502678</v>
      </c>
      <c r="F15" s="31">
        <f t="shared" si="1"/>
        <v>2.8852762451441596E-2</v>
      </c>
      <c r="I15" s="61">
        <v>9</v>
      </c>
      <c r="J15" s="66" t="s">
        <v>119</v>
      </c>
      <c r="K15" s="100">
        <v>239004.10131500001</v>
      </c>
      <c r="L15" s="92">
        <v>209046.67587400001</v>
      </c>
      <c r="M15" s="96">
        <f t="shared" si="2"/>
        <v>0.1433049596017324</v>
      </c>
      <c r="N15" s="31">
        <f t="shared" si="3"/>
        <v>3.1338063063494542E-2</v>
      </c>
      <c r="Q15" s="1"/>
    </row>
    <row r="16" spans="1:17" ht="25.5" x14ac:dyDescent="0.25">
      <c r="A16" s="61">
        <v>10</v>
      </c>
      <c r="B16" s="66" t="s">
        <v>121</v>
      </c>
      <c r="C16" s="100">
        <v>350550.18214999995</v>
      </c>
      <c r="D16" s="92">
        <v>346699.86887999991</v>
      </c>
      <c r="E16" s="96">
        <f t="shared" si="0"/>
        <v>1.11056092476709E-2</v>
      </c>
      <c r="F16" s="31">
        <f t="shared" si="1"/>
        <v>2.4931037702967191E-2</v>
      </c>
      <c r="I16" s="61">
        <v>10</v>
      </c>
      <c r="J16" s="66" t="s">
        <v>118</v>
      </c>
      <c r="K16" s="100">
        <v>237195.59745599999</v>
      </c>
      <c r="L16" s="92">
        <v>256406.14136000001</v>
      </c>
      <c r="M16" s="96">
        <f t="shared" si="2"/>
        <v>-7.4922323631195664E-2</v>
      </c>
      <c r="N16" s="31">
        <f t="shared" si="3"/>
        <v>3.1100933208098376E-2</v>
      </c>
    </row>
    <row r="17" spans="1:17" ht="25.5" x14ac:dyDescent="0.25">
      <c r="A17" s="61">
        <v>11</v>
      </c>
      <c r="B17" s="69" t="s">
        <v>162</v>
      </c>
      <c r="C17" s="100">
        <v>265914.86038999999</v>
      </c>
      <c r="D17" s="92">
        <v>239371.11656999995</v>
      </c>
      <c r="E17" s="96">
        <f t="shared" si="0"/>
        <v>0.11088950162555555</v>
      </c>
      <c r="F17" s="31">
        <f t="shared" si="1"/>
        <v>1.8911795650773843E-2</v>
      </c>
      <c r="I17" s="61">
        <v>11</v>
      </c>
      <c r="J17" s="69" t="s">
        <v>123</v>
      </c>
      <c r="K17" s="100">
        <v>202306.326844</v>
      </c>
      <c r="L17" s="92">
        <v>169750.29305000001</v>
      </c>
      <c r="M17" s="96">
        <f t="shared" si="2"/>
        <v>0.19178779140257851</v>
      </c>
      <c r="N17" s="31">
        <f t="shared" si="3"/>
        <v>2.6526274628339678E-2</v>
      </c>
    </row>
    <row r="18" spans="1:17" ht="89.25" customHeight="1" x14ac:dyDescent="0.25">
      <c r="A18" s="61">
        <v>12</v>
      </c>
      <c r="B18" s="66" t="s">
        <v>153</v>
      </c>
      <c r="C18" s="100">
        <v>262040.22109000001</v>
      </c>
      <c r="D18" s="92"/>
      <c r="E18" s="96" t="e">
        <f t="shared" si="0"/>
        <v>#DIV/0!</v>
      </c>
      <c r="F18" s="31">
        <f t="shared" si="1"/>
        <v>1.8636232312363242E-2</v>
      </c>
      <c r="I18" s="61">
        <v>12</v>
      </c>
      <c r="J18" s="66" t="s">
        <v>124</v>
      </c>
      <c r="K18" s="100">
        <v>126973.573026</v>
      </c>
      <c r="L18" s="92">
        <v>141517.512021</v>
      </c>
      <c r="M18" s="96">
        <f t="shared" si="2"/>
        <v>-0.10277130220351671</v>
      </c>
      <c r="N18" s="31">
        <f t="shared" si="3"/>
        <v>1.6648692708589461E-2</v>
      </c>
    </row>
    <row r="19" spans="1:17" ht="63.75" x14ac:dyDescent="0.25">
      <c r="A19" s="61">
        <v>13</v>
      </c>
      <c r="B19" s="69" t="s">
        <v>152</v>
      </c>
      <c r="C19" s="100">
        <v>199351.9301</v>
      </c>
      <c r="D19" s="92">
        <v>69496.956560000006</v>
      </c>
      <c r="E19" s="96">
        <f t="shared" si="0"/>
        <v>1.8684987079670181</v>
      </c>
      <c r="F19" s="31">
        <f t="shared" si="1"/>
        <v>1.4177857375511796E-2</v>
      </c>
      <c r="I19" s="61">
        <v>13</v>
      </c>
      <c r="J19" s="69" t="s">
        <v>121</v>
      </c>
      <c r="K19" s="100">
        <v>125477.245499</v>
      </c>
      <c r="L19" s="92">
        <v>114846.72713699999</v>
      </c>
      <c r="M19" s="96">
        <f t="shared" si="2"/>
        <v>9.2562658309965684E-2</v>
      </c>
      <c r="N19" s="31">
        <f t="shared" si="3"/>
        <v>1.6452495211781794E-2</v>
      </c>
    </row>
    <row r="20" spans="1:17" ht="38.25" x14ac:dyDescent="0.25">
      <c r="A20" s="61">
        <v>14</v>
      </c>
      <c r="B20" s="66" t="s">
        <v>160</v>
      </c>
      <c r="C20" s="100">
        <v>180033.84758999999</v>
      </c>
      <c r="D20" s="92">
        <v>166614.18163000004</v>
      </c>
      <c r="E20" s="96">
        <f t="shared" si="0"/>
        <v>8.0543359687118343E-2</v>
      </c>
      <c r="F20" s="31">
        <f t="shared" si="1"/>
        <v>1.2803960376080894E-2</v>
      </c>
      <c r="I20" s="61">
        <v>14</v>
      </c>
      <c r="J20" s="66" t="s">
        <v>142</v>
      </c>
      <c r="K20" s="100">
        <v>102738.58278</v>
      </c>
      <c r="L20" s="92">
        <v>96694.929608000006</v>
      </c>
      <c r="M20" s="96">
        <f t="shared" si="2"/>
        <v>6.2502275936296536E-2</v>
      </c>
      <c r="N20" s="31">
        <f t="shared" si="3"/>
        <v>1.3471016474191478E-2</v>
      </c>
    </row>
    <row r="21" spans="1:17" ht="92.25" customHeight="1" x14ac:dyDescent="0.25">
      <c r="A21" s="61">
        <v>15</v>
      </c>
      <c r="B21" s="66" t="s">
        <v>124</v>
      </c>
      <c r="C21" s="100">
        <v>170801.10734000002</v>
      </c>
      <c r="D21" s="92">
        <v>152797.62828</v>
      </c>
      <c r="E21" s="96">
        <f t="shared" si="0"/>
        <v>0.11782564469527523</v>
      </c>
      <c r="F21" s="31">
        <f t="shared" si="1"/>
        <v>1.2147330292870845E-2</v>
      </c>
      <c r="I21" s="61">
        <v>15</v>
      </c>
      <c r="J21" s="66" t="s">
        <v>153</v>
      </c>
      <c r="K21" s="100">
        <v>97880.719523000007</v>
      </c>
      <c r="L21" s="92"/>
      <c r="M21" s="96" t="e">
        <f t="shared" si="2"/>
        <v>#DIV/0!</v>
      </c>
      <c r="N21" s="31">
        <f t="shared" si="3"/>
        <v>1.2834056588297903E-2</v>
      </c>
    </row>
    <row r="22" spans="1:17" ht="63.75" x14ac:dyDescent="0.25">
      <c r="A22" s="61">
        <v>16</v>
      </c>
      <c r="B22" s="69" t="s">
        <v>123</v>
      </c>
      <c r="C22" s="100">
        <v>148854.79376</v>
      </c>
      <c r="D22" s="92">
        <v>128125.03868</v>
      </c>
      <c r="E22" s="96">
        <f t="shared" si="0"/>
        <v>0.16179316153631618</v>
      </c>
      <c r="F22" s="31">
        <f t="shared" si="1"/>
        <v>1.0586514183895043E-2</v>
      </c>
      <c r="I22" s="61">
        <v>16</v>
      </c>
      <c r="J22" s="69" t="s">
        <v>152</v>
      </c>
      <c r="K22" s="100">
        <v>79367.132226000002</v>
      </c>
      <c r="L22" s="92">
        <v>54351.253834000003</v>
      </c>
      <c r="M22" s="96">
        <f t="shared" si="2"/>
        <v>0.46026313336585911</v>
      </c>
      <c r="N22" s="31">
        <f t="shared" si="3"/>
        <v>1.0406567005262513E-2</v>
      </c>
    </row>
    <row r="23" spans="1:17" ht="54.75" customHeight="1" x14ac:dyDescent="0.25">
      <c r="A23" s="61">
        <v>17</v>
      </c>
      <c r="B23" s="66" t="s">
        <v>165</v>
      </c>
      <c r="C23" s="100">
        <v>137668.57263000001</v>
      </c>
      <c r="D23" s="92">
        <v>94072.029149999988</v>
      </c>
      <c r="E23" s="96">
        <f t="shared" si="0"/>
        <v>0.46343789832027915</v>
      </c>
      <c r="F23" s="31">
        <f t="shared" si="1"/>
        <v>9.7909530490090154E-3</v>
      </c>
      <c r="I23" s="61">
        <v>17</v>
      </c>
      <c r="J23" s="66" t="s">
        <v>166</v>
      </c>
      <c r="K23" s="100">
        <v>75142.354999999996</v>
      </c>
      <c r="L23" s="92">
        <v>121149.22900000001</v>
      </c>
      <c r="M23" s="96">
        <f t="shared" si="2"/>
        <v>-0.37975374981544463</v>
      </c>
      <c r="N23" s="31">
        <f t="shared" si="3"/>
        <v>9.8526169499740923E-3</v>
      </c>
    </row>
    <row r="24" spans="1:17" ht="140.25" customHeight="1" x14ac:dyDescent="0.25">
      <c r="A24" s="61">
        <v>18</v>
      </c>
      <c r="B24" s="66" t="s">
        <v>154</v>
      </c>
      <c r="C24" s="100">
        <v>137145.48896000002</v>
      </c>
      <c r="D24" s="92">
        <v>76324.813669999989</v>
      </c>
      <c r="E24" s="96">
        <f t="shared" si="0"/>
        <v>0.79686634484252949</v>
      </c>
      <c r="F24" s="31">
        <f t="shared" si="1"/>
        <v>9.7537514745622608E-3</v>
      </c>
      <c r="I24" s="61">
        <v>18</v>
      </c>
      <c r="J24" s="66" t="s">
        <v>187</v>
      </c>
      <c r="K24" s="100">
        <v>71517.393467999995</v>
      </c>
      <c r="L24" s="92">
        <v>22525.165529999998</v>
      </c>
      <c r="M24" s="96">
        <f t="shared" si="2"/>
        <v>2.1749996852520357</v>
      </c>
      <c r="N24" s="31">
        <f t="shared" si="3"/>
        <v>9.3773143402383803E-3</v>
      </c>
    </row>
    <row r="25" spans="1:17" ht="36.75" customHeight="1" x14ac:dyDescent="0.25">
      <c r="A25" s="61">
        <v>19</v>
      </c>
      <c r="B25" s="66" t="s">
        <v>137</v>
      </c>
      <c r="C25" s="100">
        <v>135997.32169999997</v>
      </c>
      <c r="D25" s="92">
        <v>131730.51642</v>
      </c>
      <c r="E25" s="96">
        <f t="shared" si="0"/>
        <v>3.2390408813065097E-2</v>
      </c>
      <c r="F25" s="31">
        <f t="shared" si="1"/>
        <v>9.672094117909898E-3</v>
      </c>
      <c r="I25" s="61">
        <v>19</v>
      </c>
      <c r="J25" s="66" t="s">
        <v>163</v>
      </c>
      <c r="K25" s="100">
        <v>71289.552553999994</v>
      </c>
      <c r="L25" s="92">
        <v>103206.234903</v>
      </c>
      <c r="M25" s="96">
        <f t="shared" si="2"/>
        <v>-0.30925149414662212</v>
      </c>
      <c r="N25" s="31">
        <f t="shared" si="3"/>
        <v>9.3474399870699977E-3</v>
      </c>
    </row>
    <row r="26" spans="1:17" ht="38.25" x14ac:dyDescent="0.25">
      <c r="A26" s="61">
        <v>20</v>
      </c>
      <c r="B26" s="69" t="s">
        <v>187</v>
      </c>
      <c r="C26" s="100">
        <v>125297.88953000004</v>
      </c>
      <c r="D26" s="92">
        <v>45495.906269999992</v>
      </c>
      <c r="E26" s="96">
        <f t="shared" si="0"/>
        <v>1.7540475572990508</v>
      </c>
      <c r="F26" s="31">
        <f t="shared" si="1"/>
        <v>8.9111532871432846E-3</v>
      </c>
      <c r="I26" s="61">
        <v>20</v>
      </c>
      <c r="J26" s="69" t="s">
        <v>144</v>
      </c>
      <c r="K26" s="100">
        <v>70791.024369999999</v>
      </c>
      <c r="L26" s="92">
        <v>72151.974539999996</v>
      </c>
      <c r="M26" s="96">
        <f t="shared" si="2"/>
        <v>-1.8862272012327375E-2</v>
      </c>
      <c r="N26" s="31">
        <f t="shared" si="3"/>
        <v>9.2820732942678064E-3</v>
      </c>
    </row>
    <row r="27" spans="1:17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7" x14ac:dyDescent="0.25">
      <c r="A28" s="62"/>
      <c r="B28" s="33" t="s">
        <v>135</v>
      </c>
      <c r="C28" s="103">
        <f>SUM(C7:C26)</f>
        <v>9522581.8836999964</v>
      </c>
      <c r="D28" s="93">
        <f>SUM(D7:D27)</f>
        <v>5939408.9030799996</v>
      </c>
      <c r="E28" s="96">
        <f t="shared" ref="E28:E31" si="4">(C28/D28)-1</f>
        <v>0.60328780844872809</v>
      </c>
      <c r="F28" s="37">
        <f>C28/$C$30</f>
        <v>0.67724354475026483</v>
      </c>
      <c r="I28" s="62"/>
      <c r="J28" s="33" t="s">
        <v>135</v>
      </c>
      <c r="K28" s="103">
        <f>SUM(K7:K26)</f>
        <v>4842996.138203999</v>
      </c>
      <c r="L28" s="93">
        <f>SUM(L7:L26)</f>
        <v>4323623.4221859993</v>
      </c>
      <c r="M28" s="96">
        <f t="shared" ref="M28" si="5">(K28/L28)-1</f>
        <v>0.12012441077845026</v>
      </c>
      <c r="N28" s="37">
        <f>K28/$K$30</f>
        <v>0.63501051890013016</v>
      </c>
    </row>
    <row r="29" spans="1:17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7" x14ac:dyDescent="0.25">
      <c r="A30" s="104" t="s">
        <v>113</v>
      </c>
      <c r="B30" s="105"/>
      <c r="C30" s="102">
        <f>'Ranking capítulos'!D31</f>
        <v>14060793.871739998</v>
      </c>
      <c r="D30" s="94">
        <f>'Ranking capítulos'!C31</f>
        <v>12385374.906919999</v>
      </c>
      <c r="E30" s="97">
        <f t="shared" si="4"/>
        <v>0.13527398059495988</v>
      </c>
      <c r="F30" s="35">
        <f>C30/$C$30</f>
        <v>1</v>
      </c>
      <c r="I30" s="104" t="s">
        <v>113</v>
      </c>
      <c r="J30" s="105"/>
      <c r="K30" s="102">
        <f>'Export-Import Provincias'!G16</f>
        <v>7626639.2351930002</v>
      </c>
      <c r="L30" s="94">
        <f>'Export-Import Provincias'!E16</f>
        <v>8157623.9982179999</v>
      </c>
      <c r="M30" s="97">
        <f>(K30/L30)-1</f>
        <v>-6.5090615005176877E-2</v>
      </c>
      <c r="N30" s="35">
        <f>K30/K30</f>
        <v>1</v>
      </c>
      <c r="P30" s="70"/>
      <c r="Q30" s="70"/>
    </row>
    <row r="31" spans="1:17" ht="15.75" thickBot="1" x14ac:dyDescent="0.3">
      <c r="A31" s="106" t="s">
        <v>114</v>
      </c>
      <c r="B31" s="107"/>
      <c r="C31" s="101">
        <f>'Ranking capítulos'!D32</f>
        <v>42957664.147709988</v>
      </c>
      <c r="D31" s="95">
        <f>'Ranking capítulos'!C32</f>
        <v>34551941.463930026</v>
      </c>
      <c r="E31" s="98">
        <f t="shared" si="4"/>
        <v>0.24327786884435976</v>
      </c>
      <c r="F31" s="10">
        <f>C30/C31</f>
        <v>0.32731746827276126</v>
      </c>
      <c r="I31" s="106" t="s">
        <v>114</v>
      </c>
      <c r="J31" s="107"/>
      <c r="K31" s="101">
        <v>36577020.048345</v>
      </c>
      <c r="L31" s="95">
        <v>39082250.061458997</v>
      </c>
      <c r="M31" s="98">
        <f>(K31/L31)-1</f>
        <v>-6.4101478527320843E-2</v>
      </c>
      <c r="N31" s="10">
        <f>K30/K31</f>
        <v>0.20850903723465256</v>
      </c>
      <c r="P31" s="70"/>
      <c r="Q31" s="70"/>
    </row>
    <row r="32" spans="1:17" x14ac:dyDescent="0.25">
      <c r="B32" s="3" t="s">
        <v>38</v>
      </c>
      <c r="P32" s="70"/>
      <c r="Q32" s="70"/>
    </row>
    <row r="33" spans="1:657" x14ac:dyDescent="0.25">
      <c r="B33" s="90" t="s">
        <v>145</v>
      </c>
      <c r="E33" s="110"/>
      <c r="F33" s="109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  <c r="XZ33" s="90"/>
      <c r="YA33" s="90"/>
      <c r="YB33" s="90"/>
      <c r="YC33" s="90"/>
      <c r="YD33" s="90"/>
      <c r="YE33" s="90"/>
      <c r="YF33" s="90"/>
      <c r="YG33" s="90"/>
    </row>
    <row r="34" spans="1:657" x14ac:dyDescent="0.25">
      <c r="A34" s="90"/>
      <c r="B34" s="90" t="s">
        <v>49</v>
      </c>
      <c r="C34" s="90"/>
      <c r="F34" s="90"/>
      <c r="H34" s="90"/>
      <c r="I34" s="90"/>
      <c r="J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  <c r="XZ34" s="90"/>
      <c r="YA34" s="90"/>
      <c r="YB34" s="90"/>
      <c r="YC34" s="90"/>
      <c r="YD34" s="90"/>
      <c r="YE34" s="90"/>
      <c r="YF34" s="90"/>
      <c r="YG34" s="90"/>
    </row>
    <row r="35" spans="1:657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117"/>
      <c r="Q35"/>
      <c r="R35"/>
      <c r="S35"/>
      <c r="T35"/>
      <c r="U35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  <c r="XZ35" s="90"/>
      <c r="YA35" s="90"/>
      <c r="YB35" s="90"/>
      <c r="YC35" s="90"/>
      <c r="YD35" s="90"/>
      <c r="YE35" s="90"/>
      <c r="YF35" s="90"/>
      <c r="YG35" s="90"/>
    </row>
    <row r="36" spans="1:657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/>
      <c r="Q36"/>
      <c r="R36"/>
      <c r="S36"/>
      <c r="T36"/>
      <c r="U36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  <c r="XZ36" s="90"/>
      <c r="YA36" s="90"/>
      <c r="YB36" s="90"/>
      <c r="YC36" s="90"/>
      <c r="YD36" s="90"/>
      <c r="YE36" s="90"/>
      <c r="YF36" s="90"/>
      <c r="YG36" s="90"/>
    </row>
    <row r="37" spans="1:657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/>
      <c r="Q37"/>
      <c r="R37"/>
      <c r="S37"/>
      <c r="T37"/>
      <c r="U37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  <c r="XZ37" s="90"/>
      <c r="YA37" s="90"/>
      <c r="YB37" s="90"/>
      <c r="YC37" s="90"/>
      <c r="YD37" s="90"/>
      <c r="YE37" s="90"/>
      <c r="YF37" s="90"/>
      <c r="YG37" s="90"/>
    </row>
    <row r="38" spans="1:657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/>
      <c r="Q38"/>
      <c r="R38"/>
      <c r="S38"/>
      <c r="T38"/>
      <c r="U38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  <c r="XZ38" s="90"/>
      <c r="YA38" s="90"/>
      <c r="YB38" s="90"/>
      <c r="YC38" s="90"/>
      <c r="YD38" s="90"/>
      <c r="YE38" s="90"/>
      <c r="YF38" s="90"/>
      <c r="YG38" s="90"/>
    </row>
    <row r="39" spans="1:657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/>
      <c r="Q39"/>
      <c r="R39"/>
      <c r="S39"/>
      <c r="T39"/>
      <c r="U39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  <c r="XZ39" s="90"/>
      <c r="YA39" s="90"/>
      <c r="YB39" s="90"/>
      <c r="YC39" s="90"/>
      <c r="YD39" s="90"/>
      <c r="YE39" s="90"/>
      <c r="YF39" s="90"/>
      <c r="YG39" s="90"/>
    </row>
    <row r="40" spans="1:657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/>
      <c r="Q40"/>
      <c r="R40"/>
      <c r="S40"/>
      <c r="T40"/>
      <c r="U4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  <c r="XZ40" s="90"/>
      <c r="YA40" s="90"/>
      <c r="YB40" s="90"/>
      <c r="YC40" s="90"/>
      <c r="YD40" s="90"/>
      <c r="YE40" s="90"/>
      <c r="YF40" s="90"/>
      <c r="YG40" s="90"/>
    </row>
    <row r="41" spans="1:657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/>
      <c r="Q41"/>
      <c r="R41"/>
      <c r="S41"/>
      <c r="T41"/>
      <c r="U41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  <c r="XZ41" s="90"/>
      <c r="YA41" s="90"/>
      <c r="YB41" s="90"/>
      <c r="YC41" s="90"/>
      <c r="YD41" s="90"/>
      <c r="YE41" s="90"/>
      <c r="YF41" s="90"/>
      <c r="YG41" s="90"/>
    </row>
    <row r="42" spans="1:657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/>
      <c r="Q42"/>
      <c r="R42"/>
      <c r="S42"/>
      <c r="T42"/>
      <c r="U42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  <c r="XZ42" s="90"/>
      <c r="YA42" s="90"/>
      <c r="YB42" s="90"/>
      <c r="YC42" s="90"/>
      <c r="YD42" s="90"/>
      <c r="YE42" s="90"/>
      <c r="YF42" s="90"/>
      <c r="YG42" s="90"/>
    </row>
    <row r="43" spans="1:657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/>
      <c r="Q43"/>
      <c r="R43"/>
      <c r="S43"/>
      <c r="T43"/>
      <c r="U43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  <c r="XZ43" s="90"/>
      <c r="YA43" s="90"/>
      <c r="YB43" s="90"/>
      <c r="YC43" s="90"/>
      <c r="YD43" s="90"/>
      <c r="YE43" s="90"/>
      <c r="YF43" s="90"/>
      <c r="YG43" s="90"/>
    </row>
    <row r="44" spans="1:657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/>
      <c r="Q44"/>
      <c r="R44"/>
      <c r="S44"/>
      <c r="T44"/>
      <c r="U44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  <c r="XZ44" s="90"/>
      <c r="YA44" s="90"/>
      <c r="YB44" s="90"/>
      <c r="YC44" s="90"/>
      <c r="YD44" s="90"/>
      <c r="YE44" s="90"/>
      <c r="YF44" s="90"/>
      <c r="YG44" s="90"/>
    </row>
    <row r="45" spans="1:657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/>
      <c r="Q45"/>
      <c r="R45"/>
      <c r="S45"/>
      <c r="T45"/>
      <c r="U45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  <c r="XZ45" s="90"/>
      <c r="YA45" s="90"/>
      <c r="YB45" s="90"/>
      <c r="YC45" s="90"/>
      <c r="YD45" s="90"/>
      <c r="YE45" s="90"/>
      <c r="YF45" s="90"/>
      <c r="YG45" s="90"/>
    </row>
    <row r="46" spans="1:657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/>
      <c r="Q46"/>
      <c r="R46"/>
      <c r="S46"/>
      <c r="T46"/>
      <c r="U46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  <c r="XZ46" s="90"/>
      <c r="YA46" s="90"/>
      <c r="YB46" s="90"/>
      <c r="YC46" s="90"/>
      <c r="YD46" s="90"/>
      <c r="YE46" s="90"/>
      <c r="YF46" s="90"/>
      <c r="YG46" s="90"/>
    </row>
    <row r="47" spans="1:657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/>
      <c r="Q47"/>
      <c r="R47"/>
      <c r="S47"/>
      <c r="T47"/>
      <c r="U47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  <c r="XZ47" s="90"/>
      <c r="YA47" s="90"/>
      <c r="YB47" s="90"/>
      <c r="YC47" s="90"/>
      <c r="YD47" s="90"/>
      <c r="YE47" s="90"/>
      <c r="YF47" s="90"/>
      <c r="YG47" s="90"/>
    </row>
    <row r="48" spans="1:657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/>
      <c r="Q48"/>
      <c r="R48"/>
      <c r="S48"/>
      <c r="T48"/>
      <c r="U48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  <c r="XZ48" s="90"/>
      <c r="YA48" s="90"/>
      <c r="YB48" s="90"/>
      <c r="YC48" s="90"/>
      <c r="YD48" s="90"/>
      <c r="YE48" s="90"/>
      <c r="YF48" s="90"/>
      <c r="YG48" s="90"/>
    </row>
    <row r="49" spans="1:657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/>
      <c r="Q49"/>
      <c r="R49"/>
      <c r="S49"/>
      <c r="T49"/>
      <c r="U49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  <c r="XZ49" s="90"/>
      <c r="YA49" s="90"/>
      <c r="YB49" s="90"/>
      <c r="YC49" s="90"/>
      <c r="YD49" s="90"/>
      <c r="YE49" s="90"/>
      <c r="YF49" s="90"/>
      <c r="YG49" s="90"/>
    </row>
    <row r="50" spans="1:657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/>
      <c r="Q50"/>
      <c r="R50"/>
      <c r="S50"/>
      <c r="T50"/>
      <c r="U5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  <c r="XZ50" s="90"/>
      <c r="YA50" s="90"/>
      <c r="YB50" s="90"/>
      <c r="YC50" s="90"/>
      <c r="YD50" s="90"/>
      <c r="YE50" s="90"/>
      <c r="YF50" s="90"/>
      <c r="YG50" s="90"/>
    </row>
    <row r="51" spans="1:657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/>
      <c r="Q51"/>
      <c r="R51"/>
      <c r="S51"/>
      <c r="T51"/>
      <c r="U51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  <c r="XZ51" s="90"/>
      <c r="YA51" s="90"/>
      <c r="YB51" s="90"/>
      <c r="YC51" s="90"/>
      <c r="YD51" s="90"/>
      <c r="YE51" s="90"/>
      <c r="YF51" s="90"/>
      <c r="YG51" s="90"/>
    </row>
    <row r="52" spans="1:657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/>
      <c r="Q52"/>
      <c r="R52"/>
      <c r="S52"/>
      <c r="T52"/>
      <c r="U52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  <c r="XZ52" s="90"/>
      <c r="YA52" s="90"/>
      <c r="YB52" s="90"/>
      <c r="YC52" s="90"/>
      <c r="YD52" s="90"/>
      <c r="YE52" s="90"/>
      <c r="YF52" s="90"/>
      <c r="YG52" s="90"/>
    </row>
    <row r="53" spans="1:657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/>
      <c r="Q53"/>
      <c r="R53"/>
      <c r="S53"/>
      <c r="T53"/>
      <c r="U53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  <c r="XZ53" s="90"/>
      <c r="YA53" s="90"/>
      <c r="YB53" s="90"/>
      <c r="YC53" s="90"/>
      <c r="YD53" s="90"/>
      <c r="YE53" s="90"/>
      <c r="YF53" s="90"/>
      <c r="YG53" s="90"/>
    </row>
    <row r="54" spans="1:657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/>
      <c r="Q54"/>
      <c r="R54"/>
      <c r="S54"/>
      <c r="T54"/>
      <c r="U54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  <c r="XZ54" s="90"/>
      <c r="YA54" s="90"/>
      <c r="YB54" s="90"/>
      <c r="YC54" s="90"/>
      <c r="YD54" s="90"/>
      <c r="YE54" s="90"/>
      <c r="YF54" s="90"/>
      <c r="YG54" s="90"/>
    </row>
    <row r="55" spans="1:657" x14ac:dyDescent="0.25">
      <c r="B55" s="3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  <c r="XZ55" s="90"/>
      <c r="YA55" s="90"/>
      <c r="YB55" s="90"/>
      <c r="YC55" s="90"/>
      <c r="YD55" s="90"/>
      <c r="YE55" s="90"/>
      <c r="YF55" s="90"/>
      <c r="YG55" s="90"/>
    </row>
    <row r="56" spans="1:657" x14ac:dyDescent="0.25"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  <c r="XZ56" s="90"/>
      <c r="YA56" s="90"/>
      <c r="YB56" s="90"/>
      <c r="YC56" s="90"/>
      <c r="YD56" s="90"/>
      <c r="YE56" s="90"/>
      <c r="YF56" s="90"/>
      <c r="YG56" s="90"/>
    </row>
    <row r="57" spans="1:657" x14ac:dyDescent="0.25"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  <c r="XZ57" s="90"/>
      <c r="YA57" s="90"/>
      <c r="YB57" s="90"/>
      <c r="YC57" s="90"/>
      <c r="YD57" s="90"/>
      <c r="YE57" s="90"/>
      <c r="YF57" s="90"/>
      <c r="YG57" s="90"/>
    </row>
    <row r="58" spans="1:657" x14ac:dyDescent="0.25"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  <c r="XZ58" s="90"/>
      <c r="YA58" s="90"/>
      <c r="YB58" s="90"/>
      <c r="YC58" s="90"/>
      <c r="YD58" s="90"/>
      <c r="YE58" s="90"/>
      <c r="YF58" s="90"/>
      <c r="YG58" s="90"/>
    </row>
    <row r="59" spans="1:657" x14ac:dyDescent="0.25"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  <c r="XZ59" s="90"/>
      <c r="YA59" s="90"/>
      <c r="YB59" s="90"/>
      <c r="YC59" s="90"/>
      <c r="YD59" s="90"/>
      <c r="YE59" s="90"/>
      <c r="YF59" s="90"/>
      <c r="YG59" s="90"/>
    </row>
    <row r="60" spans="1:657" x14ac:dyDescent="0.25"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  <c r="XZ60" s="90"/>
      <c r="YA60" s="90"/>
      <c r="YB60" s="90"/>
      <c r="YC60" s="90"/>
      <c r="YD60" s="90"/>
      <c r="YE60" s="90"/>
      <c r="YF60" s="90"/>
      <c r="YG60" s="90"/>
    </row>
    <row r="61" spans="1:657" x14ac:dyDescent="0.25"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  <c r="XZ61" s="90"/>
      <c r="YA61" s="90"/>
      <c r="YB61" s="90"/>
      <c r="YC61" s="90"/>
      <c r="YD61" s="90"/>
      <c r="YE61" s="90"/>
      <c r="YF61" s="90"/>
      <c r="YG61" s="90"/>
    </row>
    <row r="62" spans="1:657" x14ac:dyDescent="0.25">
      <c r="B62" s="90"/>
      <c r="C62" s="90"/>
    </row>
    <row r="63" spans="1:657" x14ac:dyDescent="0.25">
      <c r="B63" s="90"/>
      <c r="C63" s="90"/>
    </row>
    <row r="64" spans="1:657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H35"/>
  <sheetViews>
    <sheetView zoomScaleNormal="100" workbookViewId="0">
      <selection activeCell="C30" sqref="C30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8" ht="15.75" x14ac:dyDescent="0.25">
      <c r="A1" s="12" t="s">
        <v>136</v>
      </c>
    </row>
    <row r="3" spans="1:8" x14ac:dyDescent="0.25">
      <c r="A3" s="155" t="s">
        <v>184</v>
      </c>
      <c r="B3" s="155"/>
      <c r="C3" s="90"/>
      <c r="D3" s="90"/>
      <c r="E3" s="90"/>
    </row>
    <row r="4" spans="1:8" ht="15.75" thickBot="1" x14ac:dyDescent="0.3"/>
    <row r="5" spans="1:8" ht="60" x14ac:dyDescent="0.25">
      <c r="A5" s="111" t="s">
        <v>53</v>
      </c>
      <c r="B5" s="19" t="s">
        <v>185</v>
      </c>
      <c r="C5" s="19" t="s">
        <v>186</v>
      </c>
      <c r="D5" s="20" t="s">
        <v>56</v>
      </c>
    </row>
    <row r="6" spans="1:8" x14ac:dyDescent="0.25">
      <c r="A6" s="42" t="str">
        <f>'Ranking productos'!B7</f>
        <v>15092000 -- ACEITE DE OLIVA VIRGEN EXTRA.</v>
      </c>
      <c r="B6" s="4">
        <f>'Ranking productos'!C7</f>
        <v>2011975.6155399997</v>
      </c>
      <c r="C6" s="100">
        <v>2738992.9889700003</v>
      </c>
      <c r="D6" s="37">
        <f>B6/C6</f>
        <v>0.73456763987431895</v>
      </c>
      <c r="F6" s="110"/>
      <c r="G6" s="110"/>
      <c r="H6" s="1"/>
    </row>
    <row r="7" spans="1:8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948180.96824999992</v>
      </c>
      <c r="C7" s="100">
        <v>1326688.7277599997</v>
      </c>
      <c r="D7" s="37">
        <f t="shared" ref="D7:D29" si="0">B7/C7</f>
        <v>0.71469738787252857</v>
      </c>
      <c r="F7" s="110"/>
      <c r="G7" s="110"/>
      <c r="H7" s="1"/>
    </row>
    <row r="8" spans="1:8" ht="30" x14ac:dyDescent="0.25">
      <c r="A8" s="42" t="str">
        <f>'Ranking productos'!B9</f>
        <v>15099000 -- ACEITE DE OLIVA Y SUS FRACCIONES, INCLUSO REFINADO, PERO SIN MODIFICAR QUIMICAMENTE (EXCEPTO VIRGEN). </v>
      </c>
      <c r="B8" s="4">
        <f>'Ranking productos'!C9</f>
        <v>875678.74352000013</v>
      </c>
      <c r="C8" s="100">
        <v>1095479.90913</v>
      </c>
      <c r="D8" s="37">
        <f t="shared" si="0"/>
        <v>0.79935627867008541</v>
      </c>
      <c r="F8" s="110"/>
      <c r="G8" s="110"/>
      <c r="H8" s="1"/>
    </row>
    <row r="9" spans="1:8" x14ac:dyDescent="0.25">
      <c r="A9" s="42" t="str">
        <f>'Ranking productos'!B10</f>
        <v>07020000 -- (DESDE 01.01.98) TOMATES FRESCOS O REFRIGERADOS. </v>
      </c>
      <c r="B9" s="4">
        <f>'Ranking productos'!C10</f>
        <v>805760.09658000001</v>
      </c>
      <c r="C9" s="100">
        <v>1100608.0002599999</v>
      </c>
      <c r="D9" s="37">
        <f t="shared" si="0"/>
        <v>0.73210452439892582</v>
      </c>
      <c r="F9" s="110"/>
      <c r="G9" s="110"/>
      <c r="H9" s="1"/>
    </row>
    <row r="10" spans="1:8" x14ac:dyDescent="0.25">
      <c r="A10" s="42" t="str">
        <f>'Ranking productos'!B11</f>
        <v>07070005 -- (DESDE 01.01.98) PEPINOS, FRESCOS O REFRIGERADOS. </v>
      </c>
      <c r="B10" s="4">
        <f>'Ranking productos'!C11</f>
        <v>779253.2146699999</v>
      </c>
      <c r="C10" s="100">
        <v>942221.14130999998</v>
      </c>
      <c r="D10" s="37">
        <f t="shared" si="0"/>
        <v>0.8270385586833463</v>
      </c>
      <c r="F10" s="110"/>
      <c r="G10" s="110"/>
      <c r="H10" s="1"/>
    </row>
    <row r="11" spans="1:8" x14ac:dyDescent="0.25">
      <c r="A11" s="42" t="str">
        <f>'Ranking productos'!B12</f>
        <v>08101000 -- (DESDE 01.01.2000) FRESAS, FRESCAS. </v>
      </c>
      <c r="B11" s="4">
        <f>'Ranking productos'!C12</f>
        <v>592623.83871000016</v>
      </c>
      <c r="C11" s="100">
        <v>711812.65742000006</v>
      </c>
      <c r="D11" s="37">
        <f t="shared" si="0"/>
        <v>0.83255591556631536</v>
      </c>
      <c r="F11" s="110"/>
      <c r="G11" s="110"/>
      <c r="H11" s="1"/>
    </row>
    <row r="12" spans="1:8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551434.87136999995</v>
      </c>
      <c r="C12" s="100">
        <v>800369.11566000001</v>
      </c>
      <c r="D12" s="37">
        <f t="shared" si="0"/>
        <v>0.688975699562415</v>
      </c>
      <c r="F12" s="110"/>
      <c r="G12" s="110"/>
      <c r="H12" s="1"/>
    </row>
    <row r="13" spans="1:8" x14ac:dyDescent="0.25">
      <c r="A13" s="42" t="str">
        <f>'Ranking productos'!B14</f>
        <v>08102010 -- FRAMBUESAS, FRESCAS. </v>
      </c>
      <c r="B13" s="4">
        <f>'Ranking productos'!C14</f>
        <v>438325.57435999997</v>
      </c>
      <c r="C13" s="100">
        <v>484000.78223000001</v>
      </c>
      <c r="D13" s="37">
        <f t="shared" si="0"/>
        <v>0.90562988832465374</v>
      </c>
      <c r="F13" s="110"/>
      <c r="G13" s="110"/>
      <c r="H13" s="1"/>
    </row>
    <row r="14" spans="1:8" x14ac:dyDescent="0.25">
      <c r="A14" s="42" t="str">
        <f>'Ranking productos'!B15</f>
        <v>07099310 -- (DESDE 01.01.12) CALABACINES (ZAPALLITOS), FRESCOS O REFRIGERADOS. </v>
      </c>
      <c r="B14" s="4">
        <f>'Ranking productos'!C15</f>
        <v>405692.74545999995</v>
      </c>
      <c r="C14" s="100">
        <v>484650.12236999994</v>
      </c>
      <c r="D14" s="37">
        <f t="shared" si="0"/>
        <v>0.83708375740443741</v>
      </c>
      <c r="F14" s="110"/>
      <c r="G14" s="110"/>
      <c r="H14" s="1"/>
    </row>
    <row r="15" spans="1:8" x14ac:dyDescent="0.25">
      <c r="A15" s="42" t="str">
        <f>'Ranking productos'!B16</f>
        <v>08044000 -- (DESDE 01.01.2000) AGUACATES, FRESCOS O SECOS. </v>
      </c>
      <c r="B15" s="4">
        <f>'Ranking productos'!C16</f>
        <v>350550.18214999995</v>
      </c>
      <c r="C15" s="100">
        <v>393858.39065999998</v>
      </c>
      <c r="D15" s="37">
        <f t="shared" si="0"/>
        <v>0.89004116825484614</v>
      </c>
      <c r="F15" s="110"/>
      <c r="G15" s="110"/>
      <c r="H15" s="1"/>
    </row>
    <row r="16" spans="1:8" x14ac:dyDescent="0.25">
      <c r="A16" s="42" t="str">
        <f>'Ranking productos'!B17</f>
        <v>08071100 -- (DESDE 01.01.96) SANDIAS, FRESCAS. </v>
      </c>
      <c r="B16" s="4">
        <f>'Ranking productos'!C17</f>
        <v>265914.86038999999</v>
      </c>
      <c r="C16" s="100">
        <v>513872.80812999996</v>
      </c>
      <c r="D16" s="37">
        <f t="shared" si="0"/>
        <v>0.51747213742963538</v>
      </c>
      <c r="F16" s="110"/>
      <c r="G16" s="110"/>
      <c r="H16" s="1"/>
    </row>
    <row r="17" spans="1:8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262040.22109000001</v>
      </c>
      <c r="C17" s="100">
        <v>297153.24904999993</v>
      </c>
      <c r="D17" s="37">
        <f t="shared" si="0"/>
        <v>0.88183528845046655</v>
      </c>
      <c r="F17" s="110"/>
      <c r="G17" s="110"/>
      <c r="H17" s="1"/>
    </row>
    <row r="18" spans="1:8" ht="43.5" customHeight="1" x14ac:dyDescent="0.25">
      <c r="A18" s="42" t="str">
        <f>'Ranking productos'!B19</f>
        <v>15121990 -- (DESDE 01.01.2004) ACEITES DE GIRASOL, DE CARTAMO, Y SUS FRACCIONES, INCLUSO REFINADOS, PERO SIN MODIFICAR QUIMICAMENTE (EXCEPTO EN BRUTO O QUE SE DESTINEN A USOS TECNICOS O INDUSTRIALES). </v>
      </c>
      <c r="B18" s="4">
        <f>'Ranking productos'!C19</f>
        <v>199351.9301</v>
      </c>
      <c r="C18" s="100">
        <v>535329.54889999994</v>
      </c>
      <c r="D18" s="37">
        <f t="shared" si="0"/>
        <v>0.37239104493602149</v>
      </c>
      <c r="F18" s="110"/>
      <c r="G18" s="110"/>
      <c r="H18" s="1"/>
    </row>
    <row r="19" spans="1:8" x14ac:dyDescent="0.25">
      <c r="A19" s="116" t="str">
        <f>'Ranking productos'!B20</f>
        <v>08104030 -- FRUTOS DEL VACCINIUM MYRTILLUS (ARANDANOS O MIRTILOS), FRESCOS. </v>
      </c>
      <c r="B19" s="4">
        <f>'Ranking productos'!C20</f>
        <v>180033.84758999999</v>
      </c>
      <c r="C19" s="100">
        <v>216296.90112999998</v>
      </c>
      <c r="D19" s="37">
        <f t="shared" si="0"/>
        <v>0.83234594046169452</v>
      </c>
      <c r="F19" s="110"/>
      <c r="G19" s="110"/>
      <c r="H19" s="1"/>
    </row>
    <row r="20" spans="1:8" x14ac:dyDescent="0.25">
      <c r="A20" s="42" t="str">
        <f>'Ranking productos'!B21</f>
        <v>07093000 -- BERENJENAS, FRESCAS O REFRIGERADAS. </v>
      </c>
      <c r="B20" s="4">
        <f>'Ranking productos'!C21</f>
        <v>170801.10734000002</v>
      </c>
      <c r="C20" s="100">
        <v>202311.16596999997</v>
      </c>
      <c r="D20" s="37">
        <f t="shared" si="0"/>
        <v>0.84424953274861525</v>
      </c>
      <c r="F20" s="110"/>
      <c r="G20" s="110"/>
      <c r="H20" s="1"/>
    </row>
    <row r="21" spans="1:8" x14ac:dyDescent="0.25">
      <c r="A21" s="42" t="str">
        <f>'Ranking productos'!B22</f>
        <v>08051022 -- (DESDE 01.01.2017) NARANJAS DULCES NAVEL FRESCAS</v>
      </c>
      <c r="B21" s="4">
        <f>'Ranking productos'!C22</f>
        <v>148854.79376</v>
      </c>
      <c r="C21" s="100">
        <v>850857.36783</v>
      </c>
      <c r="D21" s="37">
        <f t="shared" si="0"/>
        <v>0.17494682350772212</v>
      </c>
      <c r="F21" s="110"/>
      <c r="G21" s="110"/>
      <c r="H21" s="1"/>
    </row>
    <row r="22" spans="1:8" x14ac:dyDescent="0.25">
      <c r="A22" s="42" t="str">
        <f>'Ranking productos'!B23</f>
        <v>03075200 -- (DESDE 01.01.2017) PULPO "OCTOPUS SPP.", CONGELADO</v>
      </c>
      <c r="B22" s="4">
        <f>'Ranking productos'!C23</f>
        <v>137668.57263000001</v>
      </c>
      <c r="C22" s="100">
        <v>405264.37867999997</v>
      </c>
      <c r="D22" s="37">
        <f t="shared" si="0"/>
        <v>0.33970064943384581</v>
      </c>
      <c r="F22" s="110"/>
      <c r="G22" s="110"/>
      <c r="H22" s="1"/>
    </row>
    <row r="23" spans="1:8" x14ac:dyDescent="0.25">
      <c r="A23" s="42" t="str">
        <f>'Ranking productos'!B24</f>
        <v>10011900 -- (DESDE 01.01.12) TRIGO DURO, EXCEPTO PARA SIEMBRA.</v>
      </c>
      <c r="B23" s="4">
        <f>'Ranking productos'!C24</f>
        <v>137145.48896000002</v>
      </c>
      <c r="C23" s="100">
        <v>150370.08436999997</v>
      </c>
      <c r="D23" s="37">
        <f t="shared" si="0"/>
        <v>0.91205301596120958</v>
      </c>
      <c r="F23" s="110"/>
      <c r="G23" s="110"/>
      <c r="H23" s="1"/>
    </row>
    <row r="24" spans="1:8" ht="106.5" customHeight="1" x14ac:dyDescent="0.25">
      <c r="A24" s="42" t="str">
        <f>'Ranking productos'!B25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4" s="4">
        <f>'Ranking productos'!C25</f>
        <v>135997.32169999997</v>
      </c>
      <c r="C24" s="100">
        <v>721591.37566000014</v>
      </c>
      <c r="D24" s="37">
        <f>B24/C24</f>
        <v>0.18846860742426511</v>
      </c>
      <c r="F24" s="110"/>
      <c r="G24" s="110"/>
      <c r="H24" s="1"/>
    </row>
    <row r="25" spans="1:8" ht="30" x14ac:dyDescent="0.25">
      <c r="A25" s="42" t="str">
        <f>'Ranking productos'!B26</f>
        <v>22089069 -- (DESDE 01.01.94) BEBIDAS ESPIRITUOSAS EN RECIPIENTES DE CONTENIDO NO SUPERIOR A 2 LITROS (EXCEPTO AGUARDIENTES Y LICORES). </v>
      </c>
      <c r="B25" s="4">
        <f>'Ranking productos'!C26</f>
        <v>125297.88953000004</v>
      </c>
      <c r="C25" s="100">
        <v>212144.07803000009</v>
      </c>
      <c r="D25" s="37">
        <f t="shared" si="0"/>
        <v>0.59062638322754024</v>
      </c>
      <c r="F25" s="110"/>
      <c r="G25" s="110"/>
      <c r="H25" s="1"/>
    </row>
    <row r="26" spans="1:8" x14ac:dyDescent="0.25">
      <c r="A26" s="21"/>
      <c r="B26" s="4"/>
      <c r="C26" s="100"/>
      <c r="D26" s="31"/>
    </row>
    <row r="27" spans="1:8" x14ac:dyDescent="0.25">
      <c r="A27" s="33" t="s">
        <v>135</v>
      </c>
      <c r="B27" s="34">
        <f>SUM(B6:B26)</f>
        <v>9522581.8836999964</v>
      </c>
      <c r="C27" s="103">
        <f>SUM(C6:C26)</f>
        <v>14183872.79352</v>
      </c>
      <c r="D27" s="37">
        <f t="shared" si="0"/>
        <v>0.67136684192842266</v>
      </c>
    </row>
    <row r="28" spans="1:8" x14ac:dyDescent="0.25">
      <c r="A28" s="33"/>
      <c r="B28" s="34"/>
      <c r="C28" s="103"/>
      <c r="D28" s="37"/>
    </row>
    <row r="29" spans="1:8" x14ac:dyDescent="0.25">
      <c r="A29" s="24" t="s">
        <v>47</v>
      </c>
      <c r="B29" s="25">
        <f>'Ranking productos'!C30</f>
        <v>14060793.871739998</v>
      </c>
      <c r="C29" s="102">
        <v>66047962.909880005</v>
      </c>
      <c r="D29" s="38">
        <f t="shared" si="0"/>
        <v>0.21288762366411557</v>
      </c>
    </row>
    <row r="30" spans="1:8" ht="15.75" thickBot="1" x14ac:dyDescent="0.3">
      <c r="A30" s="28" t="s">
        <v>48</v>
      </c>
      <c r="B30" s="9">
        <f>'Ranking productos'!C31</f>
        <v>42957664.147709988</v>
      </c>
      <c r="C30" s="101">
        <v>389208923.94125998</v>
      </c>
      <c r="D30" s="39">
        <f>B30/C30</f>
        <v>0.11037173483255802</v>
      </c>
    </row>
    <row r="31" spans="1:8" x14ac:dyDescent="0.25">
      <c r="A31" s="3" t="s">
        <v>38</v>
      </c>
    </row>
    <row r="32" spans="1:8" x14ac:dyDescent="0.25">
      <c r="A32" s="90" t="s">
        <v>145</v>
      </c>
    </row>
    <row r="33" spans="1:4" x14ac:dyDescent="0.25">
      <c r="A33" t="s">
        <v>49</v>
      </c>
    </row>
    <row r="34" spans="1:4" ht="28.9" customHeight="1" x14ac:dyDescent="0.25">
      <c r="A34" s="141" t="s">
        <v>50</v>
      </c>
      <c r="B34" s="141"/>
      <c r="C34" s="141"/>
      <c r="D34" s="68"/>
    </row>
    <row r="35" spans="1:4" x14ac:dyDescent="0.25">
      <c r="A35" s="68"/>
      <c r="B35" s="68"/>
      <c r="C35" s="68"/>
      <c r="D35" s="6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2023-02-17T11:14:06Z</cp:lastPrinted>
  <dcterms:created xsi:type="dcterms:W3CDTF">2019-11-04T11:31:27Z</dcterms:created>
  <dcterms:modified xsi:type="dcterms:W3CDTF">2023-02-17T11:15:08Z</dcterms:modified>
</cp:coreProperties>
</file>