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7_Ene_Jun_2023\"/>
    </mc:Choice>
  </mc:AlternateContent>
  <xr:revisionPtr revIDLastSave="0" documentId="13_ncr:1_{60C57EEC-ED3F-4D4E-8602-AB33CC4EBA30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4" l="1"/>
  <c r="D31" i="4"/>
  <c r="C52" i="1" l="1"/>
  <c r="D52" i="1"/>
  <c r="E52" i="1"/>
  <c r="E31" i="4"/>
  <c r="F31" i="4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27" i="4"/>
  <c r="G19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15" i="4" l="1"/>
  <c r="G26" i="4"/>
  <c r="G24" i="4"/>
  <c r="G7" i="4"/>
  <c r="G30" i="4"/>
  <c r="G11" i="4"/>
  <c r="G9" i="4"/>
  <c r="G21" i="4"/>
  <c r="G8" i="4"/>
  <c r="G29" i="4"/>
  <c r="G23" i="4"/>
  <c r="G16" i="4"/>
  <c r="G22" i="4"/>
  <c r="G25" i="4"/>
  <c r="G12" i="4"/>
  <c r="G20" i="4"/>
  <c r="G17" i="4"/>
  <c r="G10" i="4"/>
  <c r="G18" i="4"/>
  <c r="G14" i="4"/>
  <c r="G13" i="4"/>
  <c r="G28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<sst xmlns="http://schemas.openxmlformats.org/spreadsheetml/2006/main" count="294" uniqueCount="197">
  <si>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</si>
  <si>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</si>
  <si>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</si>
  <si>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</si>
  <si>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</si>
  <si>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</si>
  <si>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</si>
  <si>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</si>
  <si>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</si>
  <si>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</si>
  <si>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</si>
  <si>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</si>
  <si>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</si>
  <si>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</si>
  <si>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</si>
  <si>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</si>
  <si>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</si>
  <si>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</si>
  <si>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</si>
  <si>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</si>
  <si>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</si>
  <si>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</si>
  <si>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</si>
  <si>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</si>
  <si>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</si>
  <si>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</si>
  <si>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</si>
  <si>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</si>
  <si>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</si>
  <si>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</si>
  <si>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</si>
  <si>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</si>
  <si>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</si>
  <si>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</si>
  <si>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</si>
  <si>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</si>
  <si>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</si>
  <si>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</si>
  <si>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</si>
  <si>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</si>
  <si>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</si>
  <si>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</si>
  <si>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</si>
  <si>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</si>
  <si>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</si>
  <si>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</si>
  <si>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</si>
  <si>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</si>
  <si>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</si>
  <si>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</si>
  <si>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</si>
  <si>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</si>
  <si>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</si>
  <si>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</si>
  <si>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</si>
  <si>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</si>
  <si>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</si>
  <si>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</si>
  <si>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</si>
  <si>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</si>
  <si>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</si>
  <si>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</si>
  <si>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</si>
  <si>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</si>
  <si>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</si>
  <si>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</si>
  <si>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</si>
  <si>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</si>
  <si>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</si>
  <si>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</si>
  <si>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</si>
  <si>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</si>
  <si>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</si>
  <si>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</si>
  <si>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</si>
  <si>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</si>
  <si>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</si>
  <si>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</si>
  <si>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</si>
  <si>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</si>
  <si>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</si>
  <si>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</si>
  <si>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</si>
  <si>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</si>
  <si>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</si>
  <si>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</si>
  <si>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</si>
  <si>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</si>
  <si>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</si>
  <si>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</si>
  <si>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</si>
  <si>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</si>
  <si>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</si>
  <si>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</si>
  <si>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</si>
  <si>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</si>
  <si>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</si>
  <si>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</si>
  <si>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</si>
  <si>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</si>
  <si>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</si>
  <si>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</si>
  <si>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</si>
  <si>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</si>
  <si>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</si>
  <si>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</si>
  <si>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</si>
  <si>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</si>
  <si>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</si>
  <si>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</si>
  <si>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</si>
  <si>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</si>
  <si>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</si>
  <si>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</si>
  <si>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</si>
  <si>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</si>
  <si>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</si>
  <si>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</si>
  <si>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</si>
  <si>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</si>
  <si>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</si>
  <si>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</si>
  <si>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</si>
  <si>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</si>
  <si>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</si>
  <si>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</si>
  <si>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</si>
  <si>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</si>
  <si>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</si>
  <si>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</si>
  <si>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</si>
  <si>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</si>
  <si>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</si>
  <si>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</si>
  <si>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</si>
  <si>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</si>
  <si>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</si>
  <si>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</si>
  <si>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</si>
  <si>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</si>
  <si>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</si>
  <si>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</si>
  <si>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Noruega</t>
  </si>
  <si>
    <t>07051900 -- LECHUGAS (LACTUCA SATIVA), FRESCAS O REFRIGERADAS (EXCEPTO LECHUGAS REPOLLADAS). 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</si>
  <si>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</si>
  <si>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</si>
  <si>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</si>
  <si>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</si>
  <si>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</si>
  <si>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</si>
  <si>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Rusia</t>
  </si>
  <si>
    <t>03075200 -- (DESDE 01.01.2017) PULPO "OCTOPUS SPP.", CONGELADO</t>
  </si>
  <si>
    <t xml:space="preserve"> </t>
  </si>
  <si>
    <t xml:space="preserve">Saldo 2023 (Miles Euros)  </t>
  </si>
  <si>
    <t>% variacion periodo 2023/2022</t>
  </si>
  <si>
    <t>Hungría</t>
  </si>
  <si>
    <t>Eslovaquia</t>
  </si>
  <si>
    <t>Letonia</t>
  </si>
  <si>
    <t>Turquía</t>
  </si>
  <si>
    <t>Pakistán</t>
  </si>
  <si>
    <t>Colombia</t>
  </si>
  <si>
    <t>07051100 -- (DESDE 01.01.2000) LECHUGAS REPOLLADAS, FRESCAS O REFRIGERADAS. </t>
  </si>
  <si>
    <t>07041010 -- (HASTA 31.12.99) COLIFLORES Y BRECOLES, FRESCOS O REFRIGERADOS, DEL 15 DE ABRIL AL 30 DE NOVIEMBRE. </t>
  </si>
  <si>
    <t>Nota: Datos definitivos hasta 2021. 2022 y 2023 provisionales. Sectores 1 y 2 del ICEX (1 Agroalimentarios y 2 Bebidas).</t>
  </si>
  <si>
    <t>Nota: Datos definitivos hasta 2021. 2022 y 2023 provisionales.</t>
  </si>
  <si>
    <t>Nota: Datos definitivos hasta 2021. 2022 y 2023 provisionales. Datos a nivel de arancel.</t>
  </si>
  <si>
    <t>Sudáfrica</t>
  </si>
  <si>
    <t>08104010 -- FRUTOS DEL VACCINIUM VITIS IDAEA (ARANDANOS ROJOS), FRESCOS. </t>
  </si>
  <si>
    <t>07061000 -- ZANAHORIAS Y NABOS, FRESCOS O REFRIGERADOS. </t>
  </si>
  <si>
    <t>Senegal</t>
  </si>
  <si>
    <t>08104030 -- FRUTOS DEL VACCINIUM MYRTILLUS (ARANDANOS O MIRTILOS), FRESCOS. </t>
  </si>
  <si>
    <t>08104050 -- FRUTOS DEL VACCINIUM MACROCARPUM Y DEL VACCINIUM CORYMBOSUM, FRESCOS. </t>
  </si>
  <si>
    <t>08071100 -- (DESDE 01.01.96) SANDIAS, FRESCAS. </t>
  </si>
  <si>
    <t>Ecuador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</si>
  <si>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24 de agosto de 2023. Datos definitivos hasta 2021. 2022 y 2023 provisionales. </t>
    </r>
  </si>
  <si>
    <t>Enero-Junio</t>
  </si>
  <si>
    <t>Ene-Jun 2023</t>
  </si>
  <si>
    <t>Valor Exportado Ene-Jun 2023 (Millones Euros)</t>
  </si>
  <si>
    <t>Valor Exportado Ene-Jun 2022 (Millones Euros)</t>
  </si>
  <si>
    <t>%Variación    Ene-Jun 2022 / Ene-Jun 2023</t>
  </si>
  <si>
    <t>Valor Importado Ene-Jun 2023 (Millones Euros)</t>
  </si>
  <si>
    <t>Valor Importado Ene-Jun 2022 (Millones Euros)</t>
  </si>
  <si>
    <t xml:space="preserve"> Capítulos Arancelarios Exportados e Importados Ene-Jun 2023 (Ordenado según valor exportado en 2023)</t>
  </si>
  <si>
    <t>Ene-Jun 2022</t>
  </si>
  <si>
    <t>Principales Productos Agroalimentarios Exportados por Andalucía en Ene-Jun de 2023 en valor</t>
  </si>
  <si>
    <t>Principales Productos Agroalimentarios Exportados por Andalucía en Ene-Jun de 2023 en peso</t>
  </si>
  <si>
    <t>Valor Exportado Ene-Jun 2023 (Miles  Euros)</t>
  </si>
  <si>
    <t>Valor Exportado Ene-Jun 2022 (Miles  Euros)</t>
  </si>
  <si>
    <t>Cantidad Exportada Ene-Jun 2023 (Toneladas)</t>
  </si>
  <si>
    <t>Cantidad Exportada Ene-Jun 2022 (Toneladas)</t>
  </si>
  <si>
    <t>Principales Productos Agroalimentarios Exportados por Andalucía y España. Ene-Jun 2023.</t>
  </si>
  <si>
    <t>Valor Exportado Andalucía Ene-Jun 2023 (Miles  Euros)</t>
  </si>
  <si>
    <t>Valor Exportado España Ene-Jun 2023 (Miles  Euros)</t>
  </si>
  <si>
    <t>Bulgaria</t>
  </si>
  <si>
    <t>UNION EUROPEA  27</t>
  </si>
  <si>
    <t>08071900 -- (DESDE 01.01.96) MELONES, FRESCOS. </t>
  </si>
  <si>
    <t>COMERCIO EXTERIOR AGROALIMENTARIO ENE-JUN 2023 EN ANDALUCÍA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</si>
</sst>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8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(Ene-Jun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2504254.2271199999</c:v>
                </c:pt>
                <c:pt idx="1">
                  <c:v>491493.70582999993</c:v>
                </c:pt>
                <c:pt idx="2">
                  <c:v>537574.09797</c:v>
                </c:pt>
                <c:pt idx="3">
                  <c:v>511706.16466999997</c:v>
                </c:pt>
                <c:pt idx="4">
                  <c:v>1260045.4796199999</c:v>
                </c:pt>
                <c:pt idx="5">
                  <c:v>128534.06537999999</c:v>
                </c:pt>
                <c:pt idx="6">
                  <c:v>725089.90639000002</c:v>
                </c:pt>
                <c:pt idx="7">
                  <c:v>1684845.3695799999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Ene-Jun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1580447.1622949999</c:v>
                </c:pt>
                <c:pt idx="1">
                  <c:v>287239.824219</c:v>
                </c:pt>
                <c:pt idx="2">
                  <c:v>246459.97638099999</c:v>
                </c:pt>
                <c:pt idx="3">
                  <c:v>156168.28547800001</c:v>
                </c:pt>
                <c:pt idx="4">
                  <c:v>387943.96483900002</c:v>
                </c:pt>
                <c:pt idx="5">
                  <c:v>36212.463688000003</c:v>
                </c:pt>
                <c:pt idx="6">
                  <c:v>231263.78305100001</c:v>
                </c:pt>
                <c:pt idx="7">
                  <c:v>781471.69162699999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(Ene-Jun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227743.12033000009</c:v>
                </c:pt>
                <c:pt idx="1">
                  <c:v>658236.87880000006</c:v>
                </c:pt>
                <c:pt idx="2">
                  <c:v>132083.90792999999</c:v>
                </c:pt>
                <c:pt idx="3">
                  <c:v>182738.80334000001</c:v>
                </c:pt>
                <c:pt idx="4">
                  <c:v>590875.70183999999</c:v>
                </c:pt>
                <c:pt idx="5">
                  <c:v>150224.35142000002</c:v>
                </c:pt>
                <c:pt idx="6">
                  <c:v>736413.58205999993</c:v>
                </c:pt>
                <c:pt idx="7">
                  <c:v>1036600.3939400001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(Ene-Jun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83759.127368999994</c:v>
                </c:pt>
                <c:pt idx="1">
                  <c:v>750237.45813100005</c:v>
                </c:pt>
                <c:pt idx="2">
                  <c:v>76886.298855999994</c:v>
                </c:pt>
                <c:pt idx="3">
                  <c:v>146508.706446</c:v>
                </c:pt>
                <c:pt idx="4">
                  <c:v>1038577.7789030001</c:v>
                </c:pt>
                <c:pt idx="5">
                  <c:v>36694.103539000003</c:v>
                </c:pt>
                <c:pt idx="6">
                  <c:v>540840.58589300001</c:v>
                </c:pt>
                <c:pt idx="7">
                  <c:v>761879.17888599995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2412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2412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43</xdr:row>
      <xdr:rowOff>172570</xdr:rowOff>
    </xdr:from>
    <xdr:to>
      <xdr:col>3</xdr:col>
      <xdr:colOff>346301</xdr:colOff>
      <xdr:row>59</xdr:row>
      <xdr:rowOff>20410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CB85E1F-426E-41B4-BC95-CC0CAC5552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377530"/>
          <a:ext cx="4072481" cy="2773920"/>
        </a:xfrm>
        <a:prstGeom prst="rect">
          <a:avLst/>
        </a:prstGeom>
      </xdr:spPr>
    </xdr:pic>
    <xdr:clientData/>
  </xdr:twoCellAnchor>
  <xdr:twoCellAnchor editAs="oneCell">
    <xdr:from>
      <xdr:col>6</xdr:col>
      <xdr:colOff>5380</xdr:colOff>
      <xdr:row>44</xdr:row>
      <xdr:rowOff>2541</xdr:rowOff>
    </xdr:from>
    <xdr:to>
      <xdr:col>9</xdr:col>
      <xdr:colOff>278515</xdr:colOff>
      <xdr:row>59</xdr:row>
      <xdr:rowOff>39358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6B481376-9488-4664-9BC6-68B1EB5884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545120" y="9390381"/>
          <a:ext cx="3907875" cy="278001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175260</xdr:rowOff>
    </xdr:from>
    <xdr:to>
      <xdr:col>3</xdr:col>
      <xdr:colOff>486521</xdr:colOff>
      <xdr:row>75</xdr:row>
      <xdr:rowOff>108452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CD1F10F-0732-47E6-A604-D882DDEEA6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306300"/>
          <a:ext cx="4212701" cy="2859272"/>
        </a:xfrm>
        <a:prstGeom prst="rect">
          <a:avLst/>
        </a:prstGeom>
      </xdr:spPr>
    </xdr:pic>
    <xdr:clientData/>
  </xdr:twoCellAnchor>
  <xdr:twoCellAnchor editAs="oneCell">
    <xdr:from>
      <xdr:col>5</xdr:col>
      <xdr:colOff>190500</xdr:colOff>
      <xdr:row>59</xdr:row>
      <xdr:rowOff>175260</xdr:rowOff>
    </xdr:from>
    <xdr:to>
      <xdr:col>9</xdr:col>
      <xdr:colOff>393542</xdr:colOff>
      <xdr:row>75</xdr:row>
      <xdr:rowOff>114548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4B4695A2-EA45-4652-A353-E656BE7677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532120" y="12306300"/>
          <a:ext cx="4035902" cy="286536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36</xdr:row>
      <xdr:rowOff>11206</xdr:rowOff>
    </xdr:from>
    <xdr:to>
      <xdr:col>5</xdr:col>
      <xdr:colOff>843157</xdr:colOff>
      <xdr:row>59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4E90FFA-ACAB-4F93-8B73-E839EB9581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5990794"/>
          <a:ext cx="7017598" cy="4370294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36</xdr:row>
      <xdr:rowOff>11206</xdr:rowOff>
    </xdr:from>
    <xdr:to>
      <xdr:col>13</xdr:col>
      <xdr:colOff>451308</xdr:colOff>
      <xdr:row>59</xdr:row>
      <xdr:rowOff>11206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5677AA3-8CC4-42F7-B767-2B23FA0C05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44118" y="15990794"/>
          <a:ext cx="7118808" cy="438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Normal="100" zoomScaleSheetLayoutView="85" workbookViewId="0">
      <selection activeCell="G14" sqref="G14"/>
    </sheetView>
  </sheetViews>
  <sheetFormatPr baseColWidth="10" defaultRowHeight="14.4" x14ac:dyDescent="0.3"/>
  <cols>
    <col min="1" max="1" width="6.6640625" customWidth="1"/>
    <col min="2" max="10" width="13.44140625" customWidth="1"/>
  </cols>
  <sheetData>
    <row r="1" spans="1:11" x14ac:dyDescent="0.3">
      <c r="A1" s="124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7" t="s">
        <v>23</v>
      </c>
    </row>
    <row r="2" spans="1:11" ht="14.4" customHeight="1" x14ac:dyDescent="0.3">
      <c r="A2" s="125"/>
      <c r="B2" s="16"/>
      <c r="C2" s="16"/>
      <c r="D2" s="16"/>
      <c r="E2" s="71"/>
      <c r="F2" s="71"/>
      <c r="G2" s="132" t="s">
        <v>24</v>
      </c>
      <c r="H2" s="132"/>
      <c r="I2" s="132"/>
      <c r="J2" s="132"/>
      <c r="K2" s="128"/>
    </row>
    <row r="3" spans="1:11" x14ac:dyDescent="0.3">
      <c r="A3" s="125"/>
      <c r="B3" s="16"/>
      <c r="C3" s="16"/>
      <c r="D3" s="16"/>
      <c r="E3" s="72"/>
      <c r="F3" s="71"/>
      <c r="G3" s="132"/>
      <c r="H3" s="132"/>
      <c r="I3" s="132"/>
      <c r="J3" s="132"/>
      <c r="K3" s="128"/>
    </row>
    <row r="4" spans="1:11" x14ac:dyDescent="0.3">
      <c r="A4" s="125"/>
      <c r="B4" s="16"/>
      <c r="C4" s="16"/>
      <c r="D4" s="16"/>
      <c r="E4" s="16"/>
      <c r="F4" s="16"/>
      <c r="G4" s="16"/>
      <c r="H4" s="16"/>
      <c r="I4" s="16"/>
      <c r="J4" s="16"/>
      <c r="K4" s="128"/>
    </row>
    <row r="5" spans="1:11" x14ac:dyDescent="0.3">
      <c r="A5" s="125"/>
      <c r="B5" s="16"/>
      <c r="C5" s="16"/>
      <c r="D5" s="16"/>
      <c r="E5" s="16"/>
      <c r="F5" s="16"/>
      <c r="G5" s="16"/>
      <c r="H5" s="16"/>
      <c r="I5" s="16"/>
      <c r="J5" s="16"/>
      <c r="K5" s="128"/>
    </row>
    <row r="6" spans="1:11" x14ac:dyDescent="0.3">
      <c r="A6" s="125"/>
      <c r="B6" s="16"/>
      <c r="C6" s="16"/>
      <c r="D6" s="16"/>
      <c r="E6" s="16"/>
      <c r="F6" s="16"/>
      <c r="G6" s="16"/>
      <c r="H6" s="16"/>
      <c r="I6" s="16"/>
      <c r="J6" s="16"/>
      <c r="K6" s="128"/>
    </row>
    <row r="7" spans="1:11" x14ac:dyDescent="0.3">
      <c r="A7" s="125"/>
      <c r="B7" s="16"/>
      <c r="C7" s="16"/>
      <c r="D7" s="16"/>
      <c r="E7" s="16"/>
      <c r="F7" s="16"/>
      <c r="G7" s="16"/>
      <c r="H7" s="16"/>
      <c r="I7" s="16"/>
      <c r="J7" s="16"/>
      <c r="K7" s="128"/>
    </row>
    <row r="8" spans="1:11" x14ac:dyDescent="0.3">
      <c r="A8" s="125"/>
      <c r="B8" s="16"/>
      <c r="C8" s="16"/>
      <c r="D8" s="16"/>
      <c r="E8" s="16"/>
      <c r="F8" s="16"/>
      <c r="G8" s="16"/>
      <c r="H8" s="16"/>
      <c r="I8" s="16"/>
      <c r="J8" s="16"/>
      <c r="K8" s="128"/>
    </row>
    <row r="9" spans="1:11" x14ac:dyDescent="0.3">
      <c r="A9" s="125"/>
      <c r="B9" s="16"/>
      <c r="C9" s="16"/>
      <c r="D9" s="16"/>
      <c r="E9" s="16"/>
      <c r="F9" s="16"/>
      <c r="G9" s="16"/>
      <c r="H9" s="16"/>
      <c r="I9" s="16"/>
      <c r="J9" s="16"/>
      <c r="K9" s="128"/>
    </row>
    <row r="10" spans="1:11" ht="18" x14ac:dyDescent="0.35">
      <c r="A10" s="125"/>
      <c r="B10" s="16"/>
      <c r="C10" s="130" t="s">
        <v>196</v>
      </c>
      <c r="D10" s="130"/>
      <c r="E10" s="130"/>
      <c r="F10" s="130"/>
      <c r="G10" s="130"/>
      <c r="H10" s="130"/>
      <c r="I10" s="130"/>
      <c r="J10" s="16"/>
      <c r="K10" s="128"/>
    </row>
    <row r="11" spans="1:11" x14ac:dyDescent="0.3">
      <c r="A11" s="125"/>
      <c r="B11" s="16"/>
      <c r="C11" s="16"/>
      <c r="D11" s="16"/>
      <c r="E11" s="16"/>
      <c r="F11" s="16"/>
      <c r="G11" s="16"/>
      <c r="H11" s="16"/>
      <c r="I11" s="16"/>
      <c r="J11" s="16"/>
      <c r="K11" s="128"/>
    </row>
    <row r="12" spans="1:11" x14ac:dyDescent="0.3">
      <c r="A12" s="125"/>
      <c r="B12" s="16"/>
      <c r="C12" s="16"/>
      <c r="D12" s="16"/>
      <c r="E12" s="16"/>
      <c r="F12" s="16"/>
      <c r="G12" s="16"/>
      <c r="H12" s="16"/>
      <c r="I12" s="16"/>
      <c r="J12" s="16"/>
      <c r="K12" s="128"/>
    </row>
    <row r="13" spans="1:11" x14ac:dyDescent="0.3">
      <c r="A13" s="125"/>
      <c r="B13" s="16"/>
      <c r="C13" s="16"/>
      <c r="D13" s="16"/>
      <c r="E13" s="16"/>
      <c r="F13" s="16"/>
      <c r="G13" s="16"/>
      <c r="H13" s="16"/>
      <c r="I13" s="16"/>
      <c r="J13" s="16"/>
      <c r="K13" s="128"/>
    </row>
    <row r="14" spans="1:11" x14ac:dyDescent="0.3">
      <c r="A14" s="125"/>
      <c r="B14" s="16"/>
      <c r="C14" s="16"/>
      <c r="D14" s="16"/>
      <c r="E14" s="16"/>
      <c r="F14" s="16"/>
      <c r="G14" s="16"/>
      <c r="H14" s="16"/>
      <c r="I14" s="16"/>
      <c r="J14" s="16"/>
      <c r="K14" s="128"/>
    </row>
    <row r="15" spans="1:11" x14ac:dyDescent="0.3">
      <c r="A15" s="125"/>
      <c r="B15" s="16"/>
      <c r="C15" s="16"/>
      <c r="D15" s="16"/>
      <c r="E15" s="16"/>
      <c r="F15" s="16"/>
      <c r="G15" s="16"/>
      <c r="H15" s="16"/>
      <c r="I15" s="16"/>
      <c r="J15" s="16"/>
      <c r="K15" s="128"/>
    </row>
    <row r="16" spans="1:11" x14ac:dyDescent="0.3">
      <c r="A16" s="125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8"/>
    </row>
    <row r="17" spans="1:11" x14ac:dyDescent="0.3">
      <c r="A17" s="125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8"/>
    </row>
    <row r="18" spans="1:11" x14ac:dyDescent="0.3">
      <c r="A18" s="125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8"/>
    </row>
    <row r="19" spans="1:11" x14ac:dyDescent="0.3">
      <c r="A19" s="125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8"/>
    </row>
    <row r="20" spans="1:11" x14ac:dyDescent="0.3">
      <c r="A20" s="125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8"/>
    </row>
    <row r="21" spans="1:11" x14ac:dyDescent="0.3">
      <c r="A21" s="125"/>
      <c r="B21" s="16"/>
      <c r="C21" s="16"/>
      <c r="D21" s="16"/>
      <c r="E21" s="16"/>
      <c r="F21" s="16"/>
      <c r="G21" s="16"/>
      <c r="H21" s="16"/>
      <c r="I21" s="16"/>
      <c r="J21" s="16"/>
      <c r="K21" s="128"/>
    </row>
    <row r="22" spans="1:11" x14ac:dyDescent="0.3">
      <c r="A22" s="125"/>
      <c r="B22" s="16"/>
      <c r="C22" s="16"/>
      <c r="D22" s="16"/>
      <c r="E22" s="16"/>
      <c r="F22" s="16"/>
      <c r="G22" s="16"/>
      <c r="H22" s="16"/>
      <c r="I22" s="16"/>
      <c r="J22" s="16"/>
      <c r="K22" s="128"/>
    </row>
    <row r="23" spans="1:11" x14ac:dyDescent="0.3">
      <c r="A23" s="125"/>
      <c r="B23" s="16"/>
      <c r="C23" s="16"/>
      <c r="D23" s="16"/>
      <c r="E23" s="16"/>
      <c r="F23" s="16"/>
      <c r="G23" s="16"/>
      <c r="H23" s="16"/>
      <c r="I23" s="16"/>
      <c r="J23" s="16"/>
      <c r="K23" s="128"/>
    </row>
    <row r="24" spans="1:11" x14ac:dyDescent="0.3">
      <c r="A24" s="125"/>
      <c r="B24" s="16"/>
      <c r="C24" s="16"/>
      <c r="D24" s="16"/>
      <c r="E24" s="16"/>
      <c r="F24" s="16"/>
      <c r="G24" s="16"/>
      <c r="H24" s="16"/>
      <c r="I24" s="16"/>
      <c r="J24" s="16"/>
      <c r="K24" s="128"/>
    </row>
    <row r="25" spans="1:11" ht="15" customHeight="1" x14ac:dyDescent="0.3">
      <c r="A25" s="125"/>
      <c r="B25" s="16"/>
      <c r="C25" s="131" t="s">
        <v>25</v>
      </c>
      <c r="D25" s="131"/>
      <c r="E25" s="131"/>
      <c r="F25" s="131"/>
      <c r="G25" s="131"/>
      <c r="H25" s="131"/>
      <c r="I25" s="131"/>
      <c r="J25" s="16"/>
      <c r="K25" s="128"/>
    </row>
    <row r="26" spans="1:11" x14ac:dyDescent="0.3">
      <c r="A26" s="125"/>
      <c r="B26" s="16"/>
      <c r="C26" s="131"/>
      <c r="D26" s="131"/>
      <c r="E26" s="131"/>
      <c r="F26" s="131"/>
      <c r="G26" s="131"/>
      <c r="H26" s="131"/>
      <c r="I26" s="131"/>
      <c r="J26" s="16"/>
      <c r="K26" s="128"/>
    </row>
    <row r="27" spans="1:11" x14ac:dyDescent="0.3">
      <c r="A27" s="125"/>
      <c r="B27" s="16"/>
      <c r="C27" s="16"/>
      <c r="D27" s="16"/>
      <c r="E27" s="16"/>
      <c r="F27" s="16"/>
      <c r="G27" s="16"/>
      <c r="H27" s="16"/>
      <c r="I27" s="16"/>
      <c r="J27" s="16"/>
      <c r="K27" s="128"/>
    </row>
    <row r="28" spans="1:11" x14ac:dyDescent="0.3">
      <c r="A28" s="125"/>
      <c r="B28" s="16"/>
      <c r="C28" s="16"/>
      <c r="D28" s="16"/>
      <c r="E28" s="16"/>
      <c r="F28" s="16"/>
      <c r="G28" s="16"/>
      <c r="H28" s="16"/>
      <c r="I28" s="16"/>
      <c r="J28" s="16"/>
      <c r="K28" s="128"/>
    </row>
    <row r="29" spans="1:11" ht="15" customHeight="1" x14ac:dyDescent="0.3">
      <c r="A29" s="125"/>
      <c r="B29" s="16"/>
      <c r="C29" s="131" t="s">
        <v>174</v>
      </c>
      <c r="D29" s="131"/>
      <c r="E29" s="131"/>
      <c r="F29" s="131"/>
      <c r="G29" s="131"/>
      <c r="H29" s="131"/>
      <c r="I29" s="16"/>
      <c r="J29" s="16"/>
      <c r="K29" s="128"/>
    </row>
    <row r="30" spans="1:11" x14ac:dyDescent="0.3">
      <c r="A30" s="125"/>
      <c r="B30" s="16"/>
      <c r="C30" s="131"/>
      <c r="D30" s="131"/>
      <c r="E30" s="131"/>
      <c r="F30" s="131"/>
      <c r="G30" s="131"/>
      <c r="H30" s="131"/>
      <c r="I30" s="16"/>
      <c r="J30" s="16"/>
      <c r="K30" s="128"/>
    </row>
    <row r="31" spans="1:11" x14ac:dyDescent="0.3">
      <c r="A31" s="125"/>
      <c r="B31" s="16"/>
      <c r="C31" s="16"/>
      <c r="D31" s="16"/>
      <c r="E31" s="16"/>
      <c r="F31" s="16"/>
      <c r="G31" s="16"/>
      <c r="H31" s="16"/>
      <c r="I31" s="16"/>
      <c r="J31" s="16"/>
      <c r="K31" s="128"/>
    </row>
    <row r="32" spans="1:11" x14ac:dyDescent="0.3">
      <c r="A32" s="126"/>
      <c r="B32" s="17"/>
      <c r="C32" s="17"/>
      <c r="D32" s="17"/>
      <c r="E32" s="17"/>
      <c r="F32" s="17"/>
      <c r="G32" s="17"/>
      <c r="H32" s="17"/>
      <c r="I32" s="17"/>
      <c r="J32" s="17"/>
      <c r="K32" s="129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L54"/>
  <sheetViews>
    <sheetView zoomScale="85" zoomScaleNormal="85" zoomScaleSheetLayoutView="85" zoomScalePageLayoutView="85" workbookViewId="0">
      <selection activeCell="H37" sqref="H37"/>
    </sheetView>
  </sheetViews>
  <sheetFormatPr baseColWidth="10" defaultRowHeight="14.4" x14ac:dyDescent="0.3"/>
  <cols>
    <col min="10" max="10" width="12.88671875" customWidth="1"/>
    <col min="11" max="11" width="10.109375" customWidth="1"/>
  </cols>
  <sheetData>
    <row r="1" spans="1:12" ht="15.6" x14ac:dyDescent="0.3">
      <c r="A1" s="12" t="s">
        <v>16</v>
      </c>
      <c r="B1" s="12"/>
      <c r="C1" s="12"/>
    </row>
    <row r="3" spans="1:12" ht="15.6" x14ac:dyDescent="0.3">
      <c r="A3" s="11" t="s">
        <v>17</v>
      </c>
      <c r="B3" s="11"/>
      <c r="C3" s="11"/>
    </row>
    <row r="4" spans="1:12" ht="15" thickBot="1" x14ac:dyDescent="0.35">
      <c r="A4" s="3"/>
      <c r="B4" s="3"/>
      <c r="C4" s="3"/>
    </row>
    <row r="5" spans="1:12" x14ac:dyDescent="0.3">
      <c r="A5" s="133"/>
      <c r="B5" s="135" t="s">
        <v>0</v>
      </c>
      <c r="C5" s="136"/>
      <c r="D5" s="135" t="s">
        <v>0</v>
      </c>
      <c r="E5" s="136"/>
      <c r="F5" s="135" t="s">
        <v>175</v>
      </c>
      <c r="G5" s="136"/>
      <c r="H5" s="135" t="s">
        <v>175</v>
      </c>
      <c r="I5" s="136"/>
      <c r="J5" s="138" t="s">
        <v>1</v>
      </c>
      <c r="K5" s="139"/>
    </row>
    <row r="6" spans="1:12" x14ac:dyDescent="0.3">
      <c r="A6" s="134"/>
      <c r="B6" s="137">
        <v>2021</v>
      </c>
      <c r="C6" s="137"/>
      <c r="D6" s="137">
        <v>2022</v>
      </c>
      <c r="E6" s="137"/>
      <c r="F6" s="137">
        <v>2022</v>
      </c>
      <c r="G6" s="137"/>
      <c r="H6" s="137">
        <v>2023</v>
      </c>
      <c r="I6" s="137"/>
      <c r="J6" s="140"/>
      <c r="K6" s="141"/>
    </row>
    <row r="7" spans="1:12" x14ac:dyDescent="0.3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2" x14ac:dyDescent="0.3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2366993.6838999996</v>
      </c>
      <c r="G8" s="100">
        <v>1669324.091212</v>
      </c>
      <c r="H8" s="5">
        <v>2504254.2271199999</v>
      </c>
      <c r="I8" s="100">
        <v>1580447.1622949999</v>
      </c>
      <c r="J8" s="113">
        <v>5.7989399867701259</v>
      </c>
      <c r="K8" s="114">
        <v>-5.3241266561049656</v>
      </c>
      <c r="L8" s="122"/>
    </row>
    <row r="9" spans="1:12" x14ac:dyDescent="0.3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520372.84330000012</v>
      </c>
      <c r="G9" s="100">
        <v>422070.433059</v>
      </c>
      <c r="H9" s="5">
        <v>491493.70582999993</v>
      </c>
      <c r="I9" s="100">
        <v>287239.824219</v>
      </c>
      <c r="J9" s="113">
        <v>-5.5497011117759429</v>
      </c>
      <c r="K9" s="114">
        <v>-31.945049517636413</v>
      </c>
      <c r="L9" s="122"/>
    </row>
    <row r="10" spans="1:12" x14ac:dyDescent="0.3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637311.52096000011</v>
      </c>
      <c r="G10" s="100">
        <v>371934.88127299998</v>
      </c>
      <c r="H10" s="5">
        <v>537574.09797</v>
      </c>
      <c r="I10" s="100">
        <v>246459.97638099999</v>
      </c>
      <c r="J10" s="113">
        <v>-15.649712849967445</v>
      </c>
      <c r="K10" s="114">
        <v>-33.735718592067599</v>
      </c>
      <c r="L10" s="122"/>
    </row>
    <row r="11" spans="1:12" x14ac:dyDescent="0.3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560586.31079000002</v>
      </c>
      <c r="G11" s="100">
        <v>198437.21830400001</v>
      </c>
      <c r="H11" s="5">
        <v>511706.16466999997</v>
      </c>
      <c r="I11" s="100">
        <v>156168.28547800001</v>
      </c>
      <c r="J11" s="113">
        <v>-8.7194683814373288</v>
      </c>
      <c r="K11" s="114">
        <v>-21.300909772503076</v>
      </c>
      <c r="L11" s="122"/>
    </row>
    <row r="12" spans="1:12" x14ac:dyDescent="0.3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1321174.6893499999</v>
      </c>
      <c r="G12" s="100">
        <v>466142.41519700002</v>
      </c>
      <c r="H12" s="5">
        <v>1260045.4796199999</v>
      </c>
      <c r="I12" s="100">
        <v>387943.96483900002</v>
      </c>
      <c r="J12" s="113">
        <v>-4.6268831989261576</v>
      </c>
      <c r="K12" s="114">
        <v>-16.775656496513399</v>
      </c>
      <c r="L12" s="122"/>
    </row>
    <row r="13" spans="1:12" x14ac:dyDescent="0.3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237178.03122000003</v>
      </c>
      <c r="G13" s="100">
        <v>74428.246404999998</v>
      </c>
      <c r="H13" s="5">
        <v>128534.06537999999</v>
      </c>
      <c r="I13" s="100">
        <v>36212.463688000003</v>
      </c>
      <c r="J13" s="113">
        <v>-45.806926249094623</v>
      </c>
      <c r="K13" s="114">
        <v>-51.345805608598496</v>
      </c>
      <c r="L13" s="122"/>
    </row>
    <row r="14" spans="1:12" x14ac:dyDescent="0.3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713914.33864000009</v>
      </c>
      <c r="G14" s="100">
        <v>273692.36353999999</v>
      </c>
      <c r="H14" s="5">
        <v>725089.90639000002</v>
      </c>
      <c r="I14" s="100">
        <v>231263.78305100001</v>
      </c>
      <c r="J14" s="113">
        <v>1.5653933735648562</v>
      </c>
      <c r="K14" s="114">
        <v>-15.502288752312621</v>
      </c>
      <c r="L14" s="122"/>
    </row>
    <row r="15" spans="1:12" x14ac:dyDescent="0.3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1783650.6820999999</v>
      </c>
      <c r="G15" s="100">
        <v>1011432.513402</v>
      </c>
      <c r="H15" s="5">
        <v>1684845.3695799999</v>
      </c>
      <c r="I15" s="100">
        <v>781471.69162699999</v>
      </c>
      <c r="J15" s="113">
        <v>-5.5394990460615556</v>
      </c>
      <c r="K15" s="114">
        <v>-22.736150828443918</v>
      </c>
      <c r="L15" s="122"/>
    </row>
    <row r="16" spans="1:12" ht="15" thickBot="1" x14ac:dyDescent="0.35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8141182.1002600007</v>
      </c>
      <c r="G16" s="101">
        <v>4487462.1623919997</v>
      </c>
      <c r="H16" s="101">
        <v>7843543.0165600004</v>
      </c>
      <c r="I16" s="101">
        <v>3707207.1515779998</v>
      </c>
      <c r="J16" s="115">
        <v>-3.6559688757053448</v>
      </c>
      <c r="K16" s="116">
        <v>-17.387444898211516</v>
      </c>
      <c r="L16" s="122"/>
    </row>
    <row r="17" spans="1:11" x14ac:dyDescent="0.3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3">
      <c r="A18" s="121" t="s">
        <v>163</v>
      </c>
      <c r="B18" s="121"/>
      <c r="C18" s="121"/>
      <c r="D18" s="121"/>
      <c r="E18" s="121"/>
      <c r="F18" s="121"/>
      <c r="G18" s="121"/>
      <c r="H18" s="121"/>
      <c r="I18" s="118"/>
      <c r="J18" s="118"/>
      <c r="K18" s="118"/>
    </row>
    <row r="37" spans="1:11" ht="15.6" x14ac:dyDescent="0.3">
      <c r="A37" s="12" t="s">
        <v>19</v>
      </c>
      <c r="B37" s="12"/>
      <c r="C37" s="12"/>
    </row>
    <row r="38" spans="1:11" ht="15.6" x14ac:dyDescent="0.3">
      <c r="A38" s="13"/>
      <c r="B38" s="13"/>
      <c r="C38" s="13"/>
    </row>
    <row r="39" spans="1:11" ht="15.6" x14ac:dyDescent="0.3">
      <c r="A39" s="11" t="s">
        <v>20</v>
      </c>
      <c r="B39" s="11"/>
      <c r="C39" s="11"/>
    </row>
    <row r="40" spans="1:11" ht="15" thickBot="1" x14ac:dyDescent="0.35">
      <c r="A40" s="3"/>
      <c r="B40" s="3"/>
      <c r="C40" s="3"/>
    </row>
    <row r="41" spans="1:11" x14ac:dyDescent="0.3">
      <c r="A41" s="133"/>
      <c r="B41" s="135" t="s">
        <v>0</v>
      </c>
      <c r="C41" s="136"/>
      <c r="D41" s="135" t="s">
        <v>0</v>
      </c>
      <c r="E41" s="136"/>
      <c r="F41" s="135" t="s">
        <v>175</v>
      </c>
      <c r="G41" s="136"/>
      <c r="H41" s="135" t="s">
        <v>175</v>
      </c>
      <c r="I41" s="136"/>
      <c r="J41" s="138" t="s">
        <v>1</v>
      </c>
      <c r="K41" s="139"/>
    </row>
    <row r="42" spans="1:11" x14ac:dyDescent="0.3">
      <c r="A42" s="134"/>
      <c r="B42" s="137">
        <v>2021</v>
      </c>
      <c r="C42" s="137"/>
      <c r="D42" s="137">
        <v>2022</v>
      </c>
      <c r="E42" s="137"/>
      <c r="F42" s="137">
        <v>2022</v>
      </c>
      <c r="G42" s="137"/>
      <c r="H42" s="137">
        <v>2023</v>
      </c>
      <c r="I42" s="137"/>
      <c r="J42" s="140"/>
      <c r="K42" s="141"/>
    </row>
    <row r="43" spans="1:11" x14ac:dyDescent="0.3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1" x14ac:dyDescent="0.3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236721.03331</v>
      </c>
      <c r="G44" s="4">
        <v>92944.799390999993</v>
      </c>
      <c r="H44" s="5">
        <v>227743.12033000009</v>
      </c>
      <c r="I44" s="4">
        <v>83759.127368999994</v>
      </c>
      <c r="J44" s="113">
        <v>-3.7926131254432325</v>
      </c>
      <c r="K44" s="114">
        <v>-9.882932753835675</v>
      </c>
    </row>
    <row r="45" spans="1:11" x14ac:dyDescent="0.3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480471.96946999989</v>
      </c>
      <c r="G45" s="4">
        <v>438241.48426400003</v>
      </c>
      <c r="H45" s="5">
        <v>658236.87880000006</v>
      </c>
      <c r="I45" s="4">
        <v>750237.45813100005</v>
      </c>
      <c r="J45" s="113">
        <v>36.997977119474726</v>
      </c>
      <c r="K45" s="114">
        <v>71.192706548760057</v>
      </c>
    </row>
    <row r="46" spans="1:11" x14ac:dyDescent="0.3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119954.33905999998</v>
      </c>
      <c r="G46" s="4">
        <v>75106.989428999994</v>
      </c>
      <c r="H46" s="5">
        <v>132083.90792999999</v>
      </c>
      <c r="I46" s="4">
        <v>76886.298855999994</v>
      </c>
      <c r="J46" s="113">
        <v>10.111821685694014</v>
      </c>
      <c r="K46" s="114">
        <v>2.369033082709318</v>
      </c>
    </row>
    <row r="47" spans="1:11" x14ac:dyDescent="0.3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161547.18034999998</v>
      </c>
      <c r="G47" s="4">
        <v>149012.352583</v>
      </c>
      <c r="H47" s="5">
        <v>182738.80334000001</v>
      </c>
      <c r="I47" s="4">
        <v>146508.706446</v>
      </c>
      <c r="J47" s="113">
        <v>13.117915734640079</v>
      </c>
      <c r="K47" s="114">
        <v>-1.6801601300841622</v>
      </c>
    </row>
    <row r="48" spans="1:11" x14ac:dyDescent="0.3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432430.64930000005</v>
      </c>
      <c r="G48" s="4">
        <v>649144.93931499997</v>
      </c>
      <c r="H48" s="5">
        <v>590875.70183999999</v>
      </c>
      <c r="I48" s="4">
        <v>1038577.7789030001</v>
      </c>
      <c r="J48" s="113">
        <v>36.640569487034256</v>
      </c>
      <c r="K48" s="114">
        <v>59.991662262505351</v>
      </c>
    </row>
    <row r="49" spans="1:11" x14ac:dyDescent="0.3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156527.28169</v>
      </c>
      <c r="G49" s="4">
        <v>55570.079493999998</v>
      </c>
      <c r="H49" s="5">
        <v>150224.35142000002</v>
      </c>
      <c r="I49" s="4">
        <v>36694.103539000003</v>
      </c>
      <c r="J49" s="113">
        <v>-4.0267295272416748</v>
      </c>
      <c r="K49" s="114">
        <v>-33.967876466755939</v>
      </c>
    </row>
    <row r="50" spans="1:11" x14ac:dyDescent="0.3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565281.58795000007</v>
      </c>
      <c r="G50" s="4">
        <v>458329.77076500002</v>
      </c>
      <c r="H50" s="5">
        <v>736413.58205999993</v>
      </c>
      <c r="I50" s="4">
        <v>540840.58589300001</v>
      </c>
      <c r="J50" s="113">
        <v>30.273760504143059</v>
      </c>
      <c r="K50" s="114">
        <v>18.002499595494498</v>
      </c>
    </row>
    <row r="51" spans="1:11" x14ac:dyDescent="0.3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899469.41451999999</v>
      </c>
      <c r="G51" s="4">
        <v>682199.77829199994</v>
      </c>
      <c r="H51" s="5">
        <v>1036600.3939400001</v>
      </c>
      <c r="I51" s="4">
        <v>761879.17888599995</v>
      </c>
      <c r="J51" s="113">
        <v>15.245763469698387</v>
      </c>
      <c r="K51" s="114">
        <v>11.679775210934629</v>
      </c>
    </row>
    <row r="52" spans="1:11" ht="15" thickBot="1" x14ac:dyDescent="0.35">
      <c r="A52" s="8" t="s">
        <v>15</v>
      </c>
      <c r="B52" s="101">
        <f t="shared" ref="B52:E52" si="1">SUM(B44:B51)</f>
        <v>5218919.0152899986</v>
      </c>
      <c r="C52" s="101">
        <f t="shared" si="1"/>
        <v>5350158.8252390008</v>
      </c>
      <c r="D52" s="101">
        <f t="shared" si="1"/>
        <v>6798565.2134999996</v>
      </c>
      <c r="E52" s="101">
        <f t="shared" si="1"/>
        <v>6378978.4001219999</v>
      </c>
      <c r="F52" s="101">
        <v>3052403.4556499994</v>
      </c>
      <c r="G52" s="101">
        <v>2600550.1935330001</v>
      </c>
      <c r="H52" s="101">
        <v>3714916.7396600009</v>
      </c>
      <c r="I52" s="101">
        <v>3435383.2380229998</v>
      </c>
      <c r="J52" s="115">
        <v>21.704643361731531</v>
      </c>
      <c r="K52" s="116">
        <v>32.102170016408337</v>
      </c>
    </row>
    <row r="53" spans="1:11" x14ac:dyDescent="0.3">
      <c r="A53" t="s">
        <v>21</v>
      </c>
    </row>
    <row r="54" spans="1:11" x14ac:dyDescent="0.3">
      <c r="A54" s="121" t="s">
        <v>163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Normal="100" zoomScaleSheetLayoutView="70" zoomScalePageLayoutView="70" workbookViewId="0">
      <selection activeCell="N2" sqref="N2"/>
    </sheetView>
  </sheetViews>
  <sheetFormatPr baseColWidth="10" defaultRowHeight="14.4" x14ac:dyDescent="0.3"/>
  <cols>
    <col min="1" max="1" width="27" customWidth="1"/>
    <col min="2" max="2" width="14.88671875" bestFit="1" customWidth="1"/>
    <col min="3" max="3" width="12.44140625" customWidth="1"/>
    <col min="4" max="4" width="12.88671875" customWidth="1"/>
    <col min="5" max="5" width="10.6640625" customWidth="1"/>
    <col min="6" max="6" width="2.88671875" customWidth="1"/>
    <col min="7" max="7" width="26.6640625" customWidth="1"/>
    <col min="8" max="8" width="13.33203125" customWidth="1"/>
    <col min="9" max="10" width="13" customWidth="1"/>
    <col min="11" max="11" width="10.44140625" customWidth="1"/>
  </cols>
  <sheetData>
    <row r="1" spans="1:14" ht="15.6" x14ac:dyDescent="0.3">
      <c r="A1" s="12" t="s">
        <v>35</v>
      </c>
      <c r="G1" s="12" t="s">
        <v>36</v>
      </c>
    </row>
    <row r="2" spans="1:14" ht="37.950000000000003" customHeight="1" x14ac:dyDescent="0.3">
      <c r="A2" s="142" t="s">
        <v>126</v>
      </c>
      <c r="B2" s="142"/>
      <c r="C2" s="142"/>
      <c r="D2" s="142"/>
      <c r="E2" s="142"/>
      <c r="F2" s="18"/>
      <c r="G2" s="142" t="s">
        <v>125</v>
      </c>
      <c r="H2" s="142"/>
      <c r="I2" s="142"/>
      <c r="J2" s="142"/>
      <c r="K2" s="142"/>
    </row>
    <row r="3" spans="1:14" ht="21.6" customHeight="1" thickBot="1" x14ac:dyDescent="0.35">
      <c r="A3" s="73" t="s">
        <v>176</v>
      </c>
      <c r="G3" s="73" t="s">
        <v>176</v>
      </c>
    </row>
    <row r="4" spans="1:14" ht="83.25" customHeight="1" x14ac:dyDescent="0.3">
      <c r="A4" s="14" t="s">
        <v>37</v>
      </c>
      <c r="B4" s="67" t="s">
        <v>177</v>
      </c>
      <c r="C4" s="43" t="s">
        <v>178</v>
      </c>
      <c r="D4" s="43" t="s">
        <v>179</v>
      </c>
      <c r="E4" s="44" t="s">
        <v>128</v>
      </c>
      <c r="G4" s="14" t="s">
        <v>37</v>
      </c>
      <c r="H4" s="67" t="s">
        <v>180</v>
      </c>
      <c r="I4" s="43" t="s">
        <v>181</v>
      </c>
      <c r="J4" s="43" t="s">
        <v>179</v>
      </c>
      <c r="K4" s="44" t="s">
        <v>40</v>
      </c>
    </row>
    <row r="5" spans="1:14" x14ac:dyDescent="0.3">
      <c r="A5" s="30" t="s">
        <v>57</v>
      </c>
      <c r="B5" s="75">
        <v>1606.3069798600002</v>
      </c>
      <c r="C5" s="75">
        <v>1545.4170592399998</v>
      </c>
      <c r="D5" s="36">
        <f t="shared" ref="D5:D34" si="0">(B5/C5)-1</f>
        <v>3.9400316086807496E-2</v>
      </c>
      <c r="E5" s="45">
        <f t="shared" ref="E5:E34" si="1">B5/$B$41</f>
        <v>0.20479354501768127</v>
      </c>
      <c r="G5" s="30" t="s">
        <v>79</v>
      </c>
      <c r="H5" s="75">
        <v>484.5436311499999</v>
      </c>
      <c r="I5" s="75">
        <v>498.05661602999999</v>
      </c>
      <c r="J5" s="36">
        <f t="shared" ref="J5:J34" si="2">(H5/I5)-1</f>
        <v>-2.7131423306273605E-2</v>
      </c>
      <c r="K5" s="45">
        <f t="shared" ref="K5:K34" si="3">H5/$H$41</f>
        <v>0.13043189527697108</v>
      </c>
      <c r="M5" s="74"/>
      <c r="N5" s="74"/>
    </row>
    <row r="6" spans="1:14" x14ac:dyDescent="0.3">
      <c r="A6" s="30" t="s">
        <v>58</v>
      </c>
      <c r="B6" s="75">
        <v>1009.68913324</v>
      </c>
      <c r="C6" s="75">
        <v>1033.15230926</v>
      </c>
      <c r="D6" s="36">
        <f t="shared" si="0"/>
        <v>-2.2710277864844142E-2</v>
      </c>
      <c r="E6" s="45">
        <f t="shared" si="1"/>
        <v>0.12872870475858328</v>
      </c>
      <c r="G6" s="30" t="s">
        <v>61</v>
      </c>
      <c r="H6" s="75">
        <v>396.35411591999997</v>
      </c>
      <c r="I6" s="75">
        <v>343.68293503000001</v>
      </c>
      <c r="J6" s="36">
        <f t="shared" si="2"/>
        <v>0.15325515328656714</v>
      </c>
      <c r="K6" s="45">
        <f t="shared" si="3"/>
        <v>0.10669259735718209</v>
      </c>
      <c r="M6" s="74"/>
      <c r="N6" s="74"/>
    </row>
    <row r="7" spans="1:14" x14ac:dyDescent="0.3">
      <c r="A7" s="30" t="s">
        <v>62</v>
      </c>
      <c r="B7" s="75">
        <v>667.55797631999997</v>
      </c>
      <c r="C7" s="75">
        <v>629.06552338999995</v>
      </c>
      <c r="D7" s="36">
        <f t="shared" si="0"/>
        <v>6.1189894373111287E-2</v>
      </c>
      <c r="E7" s="45">
        <f t="shared" si="1"/>
        <v>8.5109238887399602E-2</v>
      </c>
      <c r="G7" s="30" t="s">
        <v>58</v>
      </c>
      <c r="H7" s="75">
        <v>304.35416285000002</v>
      </c>
      <c r="I7" s="75">
        <v>231.43104236999997</v>
      </c>
      <c r="J7" s="36">
        <f t="shared" si="2"/>
        <v>0.31509653905207036</v>
      </c>
      <c r="K7" s="45">
        <f t="shared" si="3"/>
        <v>8.1927586586464235E-2</v>
      </c>
      <c r="M7" s="74"/>
      <c r="N7" s="74"/>
    </row>
    <row r="8" spans="1:14" x14ac:dyDescent="0.3">
      <c r="A8" s="30" t="s">
        <v>60</v>
      </c>
      <c r="B8" s="75">
        <v>651.1336865699999</v>
      </c>
      <c r="C8" s="75">
        <v>700.91044257999999</v>
      </c>
      <c r="D8" s="36">
        <f t="shared" si="0"/>
        <v>-7.1017284072378062E-2</v>
      </c>
      <c r="E8" s="45">
        <f t="shared" si="1"/>
        <v>8.3015250275961669E-2</v>
      </c>
      <c r="G8" s="30" t="s">
        <v>82</v>
      </c>
      <c r="H8" s="75">
        <v>252.27060631999998</v>
      </c>
      <c r="I8" s="75">
        <v>123.66752134000001</v>
      </c>
      <c r="J8" s="36">
        <f t="shared" si="2"/>
        <v>1.0399099422914007</v>
      </c>
      <c r="K8" s="45">
        <f t="shared" si="3"/>
        <v>6.7907472495087079E-2</v>
      </c>
      <c r="M8" s="74"/>
      <c r="N8" s="74"/>
    </row>
    <row r="9" spans="1:14" x14ac:dyDescent="0.3">
      <c r="A9" s="30" t="s">
        <v>61</v>
      </c>
      <c r="B9" s="75">
        <v>623.93438108999999</v>
      </c>
      <c r="C9" s="75">
        <v>504.31617815999999</v>
      </c>
      <c r="D9" s="36">
        <f t="shared" si="0"/>
        <v>0.2371889067021955</v>
      </c>
      <c r="E9" s="45">
        <f t="shared" si="1"/>
        <v>7.9547518229031569E-2</v>
      </c>
      <c r="G9" s="30" t="s">
        <v>62</v>
      </c>
      <c r="H9" s="75">
        <v>211.03515936000002</v>
      </c>
      <c r="I9" s="75">
        <v>200.98261766000002</v>
      </c>
      <c r="J9" s="36">
        <f t="shared" si="2"/>
        <v>5.001697070642086E-2</v>
      </c>
      <c r="K9" s="45">
        <f t="shared" si="3"/>
        <v>5.6807507179639942E-2</v>
      </c>
      <c r="M9" s="74"/>
      <c r="N9" s="74"/>
    </row>
    <row r="10" spans="1:14" x14ac:dyDescent="0.3">
      <c r="A10" s="30" t="s">
        <v>59</v>
      </c>
      <c r="B10" s="75">
        <v>586.77414751000003</v>
      </c>
      <c r="C10" s="75">
        <v>817.32903233999991</v>
      </c>
      <c r="D10" s="36">
        <f t="shared" si="0"/>
        <v>-0.28208331737577574</v>
      </c>
      <c r="E10" s="45">
        <f t="shared" si="1"/>
        <v>7.4809833549857388E-2</v>
      </c>
      <c r="G10" s="30" t="s">
        <v>57</v>
      </c>
      <c r="H10" s="75">
        <v>182.87491280999998</v>
      </c>
      <c r="I10" s="75">
        <v>125.56924751000003</v>
      </c>
      <c r="J10" s="36">
        <f t="shared" si="2"/>
        <v>0.45636703600884654</v>
      </c>
      <c r="K10" s="45">
        <f t="shared" si="3"/>
        <v>4.9227190170280169E-2</v>
      </c>
      <c r="M10" s="74"/>
      <c r="N10" s="119"/>
    </row>
    <row r="11" spans="1:14" x14ac:dyDescent="0.3">
      <c r="A11" s="30" t="s">
        <v>63</v>
      </c>
      <c r="B11" s="75">
        <v>463.39597381999994</v>
      </c>
      <c r="C11" s="75">
        <v>536.90101010000001</v>
      </c>
      <c r="D11" s="36">
        <f t="shared" si="0"/>
        <v>-0.13690612402891444</v>
      </c>
      <c r="E11" s="45">
        <f t="shared" si="1"/>
        <v>5.9079930184820335E-2</v>
      </c>
      <c r="G11" s="30" t="s">
        <v>85</v>
      </c>
      <c r="H11" s="75">
        <v>164.03378795999998</v>
      </c>
      <c r="I11" s="75">
        <v>56.138974419999997</v>
      </c>
      <c r="J11" s="36">
        <f t="shared" si="2"/>
        <v>1.9219234881776095</v>
      </c>
      <c r="K11" s="45">
        <f t="shared" si="3"/>
        <v>4.4155441280499023E-2</v>
      </c>
      <c r="M11" s="74"/>
      <c r="N11" s="74"/>
    </row>
    <row r="12" spans="1:14" x14ac:dyDescent="0.3">
      <c r="A12" s="30" t="s">
        <v>64</v>
      </c>
      <c r="B12" s="75">
        <v>228.06483612</v>
      </c>
      <c r="C12" s="75">
        <v>224.70079125999999</v>
      </c>
      <c r="D12" s="36">
        <f t="shared" si="0"/>
        <v>1.4971219465389041E-2</v>
      </c>
      <c r="E12" s="45">
        <f t="shared" si="1"/>
        <v>2.9076762330300068E-2</v>
      </c>
      <c r="G12" s="30" t="s">
        <v>84</v>
      </c>
      <c r="H12" s="75">
        <v>156.99455896000003</v>
      </c>
      <c r="I12" s="75">
        <v>106.42498289</v>
      </c>
      <c r="J12" s="36">
        <f t="shared" si="2"/>
        <v>0.47516640075261596</v>
      </c>
      <c r="K12" s="45">
        <f t="shared" si="3"/>
        <v>4.2260586161715338E-2</v>
      </c>
      <c r="M12" s="74"/>
      <c r="N12" s="74"/>
    </row>
    <row r="13" spans="1:14" x14ac:dyDescent="0.3">
      <c r="A13" s="30" t="s">
        <v>65</v>
      </c>
      <c r="B13" s="75">
        <v>211.01431356999998</v>
      </c>
      <c r="C13" s="75">
        <v>178.27970263999998</v>
      </c>
      <c r="D13" s="36">
        <f t="shared" si="0"/>
        <v>0.18361378466117917</v>
      </c>
      <c r="E13" s="45">
        <f t="shared" si="1"/>
        <v>2.690293316738206E-2</v>
      </c>
      <c r="G13" s="30" t="s">
        <v>76</v>
      </c>
      <c r="H13" s="75">
        <v>155.46767922999999</v>
      </c>
      <c r="I13" s="75">
        <v>137.89282000999998</v>
      </c>
      <c r="J13" s="36">
        <f t="shared" si="2"/>
        <v>0.12745304083798903</v>
      </c>
      <c r="K13" s="45">
        <f t="shared" si="3"/>
        <v>4.184957298510783E-2</v>
      </c>
      <c r="M13" s="74"/>
      <c r="N13" s="120"/>
    </row>
    <row r="14" spans="1:14" x14ac:dyDescent="0.3">
      <c r="A14" s="30" t="s">
        <v>69</v>
      </c>
      <c r="B14" s="75">
        <v>137.93086091000001</v>
      </c>
      <c r="C14" s="75">
        <v>125.27891316999998</v>
      </c>
      <c r="D14" s="36">
        <f t="shared" si="0"/>
        <v>0.10099024185204808</v>
      </c>
      <c r="E14" s="45">
        <f t="shared" si="1"/>
        <v>1.7585274998656582E-2</v>
      </c>
      <c r="G14" s="30" t="s">
        <v>59</v>
      </c>
      <c r="H14" s="75">
        <v>139.29567631999998</v>
      </c>
      <c r="I14" s="75">
        <v>113.04413724000001</v>
      </c>
      <c r="J14" s="36">
        <f t="shared" si="2"/>
        <v>0.23222379966743656</v>
      </c>
      <c r="K14" s="45">
        <f t="shared" si="3"/>
        <v>3.7496311783490673E-2</v>
      </c>
      <c r="M14" s="74"/>
      <c r="N14" s="74"/>
    </row>
    <row r="15" spans="1:14" x14ac:dyDescent="0.3">
      <c r="A15" s="30" t="s">
        <v>71</v>
      </c>
      <c r="B15" s="75">
        <v>99.180355300000016</v>
      </c>
      <c r="C15" s="75">
        <v>98.378267699999995</v>
      </c>
      <c r="D15" s="36">
        <f t="shared" si="0"/>
        <v>8.1530974142169921E-3</v>
      </c>
      <c r="E15" s="45">
        <f t="shared" si="1"/>
        <v>1.2644841124808194E-2</v>
      </c>
      <c r="G15" s="30" t="s">
        <v>83</v>
      </c>
      <c r="H15" s="75">
        <v>105.37479200999999</v>
      </c>
      <c r="I15" s="75">
        <v>172.04437746000002</v>
      </c>
      <c r="J15" s="36">
        <f t="shared" si="2"/>
        <v>-0.38751388702313494</v>
      </c>
      <c r="K15" s="45">
        <f t="shared" si="3"/>
        <v>2.8365317285588536E-2</v>
      </c>
      <c r="M15" s="74"/>
      <c r="N15" s="74"/>
    </row>
    <row r="16" spans="1:14" x14ac:dyDescent="0.3">
      <c r="A16" s="30" t="s">
        <v>72</v>
      </c>
      <c r="B16" s="75">
        <v>94.887249400000002</v>
      </c>
      <c r="C16" s="89">
        <v>89.666316429999995</v>
      </c>
      <c r="D16" s="36">
        <f t="shared" si="0"/>
        <v>5.8226245683637989E-2</v>
      </c>
      <c r="E16" s="45">
        <f t="shared" si="1"/>
        <v>1.2097498439119338E-2</v>
      </c>
      <c r="G16" s="30" t="s">
        <v>149</v>
      </c>
      <c r="H16" s="75">
        <v>101.85252527999999</v>
      </c>
      <c r="I16" s="75">
        <v>24.990420960000002</v>
      </c>
      <c r="J16" s="36">
        <f t="shared" si="2"/>
        <v>3.0756626486215053</v>
      </c>
      <c r="K16" s="45">
        <f t="shared" si="3"/>
        <v>2.7417175785566017E-2</v>
      </c>
      <c r="M16" s="74"/>
      <c r="N16" s="74"/>
    </row>
    <row r="17" spans="1:14" x14ac:dyDescent="0.3">
      <c r="A17" s="30" t="s">
        <v>68</v>
      </c>
      <c r="B17" s="75">
        <v>94.322619410000001</v>
      </c>
      <c r="C17" s="75">
        <v>107.63356974999998</v>
      </c>
      <c r="D17" s="36">
        <f t="shared" si="0"/>
        <v>-0.12366913381129385</v>
      </c>
      <c r="E17" s="45">
        <f t="shared" si="1"/>
        <v>1.202551183959309E-2</v>
      </c>
      <c r="G17" s="30" t="s">
        <v>64</v>
      </c>
      <c r="H17" s="75">
        <v>77.992532430000011</v>
      </c>
      <c r="I17" s="75">
        <v>52.008622639999999</v>
      </c>
      <c r="J17" s="36">
        <f t="shared" si="2"/>
        <v>0.49960772793117014</v>
      </c>
      <c r="K17" s="45">
        <f t="shared" si="3"/>
        <v>2.0994422727530125E-2</v>
      </c>
      <c r="M17" s="74"/>
      <c r="N17" s="74"/>
    </row>
    <row r="18" spans="1:14" x14ac:dyDescent="0.3">
      <c r="A18" s="30" t="s">
        <v>70</v>
      </c>
      <c r="B18" s="75">
        <v>90.72886711999999</v>
      </c>
      <c r="C18" s="75">
        <v>90.983384749999999</v>
      </c>
      <c r="D18" s="36">
        <f t="shared" si="0"/>
        <v>-2.7974077981310908E-3</v>
      </c>
      <c r="E18" s="45">
        <f t="shared" si="1"/>
        <v>1.1567332126367505E-2</v>
      </c>
      <c r="G18" s="30" t="s">
        <v>86</v>
      </c>
      <c r="H18" s="75">
        <v>70.432977049999991</v>
      </c>
      <c r="I18" s="75">
        <v>78.297396919999997</v>
      </c>
      <c r="J18" s="36">
        <f t="shared" si="2"/>
        <v>-0.10044292887585315</v>
      </c>
      <c r="K18" s="45">
        <f t="shared" si="3"/>
        <v>1.8959503532896469E-2</v>
      </c>
      <c r="M18" s="74"/>
      <c r="N18" s="74"/>
    </row>
    <row r="19" spans="1:14" x14ac:dyDescent="0.3">
      <c r="A19" s="30" t="s">
        <v>77</v>
      </c>
      <c r="B19" s="75">
        <v>82.947561299999975</v>
      </c>
      <c r="C19" s="75">
        <v>64.19988026</v>
      </c>
      <c r="D19" s="36">
        <f t="shared" si="0"/>
        <v>0.29202049854415058</v>
      </c>
      <c r="E19" s="45">
        <f t="shared" si="1"/>
        <v>1.057526695842345E-2</v>
      </c>
      <c r="G19" s="30" t="s">
        <v>65</v>
      </c>
      <c r="H19" s="75">
        <v>68.636106580000003</v>
      </c>
      <c r="I19" s="75">
        <v>43.143576189999997</v>
      </c>
      <c r="J19" s="36">
        <f t="shared" si="2"/>
        <v>0.59087661805626523</v>
      </c>
      <c r="K19" s="45">
        <f t="shared" si="3"/>
        <v>1.8475812888953679E-2</v>
      </c>
      <c r="M19" s="74"/>
      <c r="N19" s="74"/>
    </row>
    <row r="20" spans="1:14" x14ac:dyDescent="0.3">
      <c r="A20" s="30" t="s">
        <v>67</v>
      </c>
      <c r="B20" s="75">
        <v>80.41366696</v>
      </c>
      <c r="C20" s="75">
        <v>87.398827349999991</v>
      </c>
      <c r="D20" s="36">
        <f t="shared" si="0"/>
        <v>-7.9922815920939083E-2</v>
      </c>
      <c r="E20" s="45">
        <f t="shared" si="1"/>
        <v>1.025221214318878E-2</v>
      </c>
      <c r="G20" s="30" t="s">
        <v>68</v>
      </c>
      <c r="H20" s="75">
        <v>51.760141399999988</v>
      </c>
      <c r="I20" s="75">
        <v>42.725287939999994</v>
      </c>
      <c r="J20" s="36">
        <f t="shared" si="2"/>
        <v>0.21146384016622255</v>
      </c>
      <c r="K20" s="45">
        <f t="shared" si="3"/>
        <v>1.3933055577643237E-2</v>
      </c>
      <c r="M20" s="74"/>
      <c r="N20" s="74"/>
    </row>
    <row r="21" spans="1:14" x14ac:dyDescent="0.3">
      <c r="A21" s="30" t="s">
        <v>79</v>
      </c>
      <c r="B21" s="75">
        <v>68.001722789999988</v>
      </c>
      <c r="C21" s="75">
        <v>78.591981840000003</v>
      </c>
      <c r="D21" s="36">
        <f t="shared" si="0"/>
        <v>-0.13474986636117658</v>
      </c>
      <c r="E21" s="45">
        <f t="shared" si="1"/>
        <v>8.6697711284847382E-3</v>
      </c>
      <c r="G21" s="30" t="s">
        <v>60</v>
      </c>
      <c r="H21" s="75">
        <v>45.815083799999989</v>
      </c>
      <c r="I21" s="75">
        <v>11.027324519999999</v>
      </c>
      <c r="J21" s="36">
        <f t="shared" si="2"/>
        <v>3.1546871788262196</v>
      </c>
      <c r="K21" s="45">
        <f t="shared" si="3"/>
        <v>1.2332735027647786E-2</v>
      </c>
      <c r="M21" s="74"/>
      <c r="N21" s="74"/>
    </row>
    <row r="22" spans="1:14" x14ac:dyDescent="0.3">
      <c r="A22" s="30" t="s">
        <v>66</v>
      </c>
      <c r="B22" s="75">
        <v>67.612247319999994</v>
      </c>
      <c r="C22" s="75">
        <v>100.63779597000001</v>
      </c>
      <c r="D22" s="36">
        <f t="shared" si="0"/>
        <v>-0.3281624794311363</v>
      </c>
      <c r="E22" s="45">
        <f t="shared" si="1"/>
        <v>8.6201155749705046E-3</v>
      </c>
      <c r="G22" s="30" t="s">
        <v>166</v>
      </c>
      <c r="H22" s="75">
        <v>44.893438709999998</v>
      </c>
      <c r="I22" s="75">
        <v>3.7213295</v>
      </c>
      <c r="J22" s="36">
        <f t="shared" si="2"/>
        <v>11.063817168030941</v>
      </c>
      <c r="K22" s="45">
        <f t="shared" si="3"/>
        <v>1.2084641959999561E-2</v>
      </c>
      <c r="M22" s="74"/>
      <c r="N22" s="74"/>
    </row>
    <row r="23" spans="1:14" x14ac:dyDescent="0.3">
      <c r="A23" s="30" t="s">
        <v>141</v>
      </c>
      <c r="B23" s="75">
        <v>49.21934731999999</v>
      </c>
      <c r="C23" s="75">
        <v>64.228585600000045</v>
      </c>
      <c r="D23" s="36">
        <f t="shared" si="0"/>
        <v>-0.23368470813718256</v>
      </c>
      <c r="E23" s="45">
        <f t="shared" si="1"/>
        <v>6.2751421412598398E-3</v>
      </c>
      <c r="G23" s="30" t="s">
        <v>148</v>
      </c>
      <c r="H23" s="75">
        <v>42.810680359999999</v>
      </c>
      <c r="I23" s="75">
        <v>42.177918470000002</v>
      </c>
      <c r="J23" s="36">
        <f t="shared" si="2"/>
        <v>1.5002207623168173E-2</v>
      </c>
      <c r="K23" s="45">
        <f t="shared" si="3"/>
        <v>1.1523994576502449E-2</v>
      </c>
      <c r="M23" s="74"/>
      <c r="N23" s="74"/>
    </row>
    <row r="24" spans="1:14" x14ac:dyDescent="0.3">
      <c r="A24" s="30" t="s">
        <v>74</v>
      </c>
      <c r="B24" s="75">
        <v>48.245960370000006</v>
      </c>
      <c r="C24" s="75">
        <v>48.060533700000001</v>
      </c>
      <c r="D24" s="36">
        <f t="shared" si="0"/>
        <v>3.8581899892635718E-3</v>
      </c>
      <c r="E24" s="45">
        <f t="shared" si="1"/>
        <v>6.1510417254216302E-3</v>
      </c>
      <c r="G24" s="30" t="s">
        <v>139</v>
      </c>
      <c r="H24" s="75">
        <v>40.898662460000004</v>
      </c>
      <c r="I24" s="75">
        <v>44.629393909999997</v>
      </c>
      <c r="J24" s="36">
        <f t="shared" si="2"/>
        <v>-8.3593594336580423E-2</v>
      </c>
      <c r="K24" s="45">
        <f t="shared" si="3"/>
        <v>1.1009307967355192E-2</v>
      </c>
      <c r="M24" s="74"/>
      <c r="N24" s="74"/>
    </row>
    <row r="25" spans="1:14" x14ac:dyDescent="0.3">
      <c r="A25" s="30" t="s">
        <v>78</v>
      </c>
      <c r="B25" s="75">
        <v>46.473385979999996</v>
      </c>
      <c r="C25" s="75">
        <v>51.380087480000007</v>
      </c>
      <c r="D25" s="36">
        <f t="shared" si="0"/>
        <v>-9.54981149440427E-2</v>
      </c>
      <c r="E25" s="45">
        <f t="shared" si="1"/>
        <v>5.9250501822812928E-3</v>
      </c>
      <c r="G25" s="30" t="s">
        <v>63</v>
      </c>
      <c r="H25" s="75">
        <v>38.418407759999994</v>
      </c>
      <c r="I25" s="75">
        <v>64.146536990000001</v>
      </c>
      <c r="J25" s="36">
        <f t="shared" si="2"/>
        <v>-0.40108368178956944</v>
      </c>
      <c r="K25" s="45">
        <f t="shared" si="3"/>
        <v>1.0341660514177812E-2</v>
      </c>
      <c r="M25" s="74"/>
      <c r="N25" s="74"/>
    </row>
    <row r="26" spans="1:14" x14ac:dyDescent="0.3">
      <c r="A26" s="30" t="s">
        <v>80</v>
      </c>
      <c r="B26" s="75">
        <v>45.551237519999994</v>
      </c>
      <c r="C26" s="75">
        <v>50.673264490000008</v>
      </c>
      <c r="D26" s="36">
        <f t="shared" si="0"/>
        <v>-0.10107947497660841</v>
      </c>
      <c r="E26" s="45">
        <f t="shared" si="1"/>
        <v>5.8074823359581355E-3</v>
      </c>
      <c r="G26" s="30" t="s">
        <v>158</v>
      </c>
      <c r="H26" s="75">
        <v>33.249654539999995</v>
      </c>
      <c r="I26" s="75">
        <v>10.64063936</v>
      </c>
      <c r="J26" s="36">
        <f t="shared" si="2"/>
        <v>2.1247797632340766</v>
      </c>
      <c r="K26" s="45">
        <f t="shared" si="3"/>
        <v>8.9503094874323081E-3</v>
      </c>
      <c r="M26" s="74"/>
      <c r="N26" s="74"/>
    </row>
    <row r="27" spans="1:14" x14ac:dyDescent="0.3">
      <c r="A27" s="30" t="s">
        <v>73</v>
      </c>
      <c r="B27" s="75">
        <v>43.426714220000008</v>
      </c>
      <c r="C27" s="75">
        <v>63.415793280000003</v>
      </c>
      <c r="D27" s="36">
        <f t="shared" si="0"/>
        <v>-0.3152066390109185</v>
      </c>
      <c r="E27" s="45">
        <f t="shared" si="1"/>
        <v>5.5366196281850669E-3</v>
      </c>
      <c r="G27" s="30" t="s">
        <v>159</v>
      </c>
      <c r="H27" s="75">
        <v>30.822677860000002</v>
      </c>
      <c r="I27" s="75">
        <v>17.553804880000001</v>
      </c>
      <c r="J27" s="36">
        <f t="shared" si="2"/>
        <v>0.75589725821311515</v>
      </c>
      <c r="K27" s="45">
        <f t="shared" si="3"/>
        <v>8.2970036800396729E-3</v>
      </c>
      <c r="M27" s="74"/>
      <c r="N27" s="74"/>
    </row>
    <row r="28" spans="1:14" x14ac:dyDescent="0.3">
      <c r="A28" s="30" t="s">
        <v>150</v>
      </c>
      <c r="B28" s="75">
        <v>42.641688690000002</v>
      </c>
      <c r="C28" s="75">
        <v>21.387418390000001</v>
      </c>
      <c r="D28" s="36">
        <f t="shared" si="0"/>
        <v>0.99377446648435819</v>
      </c>
      <c r="E28" s="45">
        <f t="shared" si="1"/>
        <v>5.4365340509985082E-3</v>
      </c>
      <c r="G28" s="30" t="s">
        <v>66</v>
      </c>
      <c r="H28" s="75">
        <v>27.000094300000001</v>
      </c>
      <c r="I28" s="75">
        <v>30.648318339999999</v>
      </c>
      <c r="J28" s="36">
        <f t="shared" si="2"/>
        <v>-0.11903504784595631</v>
      </c>
      <c r="K28" s="45">
        <f t="shared" si="3"/>
        <v>7.2680213830232793E-3</v>
      </c>
      <c r="M28" s="74"/>
      <c r="N28" s="74"/>
    </row>
    <row r="29" spans="1:14" x14ac:dyDescent="0.3">
      <c r="A29" s="30" t="s">
        <v>81</v>
      </c>
      <c r="B29" s="75">
        <v>40.205830550000002</v>
      </c>
      <c r="C29" s="75">
        <v>38.740069429999998</v>
      </c>
      <c r="D29" s="36">
        <f t="shared" si="0"/>
        <v>3.7835789702145739E-2</v>
      </c>
      <c r="E29" s="45">
        <f t="shared" si="1"/>
        <v>5.1259782046345383E-3</v>
      </c>
      <c r="G29" s="30" t="s">
        <v>73</v>
      </c>
      <c r="H29" s="75">
        <v>24.888070120000002</v>
      </c>
      <c r="I29" s="75">
        <v>13.588581889999997</v>
      </c>
      <c r="J29" s="36">
        <f t="shared" si="2"/>
        <v>0.83154285866396682</v>
      </c>
      <c r="K29" s="45">
        <f t="shared" si="3"/>
        <v>6.6994960759949179E-3</v>
      </c>
      <c r="M29" s="74"/>
      <c r="N29" s="74"/>
    </row>
    <row r="30" spans="1:14" x14ac:dyDescent="0.3">
      <c r="A30" s="30" t="s">
        <v>142</v>
      </c>
      <c r="B30" s="75">
        <v>37.25669414</v>
      </c>
      <c r="C30" s="75">
        <v>38.103594610000002</v>
      </c>
      <c r="D30" s="36">
        <f t="shared" si="0"/>
        <v>-2.2226261817769211E-2</v>
      </c>
      <c r="E30" s="45">
        <f t="shared" si="1"/>
        <v>4.7499827643375297E-3</v>
      </c>
      <c r="G30" s="30" t="s">
        <v>173</v>
      </c>
      <c r="H30" s="75">
        <v>24.402336599999998</v>
      </c>
      <c r="I30" s="75">
        <v>22.217149260000003</v>
      </c>
      <c r="J30" s="36">
        <f t="shared" si="2"/>
        <v>9.8355883305615288E-2</v>
      </c>
      <c r="K30" s="45">
        <f t="shared" si="3"/>
        <v>6.5687438804438386E-3</v>
      </c>
      <c r="M30" s="74"/>
      <c r="N30" s="74"/>
    </row>
    <row r="31" spans="1:14" x14ac:dyDescent="0.3">
      <c r="A31" s="30" t="s">
        <v>156</v>
      </c>
      <c r="B31" s="75">
        <v>36.688819930000001</v>
      </c>
      <c r="C31" s="75">
        <v>30.154137840000001</v>
      </c>
      <c r="D31" s="36">
        <f t="shared" si="0"/>
        <v>0.21670929955528795</v>
      </c>
      <c r="E31" s="45">
        <f t="shared" si="1"/>
        <v>4.6775825481595789E-3</v>
      </c>
      <c r="G31" s="30" t="s">
        <v>160</v>
      </c>
      <c r="H31" s="75">
        <v>23.495153629999994</v>
      </c>
      <c r="I31" s="75">
        <v>16.479184289999999</v>
      </c>
      <c r="J31" s="36">
        <f t="shared" si="2"/>
        <v>0.42574736810592428</v>
      </c>
      <c r="K31" s="45">
        <f t="shared" si="3"/>
        <v>6.3245437991028414E-3</v>
      </c>
      <c r="M31" s="74"/>
      <c r="N31" s="74"/>
    </row>
    <row r="32" spans="1:14" x14ac:dyDescent="0.3">
      <c r="A32" s="30" t="s">
        <v>75</v>
      </c>
      <c r="B32" s="75">
        <v>32.762938830000003</v>
      </c>
      <c r="C32" s="75">
        <v>62.583321290000001</v>
      </c>
      <c r="D32" s="36">
        <f t="shared" si="0"/>
        <v>-0.47649088998996458</v>
      </c>
      <c r="E32" s="45">
        <f t="shared" si="1"/>
        <v>4.1770586023214141E-3</v>
      </c>
      <c r="G32" s="30" t="s">
        <v>157</v>
      </c>
      <c r="H32" s="75">
        <v>22.913676819999999</v>
      </c>
      <c r="I32" s="75">
        <v>9.1765807000000006</v>
      </c>
      <c r="J32" s="36">
        <f t="shared" si="2"/>
        <v>1.4969732811263783</v>
      </c>
      <c r="K32" s="45">
        <f t="shared" si="3"/>
        <v>6.1680189424910582E-3</v>
      </c>
      <c r="M32" s="74"/>
      <c r="N32" s="74"/>
    </row>
    <row r="33" spans="1:19" x14ac:dyDescent="0.3">
      <c r="A33" s="30" t="s">
        <v>155</v>
      </c>
      <c r="B33" s="75">
        <v>32.748089250000007</v>
      </c>
      <c r="C33" s="75">
        <v>25.982286999999999</v>
      </c>
      <c r="D33" s="36">
        <f t="shared" si="0"/>
        <v>0.26040056635507125</v>
      </c>
      <c r="E33" s="45">
        <f t="shared" si="1"/>
        <v>4.1751653788165968E-3</v>
      </c>
      <c r="G33" s="30" t="s">
        <v>193</v>
      </c>
      <c r="H33" s="75">
        <v>22.231608219999995</v>
      </c>
      <c r="I33" s="75">
        <v>66.420246950000006</v>
      </c>
      <c r="J33" s="36">
        <f t="shared" si="2"/>
        <v>-0.6652886846877345</v>
      </c>
      <c r="K33" s="45">
        <f t="shared" si="3"/>
        <v>5.9844162811666943E-3</v>
      </c>
      <c r="M33" s="74"/>
      <c r="N33" s="74"/>
    </row>
    <row r="34" spans="1:19" ht="15" thickBot="1" x14ac:dyDescent="0.35">
      <c r="A34" s="46" t="s">
        <v>76</v>
      </c>
      <c r="B34" s="76">
        <v>29.61880871</v>
      </c>
      <c r="C34" s="76">
        <v>33.647836349999992</v>
      </c>
      <c r="D34" s="47">
        <f t="shared" si="0"/>
        <v>-0.11974106144866559</v>
      </c>
      <c r="E34" s="48">
        <f t="shared" si="1"/>
        <v>3.7762027501431531E-3</v>
      </c>
      <c r="G34" s="46" t="s">
        <v>169</v>
      </c>
      <c r="H34" s="76">
        <v>19.197757370000001</v>
      </c>
      <c r="I34" s="76">
        <v>20.776939930000001</v>
      </c>
      <c r="J34" s="47">
        <f t="shared" si="2"/>
        <v>-7.6006503619900467E-2</v>
      </c>
      <c r="K34" s="48">
        <f t="shared" si="3"/>
        <v>5.1677490278710901E-3</v>
      </c>
      <c r="M34" s="74"/>
      <c r="N34" s="74"/>
    </row>
    <row r="35" spans="1:19" x14ac:dyDescent="0.3">
      <c r="A35" s="49" t="s">
        <v>129</v>
      </c>
      <c r="B35" s="77">
        <v>6494.467513280003</v>
      </c>
      <c r="C35" s="77">
        <v>6516.217438059999</v>
      </c>
      <c r="D35" s="50">
        <f t="shared" ref="D35:D41" si="4">(B35/C35)-1</f>
        <v>-3.3378144585781699E-3</v>
      </c>
      <c r="E35" s="51">
        <f t="shared" ref="E35:E41" si="5">B35/$B$41</f>
        <v>0.82800177159330834</v>
      </c>
      <c r="G35" s="49" t="s">
        <v>129</v>
      </c>
      <c r="H35" s="77">
        <v>2043.2483160299998</v>
      </c>
      <c r="I35" s="77">
        <v>1517.7347955900002</v>
      </c>
      <c r="J35" s="50">
        <f t="shared" ref="J35:J41" si="6">(H35/I35)-1</f>
        <v>0.34624858174626816</v>
      </c>
      <c r="K35" s="51">
        <f t="shared" ref="K35:K41" si="7">H35/$H$41</f>
        <v>0.55001187354120995</v>
      </c>
      <c r="M35" s="74"/>
      <c r="N35" s="74"/>
    </row>
    <row r="36" spans="1:19" x14ac:dyDescent="0.3">
      <c r="A36" s="41" t="s">
        <v>194</v>
      </c>
      <c r="B36" s="78">
        <v>5575.7140073400014</v>
      </c>
      <c r="C36" s="78">
        <v>5587.9035654899999</v>
      </c>
      <c r="D36" s="52">
        <f t="shared" si="4"/>
        <v>-2.1814188464667206E-3</v>
      </c>
      <c r="E36" s="53">
        <f t="shared" si="5"/>
        <v>0.7108667595202891</v>
      </c>
      <c r="G36" s="41" t="s">
        <v>138</v>
      </c>
      <c r="H36" s="78">
        <v>1673.39738986</v>
      </c>
      <c r="I36" s="78">
        <v>1323.8135869999999</v>
      </c>
      <c r="J36" s="52">
        <f t="shared" si="6"/>
        <v>0.26407328516110784</v>
      </c>
      <c r="K36" s="53">
        <f t="shared" si="7"/>
        <v>0.45045353829737633</v>
      </c>
      <c r="M36" s="74"/>
      <c r="N36" s="74"/>
      <c r="S36" t="s">
        <v>152</v>
      </c>
    </row>
    <row r="37" spans="1:19" x14ac:dyDescent="0.3">
      <c r="A37" s="32" t="s">
        <v>131</v>
      </c>
      <c r="B37" s="78">
        <v>731.50367507999999</v>
      </c>
      <c r="C37" s="78">
        <v>786.88363061000007</v>
      </c>
      <c r="D37" s="52">
        <f t="shared" si="4"/>
        <v>-7.0378837957359663E-2</v>
      </c>
      <c r="E37" s="53">
        <f t="shared" si="5"/>
        <v>9.3261893704870744E-2</v>
      </c>
      <c r="G37" s="32" t="s">
        <v>130</v>
      </c>
      <c r="H37" s="78">
        <v>722.0169294399999</v>
      </c>
      <c r="I37" s="78">
        <v>686.68196207000005</v>
      </c>
      <c r="J37" s="52">
        <f t="shared" si="6"/>
        <v>5.1457544135108391E-2</v>
      </c>
      <c r="K37" s="53">
        <f t="shared" si="7"/>
        <v>0.1943561538625711</v>
      </c>
      <c r="M37" s="74"/>
      <c r="N37" s="74"/>
    </row>
    <row r="38" spans="1:19" x14ac:dyDescent="0.3">
      <c r="A38" s="32" t="s">
        <v>132</v>
      </c>
      <c r="B38" s="78">
        <v>435.83159276999999</v>
      </c>
      <c r="C38" s="78">
        <v>554.78123033000008</v>
      </c>
      <c r="D38" s="52">
        <f t="shared" si="4"/>
        <v>-0.21440818660942329</v>
      </c>
      <c r="E38" s="53">
        <f t="shared" si="5"/>
        <v>5.5565653410688601E-2</v>
      </c>
      <c r="G38" s="32" t="s">
        <v>131</v>
      </c>
      <c r="H38" s="78">
        <v>632.58342209000011</v>
      </c>
      <c r="I38" s="78">
        <v>678.96393940999985</v>
      </c>
      <c r="J38" s="52">
        <f t="shared" si="6"/>
        <v>-6.8310722599352003E-2</v>
      </c>
      <c r="K38" s="53">
        <f t="shared" si="7"/>
        <v>0.17028199187793805</v>
      </c>
      <c r="M38" s="74"/>
      <c r="N38" s="74"/>
    </row>
    <row r="39" spans="1:19" x14ac:dyDescent="0.3">
      <c r="A39" s="32" t="s">
        <v>130</v>
      </c>
      <c r="B39" s="78">
        <v>115.24430433000002</v>
      </c>
      <c r="C39" s="78">
        <v>216.77094916000001</v>
      </c>
      <c r="D39" s="52">
        <f t="shared" si="4"/>
        <v>-0.46835909158225131</v>
      </c>
      <c r="E39" s="53">
        <f t="shared" si="5"/>
        <v>1.4692888671189253E-2</v>
      </c>
      <c r="G39" s="32" t="s">
        <v>132</v>
      </c>
      <c r="H39" s="78">
        <v>302.25876108</v>
      </c>
      <c r="I39" s="78">
        <v>160.62725498000003</v>
      </c>
      <c r="J39" s="52">
        <f t="shared" si="6"/>
        <v>0.88174018859772429</v>
      </c>
      <c r="K39" s="53">
        <f t="shared" si="7"/>
        <v>8.1363535783486665E-2</v>
      </c>
      <c r="M39" s="74"/>
      <c r="N39" s="74"/>
    </row>
    <row r="40" spans="1:19" ht="15" thickBot="1" x14ac:dyDescent="0.35">
      <c r="A40" s="54" t="s">
        <v>133</v>
      </c>
      <c r="B40" s="79">
        <v>53.592649010000002</v>
      </c>
      <c r="C40" s="79">
        <v>56.264484189999997</v>
      </c>
      <c r="D40" s="55">
        <f t="shared" si="4"/>
        <v>-4.748706432600458E-2</v>
      </c>
      <c r="E40" s="56">
        <f t="shared" si="5"/>
        <v>6.8327092612165616E-3</v>
      </c>
      <c r="G40" s="54" t="s">
        <v>133</v>
      </c>
      <c r="H40" s="79">
        <v>14.809311019999997</v>
      </c>
      <c r="I40" s="79">
        <v>8.3955035999999996</v>
      </c>
      <c r="J40" s="55">
        <f t="shared" si="6"/>
        <v>0.76395743788377368</v>
      </c>
      <c r="K40" s="56">
        <f t="shared" si="7"/>
        <v>3.9864449347942563E-3</v>
      </c>
      <c r="M40" s="74"/>
      <c r="N40" s="74"/>
    </row>
    <row r="41" spans="1:19" ht="18.600000000000001" thickBot="1" x14ac:dyDescent="0.4">
      <c r="A41" s="80" t="s">
        <v>39</v>
      </c>
      <c r="B41" s="81">
        <v>7843.543016560001</v>
      </c>
      <c r="C41" s="81">
        <v>8141.1821002599991</v>
      </c>
      <c r="D41" s="82">
        <f t="shared" si="4"/>
        <v>-3.6559688757053177E-2</v>
      </c>
      <c r="E41" s="83">
        <f t="shared" si="5"/>
        <v>1</v>
      </c>
      <c r="F41" s="84"/>
      <c r="G41" s="80" t="s">
        <v>39</v>
      </c>
      <c r="H41" s="81">
        <v>3714.9167396599996</v>
      </c>
      <c r="I41" s="81">
        <v>3052.4034556499996</v>
      </c>
      <c r="J41" s="82">
        <f t="shared" si="6"/>
        <v>0.21704643361731479</v>
      </c>
      <c r="K41" s="83">
        <f t="shared" si="7"/>
        <v>1</v>
      </c>
      <c r="M41" s="74"/>
      <c r="N41" s="74"/>
    </row>
    <row r="42" spans="1:19" x14ac:dyDescent="0.3">
      <c r="A42" s="118" t="s">
        <v>38</v>
      </c>
      <c r="B42" s="118"/>
      <c r="C42" s="118"/>
      <c r="G42" t="s">
        <v>38</v>
      </c>
    </row>
    <row r="43" spans="1:19" x14ac:dyDescent="0.3">
      <c r="A43" s="90" t="s">
        <v>164</v>
      </c>
      <c r="G43" s="90" t="s">
        <v>164</v>
      </c>
    </row>
    <row r="64" spans="1:10" x14ac:dyDescent="0.3">
      <c r="A64" t="s">
        <v>42</v>
      </c>
      <c r="B64" s="1"/>
      <c r="C64" s="1">
        <f>C41-C5-C6-C7-C8-C9-C10-C11-C12-C13-C14</f>
        <v>1845.8311381200003</v>
      </c>
      <c r="D64" s="1"/>
      <c r="G64" t="s">
        <v>42</v>
      </c>
      <c r="H64" s="1"/>
      <c r="I64" s="1">
        <f>I41-I5-I6-I7-I8-I9-I10-I11-I12-I13-I14</f>
        <v>1115.51256115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5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zoomScale="115" zoomScaleNormal="115" zoomScaleSheetLayoutView="100" zoomScalePageLayoutView="85" workbookViewId="0">
      <selection activeCell="J18" sqref="J18"/>
    </sheetView>
  </sheetViews>
  <sheetFormatPr baseColWidth="10" defaultRowHeight="14.4" x14ac:dyDescent="0.3"/>
  <cols>
    <col min="1" max="1" width="8.33203125" customWidth="1"/>
    <col min="2" max="2" width="38.44140625" bestFit="1" customWidth="1"/>
    <col min="3" max="4" width="14" customWidth="1"/>
    <col min="5" max="6" width="14.44140625" customWidth="1"/>
    <col min="7" max="7" width="13" customWidth="1"/>
    <col min="9" max="9" width="13.109375" bestFit="1" customWidth="1"/>
  </cols>
  <sheetData>
    <row r="1" spans="1:10" ht="15.6" x14ac:dyDescent="0.3">
      <c r="A1" s="12" t="s">
        <v>51</v>
      </c>
    </row>
    <row r="3" spans="1:10" ht="15.6" x14ac:dyDescent="0.3">
      <c r="A3" s="11" t="s">
        <v>182</v>
      </c>
    </row>
    <row r="4" spans="1:10" ht="15" thickBot="1" x14ac:dyDescent="0.35"/>
    <row r="5" spans="1:10" x14ac:dyDescent="0.3">
      <c r="A5" s="147" t="s">
        <v>43</v>
      </c>
      <c r="B5" s="145" t="s">
        <v>44</v>
      </c>
      <c r="C5" s="144" t="s">
        <v>45</v>
      </c>
      <c r="D5" s="144"/>
      <c r="E5" s="144" t="s">
        <v>46</v>
      </c>
      <c r="F5" s="144"/>
      <c r="G5" s="139" t="s">
        <v>153</v>
      </c>
    </row>
    <row r="6" spans="1:10" x14ac:dyDescent="0.3">
      <c r="A6" s="148"/>
      <c r="B6" s="146"/>
      <c r="C6" s="85" t="s">
        <v>183</v>
      </c>
      <c r="D6" s="85" t="s">
        <v>176</v>
      </c>
      <c r="E6" s="85" t="s">
        <v>183</v>
      </c>
      <c r="F6" s="85" t="s">
        <v>176</v>
      </c>
      <c r="G6" s="141"/>
    </row>
    <row r="7" spans="1:10" x14ac:dyDescent="0.3">
      <c r="A7" s="88">
        <v>7</v>
      </c>
      <c r="B7" s="100" t="s">
        <v>93</v>
      </c>
      <c r="C7" s="100">
        <v>2404265.1911800001</v>
      </c>
      <c r="D7" s="100">
        <v>2592843.9095600005</v>
      </c>
      <c r="E7" s="100">
        <v>169133.78272999998</v>
      </c>
      <c r="F7" s="100">
        <v>209224.40437</v>
      </c>
      <c r="G7" s="22">
        <f t="shared" ref="G7:G30" si="0">D7-F7</f>
        <v>2383619.5051900004</v>
      </c>
      <c r="H7" s="1"/>
      <c r="I7" s="123"/>
      <c r="J7" s="1"/>
    </row>
    <row r="8" spans="1:10" x14ac:dyDescent="0.3">
      <c r="A8" s="88">
        <v>8</v>
      </c>
      <c r="B8" s="100" t="s">
        <v>94</v>
      </c>
      <c r="C8" s="100">
        <v>2137917.2980099996</v>
      </c>
      <c r="D8" s="100">
        <v>1984431.1264099998</v>
      </c>
      <c r="E8" s="100">
        <v>450969.32736</v>
      </c>
      <c r="F8" s="100">
        <v>530183.92258000001</v>
      </c>
      <c r="G8" s="22">
        <f t="shared" si="0"/>
        <v>1454247.2038299998</v>
      </c>
      <c r="H8" s="1"/>
      <c r="I8" s="123"/>
      <c r="J8" s="1"/>
    </row>
    <row r="9" spans="1:10" x14ac:dyDescent="0.3">
      <c r="A9" s="88">
        <v>15</v>
      </c>
      <c r="B9" s="100" t="s">
        <v>101</v>
      </c>
      <c r="C9" s="100">
        <v>1950905.1805799999</v>
      </c>
      <c r="D9" s="100">
        <v>1695885.2554199998</v>
      </c>
      <c r="E9" s="100">
        <v>993707.98635999998</v>
      </c>
      <c r="F9" s="100">
        <v>1092038.9127499999</v>
      </c>
      <c r="G9" s="22">
        <f t="shared" si="0"/>
        <v>603846.34266999993</v>
      </c>
      <c r="H9" s="1"/>
      <c r="I9" s="123"/>
      <c r="J9" s="1"/>
    </row>
    <row r="10" spans="1:10" x14ac:dyDescent="0.3">
      <c r="A10" s="88">
        <v>20</v>
      </c>
      <c r="B10" s="100" t="s">
        <v>106</v>
      </c>
      <c r="C10" s="100">
        <v>368709.83943999995</v>
      </c>
      <c r="D10" s="100">
        <v>350305.16859000002</v>
      </c>
      <c r="E10" s="100">
        <v>40839.72307</v>
      </c>
      <c r="F10" s="100">
        <v>61233.639219999997</v>
      </c>
      <c r="G10" s="22">
        <f t="shared" si="0"/>
        <v>289071.52937</v>
      </c>
      <c r="H10" s="1"/>
      <c r="I10" s="123"/>
      <c r="J10" s="1"/>
    </row>
    <row r="11" spans="1:10" x14ac:dyDescent="0.3">
      <c r="A11" s="88">
        <v>2</v>
      </c>
      <c r="B11" s="100" t="s">
        <v>88</v>
      </c>
      <c r="C11" s="100">
        <v>235588.47227999993</v>
      </c>
      <c r="D11" s="100">
        <v>246702.12506000002</v>
      </c>
      <c r="E11" s="100">
        <v>49196.950680000009</v>
      </c>
      <c r="F11" s="100">
        <v>56417.860529999991</v>
      </c>
      <c r="G11" s="22">
        <f t="shared" si="0"/>
        <v>190284.26453000004</v>
      </c>
      <c r="H11" s="1"/>
      <c r="I11" s="123"/>
      <c r="J11" s="1"/>
    </row>
    <row r="12" spans="1:10" x14ac:dyDescent="0.3">
      <c r="A12" s="88">
        <v>3</v>
      </c>
      <c r="B12" s="100" t="s">
        <v>89</v>
      </c>
      <c r="C12" s="100">
        <v>194175.05069999999</v>
      </c>
      <c r="D12" s="100">
        <v>183057.02893999999</v>
      </c>
      <c r="E12" s="100">
        <v>456691.47985999996</v>
      </c>
      <c r="F12" s="100">
        <v>431822.67763999989</v>
      </c>
      <c r="G12" s="22">
        <f t="shared" si="0"/>
        <v>-248765.6486999999</v>
      </c>
      <c r="H12" s="1"/>
      <c r="I12" s="123"/>
      <c r="J12" s="1"/>
    </row>
    <row r="13" spans="1:10" x14ac:dyDescent="0.3">
      <c r="A13" s="88">
        <v>22</v>
      </c>
      <c r="B13" s="100" t="s">
        <v>108</v>
      </c>
      <c r="C13" s="100">
        <v>155756.55363000007</v>
      </c>
      <c r="D13" s="100">
        <v>156491.61817999996</v>
      </c>
      <c r="E13" s="100">
        <v>65659.845519999988</v>
      </c>
      <c r="F13" s="100">
        <v>87426.071500000005</v>
      </c>
      <c r="G13" s="22">
        <f t="shared" si="0"/>
        <v>69065.546679999956</v>
      </c>
      <c r="H13" s="1"/>
      <c r="I13" s="123"/>
      <c r="J13" s="1"/>
    </row>
    <row r="14" spans="1:10" x14ac:dyDescent="0.3">
      <c r="A14" s="88">
        <v>21</v>
      </c>
      <c r="B14" s="100" t="s">
        <v>107</v>
      </c>
      <c r="C14" s="100">
        <v>113847.53522000001</v>
      </c>
      <c r="D14" s="100">
        <v>125075.89688</v>
      </c>
      <c r="E14" s="100">
        <v>32292.653770000001</v>
      </c>
      <c r="F14" s="100">
        <v>41909.39559</v>
      </c>
      <c r="G14" s="22">
        <f t="shared" si="0"/>
        <v>83166.50129</v>
      </c>
      <c r="H14" s="1"/>
      <c r="I14" s="123"/>
      <c r="J14" s="1"/>
    </row>
    <row r="15" spans="1:10" x14ac:dyDescent="0.3">
      <c r="A15" s="88">
        <v>6</v>
      </c>
      <c r="B15" s="100" t="s">
        <v>92</v>
      </c>
      <c r="C15" s="100">
        <v>119220.91793000001</v>
      </c>
      <c r="D15" s="100">
        <v>122570.25808</v>
      </c>
      <c r="E15" s="100">
        <v>25910.376240000001</v>
      </c>
      <c r="F15" s="100">
        <v>24989.565509999997</v>
      </c>
      <c r="G15" s="22">
        <f t="shared" si="0"/>
        <v>97580.692569999999</v>
      </c>
      <c r="H15" s="1"/>
      <c r="I15" s="123"/>
      <c r="J15" s="1"/>
    </row>
    <row r="16" spans="1:10" x14ac:dyDescent="0.3">
      <c r="A16" s="88">
        <v>10</v>
      </c>
      <c r="B16" s="100" t="s">
        <v>96</v>
      </c>
      <c r="C16" s="100">
        <v>186093.11606</v>
      </c>
      <c r="D16" s="100">
        <v>82742.076530000006</v>
      </c>
      <c r="E16" s="100">
        <v>243344.18364999999</v>
      </c>
      <c r="F16" s="100">
        <v>446075.01048</v>
      </c>
      <c r="G16" s="22">
        <f t="shared" si="0"/>
        <v>-363332.93394999998</v>
      </c>
      <c r="H16" s="1"/>
      <c r="I16" s="123"/>
      <c r="J16" s="1"/>
    </row>
    <row r="17" spans="1:10" x14ac:dyDescent="0.3">
      <c r="A17" s="88">
        <v>12</v>
      </c>
      <c r="B17" s="100" t="s">
        <v>98</v>
      </c>
      <c r="C17" s="100">
        <v>75114.814159999994</v>
      </c>
      <c r="D17" s="100">
        <v>69733.93879</v>
      </c>
      <c r="E17" s="100">
        <v>195565.24023000002</v>
      </c>
      <c r="F17" s="100">
        <v>185176.74096999998</v>
      </c>
      <c r="G17" s="22">
        <f t="shared" si="0"/>
        <v>-115442.80217999998</v>
      </c>
      <c r="H17" s="1"/>
      <c r="I17" s="123"/>
      <c r="J17" s="1"/>
    </row>
    <row r="18" spans="1:10" x14ac:dyDescent="0.3">
      <c r="A18" s="88">
        <v>19</v>
      </c>
      <c r="B18" s="100" t="s">
        <v>105</v>
      </c>
      <c r="C18" s="100">
        <v>45881.524979999995</v>
      </c>
      <c r="D18" s="100">
        <v>59271.327430000005</v>
      </c>
      <c r="E18" s="100">
        <v>56360.780469999991</v>
      </c>
      <c r="F18" s="100">
        <v>68003.25026999999</v>
      </c>
      <c r="G18" s="22">
        <f t="shared" si="0"/>
        <v>-8731.9228399999847</v>
      </c>
      <c r="H18" s="1"/>
      <c r="I18" s="123"/>
      <c r="J18" s="1"/>
    </row>
    <row r="19" spans="1:10" x14ac:dyDescent="0.3">
      <c r="A19" s="88">
        <v>4</v>
      </c>
      <c r="B19" s="100" t="s">
        <v>90</v>
      </c>
      <c r="C19" s="100">
        <v>68997.062279999998</v>
      </c>
      <c r="D19" s="100">
        <v>36113.26638999999</v>
      </c>
      <c r="E19" s="100">
        <v>62044.287819999998</v>
      </c>
      <c r="F19" s="100">
        <v>78510.981819999986</v>
      </c>
      <c r="G19" s="22">
        <f t="shared" si="0"/>
        <v>-42397.715429999997</v>
      </c>
      <c r="H19" s="1"/>
      <c r="I19" s="123"/>
      <c r="J19" s="1"/>
    </row>
    <row r="20" spans="1:10" x14ac:dyDescent="0.3">
      <c r="A20" s="88">
        <v>23</v>
      </c>
      <c r="B20" s="100" t="s">
        <v>109</v>
      </c>
      <c r="C20" s="100">
        <v>36109.974929999997</v>
      </c>
      <c r="D20" s="100">
        <v>32767.930179999996</v>
      </c>
      <c r="E20" s="100">
        <v>241852.61620000005</v>
      </c>
      <c r="F20" s="100">
        <v>213973.90846000001</v>
      </c>
      <c r="G20" s="22">
        <f t="shared" si="0"/>
        <v>-181205.97828000001</v>
      </c>
      <c r="H20" s="1"/>
      <c r="I20" s="123"/>
      <c r="J20" s="1"/>
    </row>
    <row r="21" spans="1:10" x14ac:dyDescent="0.3">
      <c r="A21" s="88">
        <v>24</v>
      </c>
      <c r="B21" s="100" t="s">
        <v>110</v>
      </c>
      <c r="C21" s="100">
        <v>19987.862590000004</v>
      </c>
      <c r="D21" s="100">
        <v>27376.852740000002</v>
      </c>
      <c r="E21" s="100">
        <v>56841.009790000004</v>
      </c>
      <c r="F21" s="100">
        <v>70136.790539999987</v>
      </c>
      <c r="G21" s="22">
        <f t="shared" si="0"/>
        <v>-42759.937799999985</v>
      </c>
      <c r="H21" s="1"/>
      <c r="I21" s="123"/>
      <c r="J21" s="1"/>
    </row>
    <row r="22" spans="1:10" x14ac:dyDescent="0.3">
      <c r="A22" s="88">
        <v>11</v>
      </c>
      <c r="B22" s="100" t="s">
        <v>97</v>
      </c>
      <c r="C22" s="100">
        <v>28305.002489999999</v>
      </c>
      <c r="D22" s="100">
        <v>25854.744239999996</v>
      </c>
      <c r="E22" s="100">
        <v>4973.6920899999996</v>
      </c>
      <c r="F22" s="100">
        <v>7165.6981699999997</v>
      </c>
      <c r="G22" s="22">
        <f t="shared" si="0"/>
        <v>18689.046069999997</v>
      </c>
      <c r="H22" s="1"/>
      <c r="I22" s="123"/>
      <c r="J22" s="1"/>
    </row>
    <row r="23" spans="1:10" x14ac:dyDescent="0.3">
      <c r="A23" s="88">
        <v>16</v>
      </c>
      <c r="B23" s="100" t="s">
        <v>102</v>
      </c>
      <c r="C23" s="100">
        <v>20822.754209999999</v>
      </c>
      <c r="D23" s="100">
        <v>20830.872580000003</v>
      </c>
      <c r="E23" s="100">
        <v>39283.96918</v>
      </c>
      <c r="F23" s="100">
        <v>65519.399130000013</v>
      </c>
      <c r="G23" s="22">
        <f t="shared" si="0"/>
        <v>-44688.52655000001</v>
      </c>
      <c r="H23" s="1"/>
      <c r="I23" s="123"/>
      <c r="J23" s="1"/>
    </row>
    <row r="24" spans="1:10" x14ac:dyDescent="0.3">
      <c r="A24" s="88">
        <v>1</v>
      </c>
      <c r="B24" s="100" t="s">
        <v>87</v>
      </c>
      <c r="C24" s="100">
        <v>20404.380669999999</v>
      </c>
      <c r="D24" s="100">
        <v>20530.182839999998</v>
      </c>
      <c r="E24" s="100">
        <v>29041.636349999997</v>
      </c>
      <c r="F24" s="100">
        <v>36071.197559999993</v>
      </c>
      <c r="G24" s="22">
        <f t="shared" si="0"/>
        <v>-15541.014719999996</v>
      </c>
      <c r="H24" s="1"/>
      <c r="I24" s="123"/>
      <c r="J24" s="1"/>
    </row>
    <row r="25" spans="1:10" x14ac:dyDescent="0.3">
      <c r="A25" s="88">
        <v>9</v>
      </c>
      <c r="B25" s="100" t="s">
        <v>95</v>
      </c>
      <c r="C25" s="100">
        <v>13007.337239999999</v>
      </c>
      <c r="D25" s="100">
        <v>17744.706740000001</v>
      </c>
      <c r="E25" s="100">
        <v>42138.68106000001</v>
      </c>
      <c r="F25" s="100">
        <v>82240.908320000002</v>
      </c>
      <c r="G25" s="22">
        <f t="shared" si="0"/>
        <v>-64496.201580000001</v>
      </c>
      <c r="H25" s="1"/>
      <c r="I25" s="123"/>
      <c r="J25" s="1"/>
    </row>
    <row r="26" spans="1:10" x14ac:dyDescent="0.3">
      <c r="A26" s="88">
        <v>17</v>
      </c>
      <c r="B26" s="100" t="s">
        <v>103</v>
      </c>
      <c r="C26" s="100">
        <v>6439.5850700000001</v>
      </c>
      <c r="D26" s="100">
        <v>16395.509590000005</v>
      </c>
      <c r="E26" s="100">
        <v>73906.443159999995</v>
      </c>
      <c r="F26" s="100">
        <v>181446.43393999999</v>
      </c>
      <c r="G26" s="22">
        <f t="shared" si="0"/>
        <v>-165050.92434999999</v>
      </c>
      <c r="H26" s="1"/>
      <c r="I26" s="123"/>
      <c r="J26" s="1"/>
    </row>
    <row r="27" spans="1:10" x14ac:dyDescent="0.3">
      <c r="A27" s="88">
        <v>18</v>
      </c>
      <c r="B27" s="100" t="s">
        <v>104</v>
      </c>
      <c r="C27" s="100">
        <v>13198.00137</v>
      </c>
      <c r="D27" s="100">
        <v>10602.90077</v>
      </c>
      <c r="E27" s="100">
        <v>15533.9926</v>
      </c>
      <c r="F27" s="100">
        <v>19024.889609999998</v>
      </c>
      <c r="G27" s="22">
        <f t="shared" si="0"/>
        <v>-8421.9888399999982</v>
      </c>
      <c r="H27" s="1"/>
      <c r="I27" s="123"/>
      <c r="J27" s="1"/>
    </row>
    <row r="28" spans="1:10" x14ac:dyDescent="0.3">
      <c r="A28" s="88">
        <v>5</v>
      </c>
      <c r="B28" s="100" t="s">
        <v>91</v>
      </c>
      <c r="C28" s="100">
        <v>10275.701280000001</v>
      </c>
      <c r="D28" s="100">
        <v>10208.1571</v>
      </c>
      <c r="E28" s="100">
        <v>9776.0583500000012</v>
      </c>
      <c r="F28" s="100">
        <v>10376.267879999999</v>
      </c>
      <c r="G28" s="22">
        <f t="shared" si="0"/>
        <v>-168.11077999999907</v>
      </c>
      <c r="H28" s="1"/>
      <c r="I28" s="123"/>
      <c r="J28" s="1"/>
    </row>
    <row r="29" spans="1:10" x14ac:dyDescent="0.3">
      <c r="A29" s="88">
        <v>13</v>
      </c>
      <c r="B29" s="100" t="s">
        <v>99</v>
      </c>
      <c r="C29" s="100">
        <v>5991.1231599999992</v>
      </c>
      <c r="D29" s="100">
        <v>3748.2642099999998</v>
      </c>
      <c r="E29" s="100">
        <v>8711.6314999999995</v>
      </c>
      <c r="F29" s="100">
        <v>8596.1714499999998</v>
      </c>
      <c r="G29" s="22">
        <f t="shared" si="0"/>
        <v>-4847.9072400000005</v>
      </c>
      <c r="H29" s="1"/>
      <c r="I29" s="123"/>
      <c r="J29" s="1"/>
    </row>
    <row r="30" spans="1:10" x14ac:dyDescent="0.3">
      <c r="A30" s="88">
        <v>14</v>
      </c>
      <c r="B30" s="100" t="s">
        <v>100</v>
      </c>
      <c r="C30" s="100">
        <v>2176.4987500000002</v>
      </c>
      <c r="D30" s="100">
        <v>1420.8455100000001</v>
      </c>
      <c r="E30" s="100">
        <v>5508.9054800000004</v>
      </c>
      <c r="F30" s="100">
        <v>3420.02648</v>
      </c>
      <c r="G30" s="22">
        <f t="shared" si="0"/>
        <v>-1999.1809699999999</v>
      </c>
      <c r="H30" s="1"/>
      <c r="I30" s="123"/>
      <c r="J30" s="1"/>
    </row>
    <row r="31" spans="1:10" x14ac:dyDescent="0.3">
      <c r="A31" s="23"/>
      <c r="B31" s="24" t="s">
        <v>47</v>
      </c>
      <c r="C31" s="102">
        <f>'Export-Import Provincias'!F16</f>
        <v>8141182.1002600007</v>
      </c>
      <c r="D31" s="102">
        <f>'Export-Import Provincias'!H16</f>
        <v>7843543.0165600004</v>
      </c>
      <c r="E31" s="102">
        <f>'Export-Import Provincias'!F52</f>
        <v>3052403.4556499994</v>
      </c>
      <c r="F31" s="102">
        <f>'Export-Import Provincias'!H52</f>
        <v>3714916.7396600009</v>
      </c>
      <c r="G31" s="26">
        <f t="shared" ref="G31:G32" si="1">D31-F31</f>
        <v>4128626.2768999995</v>
      </c>
    </row>
    <row r="32" spans="1:10" ht="15" thickBot="1" x14ac:dyDescent="0.35">
      <c r="A32" s="27"/>
      <c r="B32" s="28" t="s">
        <v>48</v>
      </c>
      <c r="C32" s="101">
        <v>21682704.260430001</v>
      </c>
      <c r="D32" s="101">
        <v>20026148.454390008</v>
      </c>
      <c r="E32" s="101">
        <v>22611445.001100011</v>
      </c>
      <c r="F32" s="101">
        <v>20582058.124700006</v>
      </c>
      <c r="G32" s="29">
        <f t="shared" si="1"/>
        <v>-555909.6703099981</v>
      </c>
    </row>
    <row r="33" spans="1:7" x14ac:dyDescent="0.3">
      <c r="A33" s="3" t="s">
        <v>38</v>
      </c>
      <c r="B33" s="3"/>
    </row>
    <row r="34" spans="1:7" x14ac:dyDescent="0.3">
      <c r="A34" s="90" t="s">
        <v>164</v>
      </c>
      <c r="B34" s="3"/>
    </row>
    <row r="35" spans="1:7" x14ac:dyDescent="0.3">
      <c r="A35" t="s">
        <v>49</v>
      </c>
    </row>
    <row r="36" spans="1:7" x14ac:dyDescent="0.3">
      <c r="A36" s="143" t="s">
        <v>50</v>
      </c>
      <c r="B36" s="143"/>
      <c r="C36" s="143"/>
      <c r="D36" s="143"/>
      <c r="E36" s="143"/>
      <c r="F36" s="143"/>
      <c r="G36" s="143"/>
    </row>
    <row r="37" spans="1:7" x14ac:dyDescent="0.3">
      <c r="A37" s="143"/>
      <c r="B37" s="143"/>
      <c r="C37" s="143"/>
      <c r="D37" s="143"/>
      <c r="E37" s="143"/>
      <c r="F37" s="143"/>
      <c r="G37" s="143"/>
    </row>
  </sheetData>
  <sortState ref="A7:J30">
    <sortCondition descending="1" ref="D7:D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9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XY69"/>
  <sheetViews>
    <sheetView topLeftCell="G1" zoomScale="85" zoomScaleNormal="85" zoomScaleSheetLayoutView="40" zoomScalePageLayoutView="85" workbookViewId="0">
      <selection activeCell="J34" sqref="J34"/>
    </sheetView>
  </sheetViews>
  <sheetFormatPr baseColWidth="10" defaultRowHeight="14.4" x14ac:dyDescent="0.3"/>
  <cols>
    <col min="1" max="1" width="10.109375" customWidth="1"/>
    <col min="2" max="2" width="45.44140625" customWidth="1"/>
    <col min="3" max="3" width="12.44140625" customWidth="1"/>
    <col min="4" max="4" width="13.44140625" style="90" customWidth="1"/>
    <col min="5" max="5" width="11.33203125" style="90" customWidth="1"/>
    <col min="6" max="6" width="15.44140625" customWidth="1"/>
    <col min="7" max="7" width="4.6640625" style="90" customWidth="1"/>
    <col min="8" max="8" width="4.88671875" customWidth="1"/>
    <col min="9" max="9" width="11.33203125" customWidth="1"/>
    <col min="10" max="10" width="45.44140625" customWidth="1"/>
    <col min="11" max="11" width="14.44140625" bestFit="1" customWidth="1"/>
    <col min="12" max="12" width="14.44140625" style="90" bestFit="1" customWidth="1"/>
    <col min="13" max="13" width="14.44140625" style="90" customWidth="1"/>
    <col min="14" max="14" width="15.33203125" customWidth="1"/>
    <col min="15" max="15" width="10.44140625" bestFit="1" customWidth="1"/>
  </cols>
  <sheetData>
    <row r="1" spans="1:14" ht="15.6" x14ac:dyDescent="0.3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4" ht="10.199999999999999" customHeight="1" x14ac:dyDescent="0.3">
      <c r="A2" s="90"/>
      <c r="B2" s="90"/>
      <c r="C2" s="90"/>
      <c r="F2" s="90"/>
      <c r="H2" s="90"/>
      <c r="I2" s="70"/>
      <c r="J2" s="90"/>
      <c r="K2" s="90"/>
      <c r="N2" s="90"/>
    </row>
    <row r="3" spans="1:14" ht="30.75" customHeight="1" x14ac:dyDescent="0.3">
      <c r="A3" s="155" t="s">
        <v>184</v>
      </c>
      <c r="B3" s="155"/>
      <c r="C3" s="155"/>
      <c r="D3" s="155"/>
      <c r="E3" s="155"/>
      <c r="F3" s="155"/>
      <c r="H3" s="90"/>
      <c r="I3" s="156" t="s">
        <v>185</v>
      </c>
      <c r="J3" s="156"/>
      <c r="K3" s="156"/>
      <c r="L3" s="156"/>
      <c r="M3" s="156"/>
      <c r="N3" s="156"/>
    </row>
    <row r="4" spans="1:14" ht="7.95" customHeight="1" thickBot="1" x14ac:dyDescent="0.35">
      <c r="A4" s="90"/>
      <c r="B4" s="3"/>
      <c r="C4" s="90"/>
      <c r="F4" s="90"/>
      <c r="H4" s="90"/>
      <c r="I4" t="s">
        <v>144</v>
      </c>
    </row>
    <row r="5" spans="1:14" ht="22.95" customHeight="1" thickBot="1" x14ac:dyDescent="0.35">
      <c r="A5" s="90"/>
      <c r="B5" s="149" t="s">
        <v>111</v>
      </c>
      <c r="C5" s="150"/>
      <c r="D5" s="150"/>
      <c r="E5" s="150"/>
      <c r="F5" s="151"/>
      <c r="J5" s="152" t="s">
        <v>127</v>
      </c>
      <c r="K5" s="153"/>
      <c r="L5" s="153"/>
      <c r="M5" s="153"/>
      <c r="N5" s="154"/>
    </row>
    <row r="6" spans="1:14" ht="93.75" customHeight="1" x14ac:dyDescent="0.3">
      <c r="A6" s="40" t="s">
        <v>112</v>
      </c>
      <c r="B6" s="99" t="s">
        <v>53</v>
      </c>
      <c r="C6" s="19" t="s">
        <v>186</v>
      </c>
      <c r="D6" s="19" t="s">
        <v>187</v>
      </c>
      <c r="E6" s="91" t="s">
        <v>154</v>
      </c>
      <c r="F6" s="20" t="s">
        <v>140</v>
      </c>
      <c r="I6" s="57" t="s">
        <v>112</v>
      </c>
      <c r="J6" s="58" t="s">
        <v>53</v>
      </c>
      <c r="K6" s="59" t="s">
        <v>188</v>
      </c>
      <c r="L6" s="59" t="s">
        <v>189</v>
      </c>
      <c r="M6" s="59" t="s">
        <v>154</v>
      </c>
      <c r="N6" s="60" t="s">
        <v>54</v>
      </c>
    </row>
    <row r="7" spans="1:14" ht="27.6" x14ac:dyDescent="0.3">
      <c r="A7" s="61">
        <v>1</v>
      </c>
      <c r="B7" s="66" t="s">
        <v>145</v>
      </c>
      <c r="C7" s="100">
        <v>881801.99699000001</v>
      </c>
      <c r="D7" s="92">
        <v>1015629.8060699998</v>
      </c>
      <c r="E7" s="96">
        <f t="shared" ref="E7:E26" si="0">(C7/D7)-1</f>
        <v>-0.13176829616477015</v>
      </c>
      <c r="F7" s="31">
        <f t="shared" ref="F7:F26" si="1">C7/$C$30</f>
        <v>0.11242393840745943</v>
      </c>
      <c r="I7" s="61">
        <v>1</v>
      </c>
      <c r="J7" s="66" t="s">
        <v>117</v>
      </c>
      <c r="K7" s="100">
        <v>283608.08678200003</v>
      </c>
      <c r="L7" s="92">
        <v>303426.112494</v>
      </c>
      <c r="M7" s="96">
        <f t="shared" ref="M7:M26" si="2">(K7/L7)-1</f>
        <v>-6.5314173355438765E-2</v>
      </c>
      <c r="N7" s="31">
        <f t="shared" ref="N7:N26" si="3">K7/$K$30</f>
        <v>7.6501817995598159E-2</v>
      </c>
    </row>
    <row r="8" spans="1:14" ht="41.4" x14ac:dyDescent="0.3">
      <c r="A8" s="61">
        <v>2</v>
      </c>
      <c r="B8" s="66" t="s">
        <v>115</v>
      </c>
      <c r="C8" s="100">
        <v>650202.67207999981</v>
      </c>
      <c r="D8" s="92">
        <v>573530.58892000013</v>
      </c>
      <c r="E8" s="96">
        <f t="shared" si="0"/>
        <v>0.13368438343346045</v>
      </c>
      <c r="F8" s="31">
        <f t="shared" si="1"/>
        <v>8.2896552069292265E-2</v>
      </c>
      <c r="I8" s="61">
        <v>2</v>
      </c>
      <c r="J8" s="66" t="s">
        <v>115</v>
      </c>
      <c r="K8" s="100">
        <v>278871.502224</v>
      </c>
      <c r="L8" s="92">
        <v>350383.44973400002</v>
      </c>
      <c r="M8" s="96">
        <f t="shared" si="2"/>
        <v>-0.20409624816551586</v>
      </c>
      <c r="N8" s="31">
        <f t="shared" si="3"/>
        <v>7.5224148751789149E-2</v>
      </c>
    </row>
    <row r="9" spans="1:14" ht="27.6" x14ac:dyDescent="0.3">
      <c r="A9" s="61">
        <v>3</v>
      </c>
      <c r="B9" s="66" t="s">
        <v>118</v>
      </c>
      <c r="C9" s="100">
        <v>547356.44217000005</v>
      </c>
      <c r="D9" s="92">
        <v>577503.59161000012</v>
      </c>
      <c r="E9" s="96">
        <f t="shared" si="0"/>
        <v>-5.2202531513187655E-2</v>
      </c>
      <c r="F9" s="31">
        <f t="shared" si="1"/>
        <v>6.9784336111164483E-2</v>
      </c>
      <c r="I9" s="61">
        <v>3</v>
      </c>
      <c r="J9" s="66" t="s">
        <v>116</v>
      </c>
      <c r="K9" s="100">
        <v>262615.75664899999</v>
      </c>
      <c r="L9" s="92">
        <v>284907.43173399998</v>
      </c>
      <c r="M9" s="96">
        <f t="shared" si="2"/>
        <v>-7.8241816822147037E-2</v>
      </c>
      <c r="N9" s="31">
        <f t="shared" si="3"/>
        <v>7.0839245262357589E-2</v>
      </c>
    </row>
    <row r="10" spans="1:14" ht="27.6" x14ac:dyDescent="0.3">
      <c r="A10" s="61">
        <v>4</v>
      </c>
      <c r="B10" s="66" t="s">
        <v>116</v>
      </c>
      <c r="C10" s="100">
        <v>537131.74999000004</v>
      </c>
      <c r="D10" s="92">
        <v>527366.9943299999</v>
      </c>
      <c r="E10" s="96">
        <f t="shared" si="0"/>
        <v>1.85160538391409E-2</v>
      </c>
      <c r="F10" s="31">
        <f t="shared" si="1"/>
        <v>6.848075529846126E-2</v>
      </c>
      <c r="I10" s="61">
        <v>4</v>
      </c>
      <c r="J10" s="66" t="s">
        <v>172</v>
      </c>
      <c r="K10" s="100">
        <v>250487.567863</v>
      </c>
      <c r="L10" s="92">
        <v>200183.91494300001</v>
      </c>
      <c r="M10" s="96">
        <f t="shared" si="2"/>
        <v>0.25128718725639554</v>
      </c>
      <c r="N10" s="31">
        <f t="shared" si="3"/>
        <v>6.7567728918622241E-2</v>
      </c>
    </row>
    <row r="11" spans="1:14" ht="27.6" x14ac:dyDescent="0.3">
      <c r="A11" s="61">
        <v>5</v>
      </c>
      <c r="B11" s="66" t="s">
        <v>117</v>
      </c>
      <c r="C11" s="100">
        <v>448529.63455000002</v>
      </c>
      <c r="D11" s="92">
        <v>400668.40171000001</v>
      </c>
      <c r="E11" s="96">
        <f t="shared" si="0"/>
        <v>0.11945347483289059</v>
      </c>
      <c r="F11" s="31">
        <f t="shared" si="1"/>
        <v>5.7184569983618823E-2</v>
      </c>
      <c r="I11" s="61">
        <v>5</v>
      </c>
      <c r="J11" s="66" t="s">
        <v>118</v>
      </c>
      <c r="K11" s="100">
        <v>199874.29797799999</v>
      </c>
      <c r="L11" s="92">
        <v>232304.928686</v>
      </c>
      <c r="M11" s="96">
        <f t="shared" si="2"/>
        <v>-0.13960371349604717</v>
      </c>
      <c r="N11" s="31">
        <f t="shared" si="3"/>
        <v>5.3915060530923403E-2</v>
      </c>
    </row>
    <row r="12" spans="1:14" ht="41.4" x14ac:dyDescent="0.3">
      <c r="A12" s="61">
        <v>6</v>
      </c>
      <c r="B12" s="69" t="s">
        <v>119</v>
      </c>
      <c r="C12" s="100">
        <v>377631.87563000002</v>
      </c>
      <c r="D12" s="92">
        <v>422026.90179999999</v>
      </c>
      <c r="E12" s="96">
        <f t="shared" si="0"/>
        <v>-0.10519477782257336</v>
      </c>
      <c r="F12" s="31">
        <f t="shared" si="1"/>
        <v>4.8145573350297094E-2</v>
      </c>
      <c r="I12" s="61">
        <v>6</v>
      </c>
      <c r="J12" s="69" t="s">
        <v>122</v>
      </c>
      <c r="K12" s="100">
        <v>191300.91344400001</v>
      </c>
      <c r="L12" s="92">
        <v>191682.70584899999</v>
      </c>
      <c r="M12" s="96">
        <f t="shared" si="2"/>
        <v>-1.9917936952577042E-3</v>
      </c>
      <c r="N12" s="31">
        <f t="shared" si="3"/>
        <v>5.160243429142377E-2</v>
      </c>
    </row>
    <row r="13" spans="1:14" x14ac:dyDescent="0.3">
      <c r="A13" s="61">
        <v>7</v>
      </c>
      <c r="B13" s="66" t="s">
        <v>120</v>
      </c>
      <c r="C13" s="100">
        <v>281763.97372000001</v>
      </c>
      <c r="D13" s="92">
        <v>305377.55696999998</v>
      </c>
      <c r="E13" s="96">
        <f t="shared" si="0"/>
        <v>-7.7325863381373927E-2</v>
      </c>
      <c r="F13" s="31">
        <f t="shared" si="1"/>
        <v>3.5923048184361879E-2</v>
      </c>
      <c r="I13" s="61">
        <v>7</v>
      </c>
      <c r="J13" s="66" t="s">
        <v>145</v>
      </c>
      <c r="K13" s="100">
        <v>163137.347247</v>
      </c>
      <c r="L13" s="92">
        <v>274531.88471100002</v>
      </c>
      <c r="M13" s="96">
        <f t="shared" si="2"/>
        <v>-0.40576174815273336</v>
      </c>
      <c r="N13" s="31">
        <f t="shared" si="3"/>
        <v>4.4005457633399143E-2</v>
      </c>
    </row>
    <row r="14" spans="1:14" ht="31.5" customHeight="1" x14ac:dyDescent="0.3">
      <c r="A14" s="61">
        <v>8</v>
      </c>
      <c r="B14" s="66" t="s">
        <v>134</v>
      </c>
      <c r="C14" s="100">
        <v>266366.54811999999</v>
      </c>
      <c r="D14" s="92">
        <v>259036.82690000004</v>
      </c>
      <c r="E14" s="96">
        <f t="shared" si="0"/>
        <v>2.8296058547804703E-2</v>
      </c>
      <c r="F14" s="31">
        <f t="shared" si="1"/>
        <v>3.3959977979036098E-2</v>
      </c>
      <c r="I14" s="61">
        <v>8</v>
      </c>
      <c r="J14" s="66" t="s">
        <v>134</v>
      </c>
      <c r="K14" s="100">
        <v>135128.85477599999</v>
      </c>
      <c r="L14" s="92">
        <v>157259.461988</v>
      </c>
      <c r="M14" s="96">
        <f t="shared" si="2"/>
        <v>-0.14072671324342134</v>
      </c>
      <c r="N14" s="31">
        <f t="shared" si="3"/>
        <v>3.6450311312784721E-2</v>
      </c>
    </row>
    <row r="15" spans="1:14" ht="27.6" x14ac:dyDescent="0.3">
      <c r="A15" s="61">
        <v>9</v>
      </c>
      <c r="B15" s="66" t="s">
        <v>122</v>
      </c>
      <c r="C15" s="100">
        <v>217538.35634000003</v>
      </c>
      <c r="D15" s="92">
        <v>251450.80875999999</v>
      </c>
      <c r="E15" s="96">
        <f t="shared" si="0"/>
        <v>-0.13486714394451627</v>
      </c>
      <c r="F15" s="31">
        <f t="shared" si="1"/>
        <v>2.7734705589134056E-2</v>
      </c>
      <c r="I15" s="61">
        <v>9</v>
      </c>
      <c r="J15" s="66" t="s">
        <v>168</v>
      </c>
      <c r="K15" s="100">
        <v>81870.509296000004</v>
      </c>
      <c r="L15" s="92">
        <v>57540.574910000003</v>
      </c>
      <c r="M15" s="96">
        <f t="shared" si="2"/>
        <v>0.42283092277153611</v>
      </c>
      <c r="N15" s="31">
        <f t="shared" si="3"/>
        <v>2.2084147431888509E-2</v>
      </c>
    </row>
    <row r="16" spans="1:14" ht="59.25" customHeight="1" x14ac:dyDescent="0.3">
      <c r="A16" s="61">
        <v>10</v>
      </c>
      <c r="B16" s="66" t="s">
        <v>121</v>
      </c>
      <c r="C16" s="100">
        <v>186115.93229000003</v>
      </c>
      <c r="D16" s="92">
        <v>214704.41295000003</v>
      </c>
      <c r="E16" s="96">
        <f t="shared" si="0"/>
        <v>-0.13315273900149238</v>
      </c>
      <c r="F16" s="31">
        <f t="shared" si="1"/>
        <v>2.3728553779466137E-2</v>
      </c>
      <c r="I16" s="61">
        <v>10</v>
      </c>
      <c r="J16" s="66" t="s">
        <v>123</v>
      </c>
      <c r="K16" s="100">
        <v>78007.110618999999</v>
      </c>
      <c r="L16" s="92">
        <v>139821.51347000001</v>
      </c>
      <c r="M16" s="96">
        <f t="shared" si="2"/>
        <v>-0.44209507762382261</v>
      </c>
      <c r="N16" s="31">
        <f t="shared" si="3"/>
        <v>2.1042015573852057E-2</v>
      </c>
    </row>
    <row r="17" spans="1:14" ht="41.4" x14ac:dyDescent="0.3">
      <c r="A17" s="61">
        <v>11</v>
      </c>
      <c r="B17" s="69" t="s">
        <v>172</v>
      </c>
      <c r="C17" s="100">
        <v>176862.83325</v>
      </c>
      <c r="D17" s="92">
        <v>172158.36820999999</v>
      </c>
      <c r="E17" s="96">
        <f t="shared" si="0"/>
        <v>2.7326380291090357E-2</v>
      </c>
      <c r="F17" s="31">
        <f t="shared" si="1"/>
        <v>2.2548844683657771E-2</v>
      </c>
      <c r="I17" s="61">
        <v>11</v>
      </c>
      <c r="J17" s="69" t="s">
        <v>119</v>
      </c>
      <c r="K17" s="100">
        <v>76181.240160999994</v>
      </c>
      <c r="L17" s="92">
        <v>122000.884787</v>
      </c>
      <c r="M17" s="96">
        <f t="shared" si="2"/>
        <v>-0.37556813383768506</v>
      </c>
      <c r="N17" s="31">
        <f t="shared" si="3"/>
        <v>2.0549496439273132E-2</v>
      </c>
    </row>
    <row r="18" spans="1:14" ht="104.25" customHeight="1" x14ac:dyDescent="0.3">
      <c r="A18" s="61">
        <v>12</v>
      </c>
      <c r="B18" s="66" t="s">
        <v>170</v>
      </c>
      <c r="C18" s="100">
        <v>138416.47877999998</v>
      </c>
      <c r="D18" s="92">
        <v>168913.32483999999</v>
      </c>
      <c r="E18" s="96">
        <f t="shared" si="0"/>
        <v>-0.18054730785086126</v>
      </c>
      <c r="F18" s="31">
        <f t="shared" si="1"/>
        <v>1.7647188074032684E-2</v>
      </c>
      <c r="I18" s="61">
        <v>12</v>
      </c>
      <c r="J18" s="66" t="s">
        <v>124</v>
      </c>
      <c r="K18" s="100">
        <v>76064.944875999994</v>
      </c>
      <c r="L18" s="92">
        <v>73430.039397</v>
      </c>
      <c r="M18" s="96">
        <f t="shared" si="2"/>
        <v>3.5883209387296722E-2</v>
      </c>
      <c r="N18" s="31">
        <f t="shared" si="3"/>
        <v>2.0518126386226462E-2</v>
      </c>
    </row>
    <row r="19" spans="1:14" ht="96.6" x14ac:dyDescent="0.3">
      <c r="A19" s="61">
        <v>13</v>
      </c>
      <c r="B19" s="69" t="s">
        <v>147</v>
      </c>
      <c r="C19" s="100">
        <v>131385.27972999998</v>
      </c>
      <c r="D19" s="92">
        <v>124368.20226999997</v>
      </c>
      <c r="E19" s="96">
        <f t="shared" si="0"/>
        <v>5.6421796986066752E-2</v>
      </c>
      <c r="F19" s="31">
        <f t="shared" si="1"/>
        <v>1.6750756571693105E-2</v>
      </c>
      <c r="I19" s="61">
        <v>13</v>
      </c>
      <c r="J19" s="69" t="s">
        <v>195</v>
      </c>
      <c r="K19" s="100">
        <v>61930.108742999997</v>
      </c>
      <c r="L19" s="92">
        <v>45265.097732000002</v>
      </c>
      <c r="M19" s="96">
        <f t="shared" si="2"/>
        <v>0.36816469743792735</v>
      </c>
      <c r="N19" s="31">
        <f t="shared" si="3"/>
        <v>1.6705327274910708E-2</v>
      </c>
    </row>
    <row r="20" spans="1:14" ht="27.6" x14ac:dyDescent="0.3">
      <c r="A20" s="61">
        <v>14</v>
      </c>
      <c r="B20" s="66" t="s">
        <v>167</v>
      </c>
      <c r="C20" s="100">
        <v>106036.05531</v>
      </c>
      <c r="D20" s="92">
        <v>104472.88584</v>
      </c>
      <c r="E20" s="96">
        <f t="shared" si="0"/>
        <v>1.496244176114736E-2</v>
      </c>
      <c r="F20" s="31">
        <f t="shared" si="1"/>
        <v>1.3518897657108153E-2</v>
      </c>
      <c r="I20" s="61">
        <v>14</v>
      </c>
      <c r="J20" s="66" t="s">
        <v>121</v>
      </c>
      <c r="K20" s="100">
        <v>56362.264929999998</v>
      </c>
      <c r="L20" s="92">
        <v>78303.197421000004</v>
      </c>
      <c r="M20" s="96">
        <f t="shared" si="2"/>
        <v>-0.28020480917316548</v>
      </c>
      <c r="N20" s="31">
        <f t="shared" si="3"/>
        <v>1.5203430136351833E-2</v>
      </c>
    </row>
    <row r="21" spans="1:14" ht="92.25" customHeight="1" x14ac:dyDescent="0.3">
      <c r="A21" s="61">
        <v>15</v>
      </c>
      <c r="B21" s="66" t="s">
        <v>124</v>
      </c>
      <c r="C21" s="100">
        <v>99195.473460000008</v>
      </c>
      <c r="D21" s="92">
        <v>88354.944390000004</v>
      </c>
      <c r="E21" s="96">
        <f t="shared" si="0"/>
        <v>0.12269295334678443</v>
      </c>
      <c r="F21" s="31">
        <f t="shared" si="1"/>
        <v>1.2646768590491506E-2</v>
      </c>
      <c r="I21" s="61">
        <v>15</v>
      </c>
      <c r="J21" s="66" t="s">
        <v>143</v>
      </c>
      <c r="K21" s="100">
        <v>41814.175843999998</v>
      </c>
      <c r="L21" s="92">
        <v>46050.181420000001</v>
      </c>
      <c r="M21" s="96">
        <f t="shared" si="2"/>
        <v>-9.1986729376059895E-2</v>
      </c>
      <c r="N21" s="31">
        <f t="shared" si="3"/>
        <v>1.1279158173343911E-2</v>
      </c>
    </row>
    <row r="22" spans="1:14" ht="96.6" x14ac:dyDescent="0.3">
      <c r="A22" s="61">
        <v>16</v>
      </c>
      <c r="B22" s="69" t="s">
        <v>171</v>
      </c>
      <c r="C22" s="100">
        <v>90523.907529999997</v>
      </c>
      <c r="D22" s="92">
        <v>72300.84289</v>
      </c>
      <c r="E22" s="96">
        <f t="shared" si="0"/>
        <v>0.25204498193368163</v>
      </c>
      <c r="F22" s="31">
        <f t="shared" si="1"/>
        <v>1.1541201130519423E-2</v>
      </c>
      <c r="I22" s="61">
        <v>16</v>
      </c>
      <c r="J22" s="69" t="s">
        <v>147</v>
      </c>
      <c r="K22" s="100">
        <v>38498.590366999997</v>
      </c>
      <c r="L22" s="92">
        <v>53031.666981000002</v>
      </c>
      <c r="M22" s="96">
        <f t="shared" si="2"/>
        <v>-0.27404525336167285</v>
      </c>
      <c r="N22" s="31">
        <f t="shared" si="3"/>
        <v>1.0384796099298845E-2</v>
      </c>
    </row>
    <row r="23" spans="1:14" ht="54.75" customHeight="1" x14ac:dyDescent="0.3">
      <c r="A23" s="61">
        <v>17</v>
      </c>
      <c r="B23" s="66" t="s">
        <v>137</v>
      </c>
      <c r="C23" s="100">
        <v>83876.32004999998</v>
      </c>
      <c r="D23" s="92">
        <v>75192.50248000001</v>
      </c>
      <c r="E23" s="96">
        <f t="shared" si="0"/>
        <v>0.1154878117310929</v>
      </c>
      <c r="F23" s="31">
        <f t="shared" si="1"/>
        <v>1.0693677573121315E-2</v>
      </c>
      <c r="I23" s="61">
        <v>17</v>
      </c>
      <c r="J23" s="66" t="s">
        <v>146</v>
      </c>
      <c r="K23" s="100">
        <v>37254.720185999999</v>
      </c>
      <c r="L23" s="92">
        <v>43859.923770000001</v>
      </c>
      <c r="M23" s="96">
        <f t="shared" si="2"/>
        <v>-0.15059769867903727</v>
      </c>
      <c r="N23" s="31">
        <f t="shared" si="3"/>
        <v>1.0049268536327207E-2</v>
      </c>
    </row>
    <row r="24" spans="1:14" ht="27.6" x14ac:dyDescent="0.3">
      <c r="A24" s="61">
        <v>18</v>
      </c>
      <c r="B24" s="66" t="s">
        <v>168</v>
      </c>
      <c r="C24" s="100">
        <v>76304.322809999998</v>
      </c>
      <c r="D24" s="92">
        <v>35435.869589999995</v>
      </c>
      <c r="E24" s="96">
        <f t="shared" si="0"/>
        <v>1.1533074732708997</v>
      </c>
      <c r="F24" s="31">
        <f t="shared" si="1"/>
        <v>9.7282978685651854E-3</v>
      </c>
      <c r="I24" s="61">
        <v>18</v>
      </c>
      <c r="J24" s="66" t="s">
        <v>161</v>
      </c>
      <c r="K24" s="100">
        <v>36950.196389999997</v>
      </c>
      <c r="L24" s="92">
        <v>44469.091979999997</v>
      </c>
      <c r="M24" s="96">
        <f t="shared" si="2"/>
        <v>-0.16908138338830103</v>
      </c>
      <c r="N24" s="31">
        <f t="shared" si="3"/>
        <v>9.9671248136948259E-3</v>
      </c>
    </row>
    <row r="25" spans="1:14" ht="36.75" customHeight="1" x14ac:dyDescent="0.3">
      <c r="A25" s="61">
        <v>19</v>
      </c>
      <c r="B25" s="66" t="s">
        <v>151</v>
      </c>
      <c r="C25" s="100">
        <v>73860.44915</v>
      </c>
      <c r="D25" s="92">
        <v>69732.853160000013</v>
      </c>
      <c r="E25" s="96">
        <f t="shared" si="0"/>
        <v>5.9191554668347468E-2</v>
      </c>
      <c r="F25" s="31">
        <f t="shared" si="1"/>
        <v>9.4167200962701567E-3</v>
      </c>
      <c r="I25" s="61">
        <v>19</v>
      </c>
      <c r="J25" s="66" t="s">
        <v>120</v>
      </c>
      <c r="K25" s="100">
        <v>34801.8223</v>
      </c>
      <c r="L25" s="92">
        <v>39956.359305999998</v>
      </c>
      <c r="M25" s="96">
        <f t="shared" si="2"/>
        <v>-0.12900417093871652</v>
      </c>
      <c r="N25" s="31">
        <f t="shared" si="3"/>
        <v>9.3876119884982283E-3</v>
      </c>
    </row>
    <row r="26" spans="1:14" ht="69" x14ac:dyDescent="0.3">
      <c r="A26" s="61">
        <v>20</v>
      </c>
      <c r="B26" s="69" t="s">
        <v>146</v>
      </c>
      <c r="C26" s="100">
        <v>66642.634640000004</v>
      </c>
      <c r="D26" s="92">
        <v>109387.67334000001</v>
      </c>
      <c r="E26" s="96">
        <f t="shared" si="0"/>
        <v>-0.39076650407527536</v>
      </c>
      <c r="F26" s="31">
        <f t="shared" si="1"/>
        <v>8.4964963536628812E-3</v>
      </c>
      <c r="I26" s="61">
        <v>20</v>
      </c>
      <c r="J26" s="69" t="s">
        <v>162</v>
      </c>
      <c r="K26" s="100">
        <v>29848.851900000001</v>
      </c>
      <c r="L26" s="92">
        <v>33765.417390000002</v>
      </c>
      <c r="M26" s="96">
        <f t="shared" si="2"/>
        <v>-0.11599339776442197</v>
      </c>
      <c r="N26" s="31">
        <f t="shared" si="3"/>
        <v>8.0515737803577066E-3</v>
      </c>
    </row>
    <row r="27" spans="1:14" ht="13.2" customHeight="1" x14ac:dyDescent="0.3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</row>
    <row r="28" spans="1:14" x14ac:dyDescent="0.3">
      <c r="A28" s="62"/>
      <c r="B28" s="33" t="s">
        <v>135</v>
      </c>
      <c r="C28" s="103">
        <f>SUM(C7:C26)</f>
        <v>5437542.9365899991</v>
      </c>
      <c r="D28" s="93">
        <f>SUM(D7:D27)</f>
        <v>5567613.3570300005</v>
      </c>
      <c r="E28" s="96">
        <f t="shared" ref="E28:E31" si="4">(C28/D28)-1</f>
        <v>-2.3361970758218442E-2</v>
      </c>
      <c r="F28" s="37">
        <f>C28/$C$30</f>
        <v>0.69325085935141362</v>
      </c>
      <c r="I28" s="62"/>
      <c r="J28" s="33" t="s">
        <v>135</v>
      </c>
      <c r="K28" s="103">
        <f>SUM(K7:K26)</f>
        <v>2414608.8625750011</v>
      </c>
      <c r="L28" s="93">
        <f>SUM(L7:L26)</f>
        <v>2772173.8387029995</v>
      </c>
      <c r="M28" s="96">
        <f t="shared" ref="M28" si="5">(K28/L28)-1</f>
        <v>-0.12898360526167085</v>
      </c>
      <c r="N28" s="37">
        <f>K28/$K$30</f>
        <v>0.65132828133092191</v>
      </c>
    </row>
    <row r="29" spans="1:14" x14ac:dyDescent="0.3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</row>
    <row r="30" spans="1:14" x14ac:dyDescent="0.3">
      <c r="A30" s="104" t="s">
        <v>113</v>
      </c>
      <c r="B30" s="105"/>
      <c r="C30" s="102">
        <f>'Ranking capítulos'!D31</f>
        <v>7843543.0165600004</v>
      </c>
      <c r="D30" s="94">
        <f>'Ranking capítulos'!C31</f>
        <v>8141182.1002600007</v>
      </c>
      <c r="E30" s="97">
        <f t="shared" si="4"/>
        <v>-3.6559688757053399E-2</v>
      </c>
      <c r="F30" s="35">
        <f>C30/$C$30</f>
        <v>1</v>
      </c>
      <c r="I30" s="104" t="s">
        <v>113</v>
      </c>
      <c r="J30" s="105"/>
      <c r="K30" s="102">
        <f>'Export-Import Provincias'!I16</f>
        <v>3707207.1515779998</v>
      </c>
      <c r="L30" s="94">
        <f>'Export-Import Provincias'!G16</f>
        <v>4487462.1623919997</v>
      </c>
      <c r="M30" s="97">
        <f>(K30/L30)-1</f>
        <v>-0.17387444898211513</v>
      </c>
      <c r="N30" s="35">
        <f>K30/K30</f>
        <v>1</v>
      </c>
    </row>
    <row r="31" spans="1:14" ht="15" thickBot="1" x14ac:dyDescent="0.35">
      <c r="A31" s="106" t="s">
        <v>114</v>
      </c>
      <c r="B31" s="107"/>
      <c r="C31" s="101">
        <f>'Ranking capítulos'!D32</f>
        <v>20026148.454390008</v>
      </c>
      <c r="D31" s="95">
        <f>'Ranking capítulos'!C32</f>
        <v>21682704.260430001</v>
      </c>
      <c r="E31" s="98">
        <f t="shared" si="4"/>
        <v>-7.6399870889865662E-2</v>
      </c>
      <c r="F31" s="10">
        <f>C30/C31</f>
        <v>0.39166507900527359</v>
      </c>
      <c r="I31" s="106" t="s">
        <v>114</v>
      </c>
      <c r="J31" s="107"/>
      <c r="K31" s="101">
        <v>17281325.952973999</v>
      </c>
      <c r="L31" s="95">
        <v>18843014.050771002</v>
      </c>
      <c r="M31" s="98">
        <f>(K31/L31)-1</f>
        <v>-8.2878890478410683E-2</v>
      </c>
      <c r="N31" s="10">
        <f>K30/K31</f>
        <v>0.21452098997878197</v>
      </c>
    </row>
    <row r="32" spans="1:14" x14ac:dyDescent="0.3">
      <c r="B32" s="3" t="s">
        <v>38</v>
      </c>
    </row>
    <row r="33" spans="1:649" x14ac:dyDescent="0.3">
      <c r="B33" s="90" t="s">
        <v>165</v>
      </c>
      <c r="E33" s="110"/>
      <c r="F33" s="109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</row>
    <row r="34" spans="1:649" x14ac:dyDescent="0.3">
      <c r="A34" s="90"/>
      <c r="B34" s="90" t="s">
        <v>49</v>
      </c>
      <c r="C34" s="90"/>
      <c r="F34" s="90"/>
      <c r="H34" s="90"/>
      <c r="I34" s="90"/>
      <c r="J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</row>
    <row r="35" spans="1:649" s="70" customFormat="1" x14ac:dyDescent="0.3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</row>
    <row r="36" spans="1:649" s="70" customFormat="1" x14ac:dyDescent="0.3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</row>
    <row r="37" spans="1:649" s="70" customFormat="1" x14ac:dyDescent="0.3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</row>
    <row r="38" spans="1:649" s="70" customFormat="1" x14ac:dyDescent="0.3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</row>
    <row r="39" spans="1:649" s="70" customFormat="1" x14ac:dyDescent="0.3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</row>
    <row r="40" spans="1:649" s="70" customFormat="1" x14ac:dyDescent="0.3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</row>
    <row r="41" spans="1:649" s="70" customFormat="1" x14ac:dyDescent="0.3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</row>
    <row r="42" spans="1:649" s="70" customFormat="1" x14ac:dyDescent="0.3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</row>
    <row r="43" spans="1:649" s="70" customFormat="1" x14ac:dyDescent="0.3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</row>
    <row r="44" spans="1:649" s="70" customFormat="1" x14ac:dyDescent="0.3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</row>
    <row r="45" spans="1:649" s="70" customFormat="1" x14ac:dyDescent="0.3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</row>
    <row r="46" spans="1:649" s="70" customFormat="1" x14ac:dyDescent="0.3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</row>
    <row r="47" spans="1:649" s="70" customFormat="1" x14ac:dyDescent="0.3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</row>
    <row r="48" spans="1:649" s="70" customFormat="1" x14ac:dyDescent="0.3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</row>
    <row r="49" spans="1:649" s="70" customFormat="1" x14ac:dyDescent="0.3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</row>
    <row r="50" spans="1:649" s="70" customFormat="1" x14ac:dyDescent="0.3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</row>
    <row r="51" spans="1:649" s="70" customFormat="1" x14ac:dyDescent="0.3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</row>
    <row r="52" spans="1:649" s="70" customFormat="1" x14ac:dyDescent="0.3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</row>
    <row r="53" spans="1:649" s="70" customFormat="1" x14ac:dyDescent="0.3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</row>
    <row r="54" spans="1:649" s="70" customFormat="1" x14ac:dyDescent="0.3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</row>
    <row r="55" spans="1:649" x14ac:dyDescent="0.3">
      <c r="B55" s="3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</row>
    <row r="56" spans="1:649" x14ac:dyDescent="0.3"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</row>
    <row r="57" spans="1:649" x14ac:dyDescent="0.3"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</row>
    <row r="58" spans="1:649" x14ac:dyDescent="0.3"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</row>
    <row r="59" spans="1:649" x14ac:dyDescent="0.3"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</row>
    <row r="60" spans="1:649" x14ac:dyDescent="0.3"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</row>
    <row r="61" spans="1:649" x14ac:dyDescent="0.3"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</row>
    <row r="62" spans="1:649" x14ac:dyDescent="0.3">
      <c r="B62" s="90"/>
      <c r="C62" s="90"/>
    </row>
    <row r="63" spans="1:649" x14ac:dyDescent="0.3">
      <c r="B63" s="90"/>
      <c r="C63" s="90"/>
    </row>
    <row r="64" spans="1:649" x14ac:dyDescent="0.3">
      <c r="B64" s="90"/>
      <c r="C64" s="90"/>
    </row>
    <row r="65" spans="2:3" x14ac:dyDescent="0.3">
      <c r="B65" s="90"/>
      <c r="C65" s="90"/>
    </row>
    <row r="66" spans="2:3" x14ac:dyDescent="0.3">
      <c r="B66" s="90"/>
      <c r="C66" s="90"/>
    </row>
    <row r="67" spans="2:3" x14ac:dyDescent="0.3">
      <c r="B67" s="90"/>
      <c r="C67" s="90"/>
    </row>
    <row r="68" spans="2:3" x14ac:dyDescent="0.3">
      <c r="B68" s="90"/>
      <c r="C68" s="90"/>
    </row>
    <row r="69" spans="2:3" x14ac:dyDescent="0.3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E37"/>
  <sheetViews>
    <sheetView zoomScale="70" zoomScaleNormal="70" workbookViewId="0">
      <selection activeCell="C29" sqref="C29"/>
    </sheetView>
  </sheetViews>
  <sheetFormatPr baseColWidth="10" defaultRowHeight="14.4" x14ac:dyDescent="0.3"/>
  <cols>
    <col min="1" max="1" width="84.44140625" customWidth="1"/>
    <col min="2" max="2" width="16.33203125" customWidth="1"/>
    <col min="3" max="3" width="16" customWidth="1"/>
  </cols>
  <sheetData>
    <row r="1" spans="1:5" ht="15.6" x14ac:dyDescent="0.3">
      <c r="A1" s="12" t="s">
        <v>136</v>
      </c>
    </row>
    <row r="3" spans="1:5" x14ac:dyDescent="0.3">
      <c r="A3" s="157" t="s">
        <v>190</v>
      </c>
      <c r="B3" s="157"/>
      <c r="C3" s="90"/>
      <c r="D3" s="90"/>
      <c r="E3" s="90"/>
    </row>
    <row r="4" spans="1:5" ht="15" thickBot="1" x14ac:dyDescent="0.35"/>
    <row r="5" spans="1:5" ht="57.6" x14ac:dyDescent="0.3">
      <c r="A5" s="111" t="s">
        <v>53</v>
      </c>
      <c r="B5" s="19" t="s">
        <v>191</v>
      </c>
      <c r="C5" s="19" t="s">
        <v>192</v>
      </c>
      <c r="D5" s="20" t="s">
        <v>56</v>
      </c>
    </row>
    <row r="6" spans="1:5" ht="32.25" customHeight="1" x14ac:dyDescent="0.3">
      <c r="A6" s="42" t="str">
        <f>'Ranking productos'!B7</f>
        <v>15092000 -- ACEITE DE OLIVA VIRGEN EXTRA.</v>
      </c>
      <c r="B6" s="4">
        <f>'Ranking productos'!C7</f>
        <v>881801.99699000001</v>
      </c>
      <c r="C6" s="100">
        <v>1254124.54</v>
      </c>
      <c r="D6" s="37">
        <f>B6/C6</f>
        <v>0.70312155520854414</v>
      </c>
    </row>
    <row r="7" spans="1:5" ht="28.8" x14ac:dyDescent="0.3">
      <c r="A7" s="42" t="str">
        <f>'Ranking productos'!B8</f>
        <v>07096010 -- PIMIENTOS DULCES, DEL GENERO CAPSICUM O DEL GENERO PIMENTA, FRESCOS O REFRIGERADOS. </v>
      </c>
      <c r="B7" s="4">
        <f>'Ranking productos'!C8</f>
        <v>650202.67207999981</v>
      </c>
      <c r="C7" s="100">
        <v>973142.13</v>
      </c>
      <c r="D7" s="37">
        <f t="shared" ref="D7:D29" si="0">B7/C7</f>
        <v>0.66814769604107038</v>
      </c>
    </row>
    <row r="8" spans="1:5" x14ac:dyDescent="0.3">
      <c r="A8" s="42" t="str">
        <f>'Ranking productos'!B9</f>
        <v>08101000 -- (DESDE 01.01.2000) FRESAS, FRESCAS. </v>
      </c>
      <c r="B8" s="4">
        <f>'Ranking productos'!C9</f>
        <v>547356.44217000005</v>
      </c>
      <c r="C8" s="100">
        <v>678719.52</v>
      </c>
      <c r="D8" s="37">
        <f t="shared" si="0"/>
        <v>0.8064545457157325</v>
      </c>
    </row>
    <row r="9" spans="1:5" x14ac:dyDescent="0.3">
      <c r="A9" s="42" t="str">
        <f>'Ranking productos'!B10</f>
        <v>07020000 -- (DESDE 01.01.98) TOMATES FRESCOS O REFRIGERADOS. </v>
      </c>
      <c r="B9" s="4">
        <f>'Ranking productos'!C10</f>
        <v>537131.74999000004</v>
      </c>
      <c r="C9" s="100">
        <v>749158.81</v>
      </c>
      <c r="D9" s="37">
        <f t="shared" si="0"/>
        <v>0.71697982166157803</v>
      </c>
    </row>
    <row r="10" spans="1:5" x14ac:dyDescent="0.3">
      <c r="A10" s="42" t="str">
        <f>'Ranking productos'!B11</f>
        <v>07070005 -- (DESDE 01.01.98) PEPINOS, FRESCOS O REFRIGERADOS. </v>
      </c>
      <c r="B10" s="4">
        <f>'Ranking productos'!C11</f>
        <v>448529.63455000002</v>
      </c>
      <c r="C10" s="100">
        <v>556968.16</v>
      </c>
      <c r="D10" s="37">
        <f t="shared" si="0"/>
        <v>0.80530570104761467</v>
      </c>
    </row>
    <row r="11" spans="1:5" ht="28.8" x14ac:dyDescent="0.3">
      <c r="A11" s="42" t="str">
        <f>'Ranking productos'!B12</f>
        <v>15099000 -- ACEITE DE OLIVA Y SUS FRACCIONES, INCLUSO REFINADO, PERO SIN MODIFICAR QUIMICAMENTE (EXCEPTO VIRGEN). </v>
      </c>
      <c r="B11" s="4">
        <f>'Ranking productos'!C12</f>
        <v>377631.87563000002</v>
      </c>
      <c r="C11" s="100">
        <v>476485.34</v>
      </c>
      <c r="D11" s="37">
        <f t="shared" si="0"/>
        <v>0.792536189319067</v>
      </c>
    </row>
    <row r="12" spans="1:5" x14ac:dyDescent="0.3">
      <c r="A12" s="42" t="str">
        <f>'Ranking productos'!B13</f>
        <v>08102010 -- FRAMBUESAS, FRESCAS. </v>
      </c>
      <c r="B12" s="4">
        <f>'Ranking productos'!C13</f>
        <v>281763.97372000001</v>
      </c>
      <c r="C12" s="100">
        <v>322022.56</v>
      </c>
      <c r="D12" s="37">
        <f t="shared" si="0"/>
        <v>0.87498209355270018</v>
      </c>
    </row>
    <row r="13" spans="1:5" ht="28.8" x14ac:dyDescent="0.3">
      <c r="A13" s="42" t="str">
        <f>'Ranking productos'!B14</f>
        <v>20057000 -- (DESDE 01.01.2008) ACEITUNAS, PREPARADAS O CONSERVADAS (EXCEPTO EN VINAGRE O ACIDO ACETICO), SIN CONGELAR. </v>
      </c>
      <c r="B13" s="4">
        <f>'Ranking productos'!C14</f>
        <v>266366.54811999999</v>
      </c>
      <c r="C13" s="100">
        <v>389973.35</v>
      </c>
      <c r="D13" s="37">
        <f t="shared" si="0"/>
        <v>0.68303782327689833</v>
      </c>
    </row>
    <row r="14" spans="1:5" x14ac:dyDescent="0.3">
      <c r="A14" s="42" t="str">
        <f>'Ranking productos'!B15</f>
        <v>07099310 -- (DESDE 01.01.12) CALABACINES (ZAPALLITOS), FRESCOS O REFRIGERADOS. </v>
      </c>
      <c r="B14" s="4">
        <f>'Ranking productos'!C15</f>
        <v>217538.35634000003</v>
      </c>
      <c r="C14" s="100">
        <v>269863.13</v>
      </c>
      <c r="D14" s="37">
        <f t="shared" si="0"/>
        <v>0.80610625223238175</v>
      </c>
    </row>
    <row r="15" spans="1:5" ht="27.75" customHeight="1" x14ac:dyDescent="0.3">
      <c r="A15" s="42" t="str">
        <f>'Ranking productos'!B16</f>
        <v>08044000 -- (DESDE 01.01.2000) AGUACATES, FRESCOS O SECOS. </v>
      </c>
      <c r="B15" s="4">
        <f>'Ranking productos'!C16</f>
        <v>186115.93229000003</v>
      </c>
      <c r="C15" s="100">
        <v>220170.76</v>
      </c>
      <c r="D15" s="37">
        <f t="shared" si="0"/>
        <v>0.84532538421541548</v>
      </c>
    </row>
    <row r="16" spans="1:5" x14ac:dyDescent="0.3">
      <c r="A16" s="42" t="str">
        <f>'Ranking productos'!B17</f>
        <v>08071100 -- (DESDE 01.01.96) SANDIAS, FRESCAS. </v>
      </c>
      <c r="B16" s="4">
        <f>'Ranking productos'!C17</f>
        <v>176862.83325</v>
      </c>
      <c r="C16" s="100">
        <v>296219.63</v>
      </c>
      <c r="D16" s="37">
        <f t="shared" si="0"/>
        <v>0.59706655244286133</v>
      </c>
    </row>
    <row r="17" spans="1:4" x14ac:dyDescent="0.3">
      <c r="A17" s="42" t="str">
        <f>'Ranking productos'!B18</f>
        <v>08104030 -- FRUTOS DEL VACCINIUM MYRTILLUS (ARANDANOS O MIRTILOS), FRESCOS. </v>
      </c>
      <c r="B17" s="4">
        <f>'Ranking productos'!C18</f>
        <v>138416.47877999998</v>
      </c>
      <c r="C17" s="100">
        <v>158900.26999999999</v>
      </c>
      <c r="D17" s="37">
        <f t="shared" si="0"/>
        <v>0.87109026800269118</v>
      </c>
    </row>
    <row r="18" spans="1:4" ht="57.6" x14ac:dyDescent="0.3">
      <c r="A18" s="117" t="str">
        <f>'Ranking productos'!B19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8" s="4">
        <f>'Ranking productos'!C19</f>
        <v>131385.27972999998</v>
      </c>
      <c r="C18" s="100">
        <v>151062.13</v>
      </c>
      <c r="D18" s="37">
        <f t="shared" si="0"/>
        <v>0.86974332832457724</v>
      </c>
    </row>
    <row r="19" spans="1:4" x14ac:dyDescent="0.3">
      <c r="A19" s="117" t="str">
        <f>'Ranking productos'!B20</f>
        <v>08104010 -- FRUTOS DEL VACCINIUM VITIS IDAEA (ARANDANOS ROJOS), FRESCOS. </v>
      </c>
      <c r="B19" s="4">
        <f>'Ranking productos'!C20</f>
        <v>106036.05531</v>
      </c>
      <c r="C19" s="100">
        <v>142553.79999999999</v>
      </c>
      <c r="D19" s="37">
        <f t="shared" si="0"/>
        <v>0.7438318396984156</v>
      </c>
    </row>
    <row r="20" spans="1:4" ht="42.75" customHeight="1" x14ac:dyDescent="0.3">
      <c r="A20" s="42" t="str">
        <f>'Ranking productos'!B21</f>
        <v>07093000 -- BERENJENAS, FRESCAS O REFRIGERADAS. </v>
      </c>
      <c r="B20" s="4">
        <f>'Ranking productos'!C21</f>
        <v>99195.473460000008</v>
      </c>
      <c r="C20" s="100">
        <v>123633.24</v>
      </c>
      <c r="D20" s="37">
        <f t="shared" si="0"/>
        <v>0.80233660025410647</v>
      </c>
    </row>
    <row r="21" spans="1:4" ht="28.8" x14ac:dyDescent="0.3">
      <c r="A21" s="42" t="str">
        <f>'Ranking productos'!B22</f>
        <v>08104050 -- FRUTOS DEL VACCINIUM MACROCARPUM Y DEL VACCINIUM CORYMBOSUM, FRESCOS. </v>
      </c>
      <c r="B21" s="4">
        <f>'Ranking productos'!C22</f>
        <v>90523.907529999997</v>
      </c>
      <c r="C21" s="100">
        <v>107034</v>
      </c>
      <c r="D21" s="37">
        <f t="shared" si="0"/>
        <v>0.84574908468337162</v>
      </c>
    </row>
    <row r="22" spans="1:4" ht="28.5" customHeight="1" x14ac:dyDescent="0.3">
      <c r="A22" s="42" t="str">
        <f>'Ranking productos'!B23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2" s="4">
        <f>'Ranking productos'!C23</f>
        <v>83876.32004999998</v>
      </c>
      <c r="C22" s="100">
        <v>410143.8</v>
      </c>
      <c r="D22" s="37">
        <f t="shared" si="0"/>
        <v>0.20450466409586096</v>
      </c>
    </row>
    <row r="23" spans="1:4" x14ac:dyDescent="0.3">
      <c r="A23" s="42" t="str">
        <f>'Ranking productos'!B24</f>
        <v>07061000 -- ZANAHORIAS Y NABOS, FRESCOS O REFRIGERADOS. </v>
      </c>
      <c r="B23" s="4">
        <f>'Ranking productos'!C24</f>
        <v>76304.322809999998</v>
      </c>
      <c r="C23" s="100">
        <v>94812.41</v>
      </c>
      <c r="D23" s="37">
        <f t="shared" si="0"/>
        <v>0.80479256681693878</v>
      </c>
    </row>
    <row r="24" spans="1:4" ht="15" customHeight="1" x14ac:dyDescent="0.3">
      <c r="A24" s="42" t="str">
        <f>'Ranking productos'!B25</f>
        <v>03075200 -- (DESDE 01.01.2017) PULPO "OCTOPUS SPP.", CONGELADO</v>
      </c>
      <c r="B24" s="4">
        <f>'Ranking productos'!C25</f>
        <v>73860.44915</v>
      </c>
      <c r="C24" s="100">
        <v>196363.09</v>
      </c>
      <c r="D24" s="37">
        <f>B24/C24</f>
        <v>0.37614222280775883</v>
      </c>
    </row>
    <row r="25" spans="1:4" ht="44.25" customHeight="1" x14ac:dyDescent="0.3">
      <c r="A25" s="42" t="str">
        <f>'Ranking productos'!B26</f>
        <v>15121990 -- (DESDE 01.01.2004) ACEITES DE GIRASOL, DE CARTAMO, Y SUS FRACCIONES, INCLUSO REFINADOS, PERO SIN MODIFICAR QUIMICAMENTE (EXCEPTO EN BRUTO O QUE SE DESTINEN A USOS TECNICOS O INDUSTRIALES). </v>
      </c>
      <c r="B25" s="4">
        <f>'Ranking productos'!C26</f>
        <v>66642.634640000004</v>
      </c>
      <c r="C25" s="100">
        <v>186421.7</v>
      </c>
      <c r="D25" s="37">
        <f t="shared" si="0"/>
        <v>0.35748324706834023</v>
      </c>
    </row>
    <row r="26" spans="1:4" x14ac:dyDescent="0.3">
      <c r="A26" s="21"/>
      <c r="B26" s="4"/>
      <c r="C26" s="100"/>
      <c r="D26" s="31"/>
    </row>
    <row r="27" spans="1:4" x14ac:dyDescent="0.3">
      <c r="A27" s="33" t="s">
        <v>135</v>
      </c>
      <c r="B27" s="34">
        <f>SUM(B6:B26)</f>
        <v>5437542.9365899991</v>
      </c>
      <c r="C27" s="103">
        <f>SUM(C6:C26)</f>
        <v>7757772.3699999982</v>
      </c>
      <c r="D27" s="37">
        <f t="shared" si="0"/>
        <v>0.70091550476751108</v>
      </c>
    </row>
    <row r="28" spans="1:4" x14ac:dyDescent="0.3">
      <c r="A28" s="33"/>
      <c r="B28" s="34"/>
      <c r="C28" s="103"/>
      <c r="D28" s="37"/>
    </row>
    <row r="29" spans="1:4" x14ac:dyDescent="0.3">
      <c r="A29" s="24" t="s">
        <v>47</v>
      </c>
      <c r="B29" s="25">
        <f>'Ranking productos'!C30</f>
        <v>7843543.0165600004</v>
      </c>
      <c r="C29" s="102">
        <v>35976028.676489994</v>
      </c>
      <c r="D29" s="38">
        <f t="shared" si="0"/>
        <v>0.21802136881455411</v>
      </c>
    </row>
    <row r="30" spans="1:4" ht="15" thickBot="1" x14ac:dyDescent="0.35">
      <c r="A30" s="28" t="s">
        <v>48</v>
      </c>
      <c r="B30" s="9">
        <f>'Ranking productos'!C31</f>
        <v>20026148.454390008</v>
      </c>
      <c r="C30" s="101">
        <v>199951161.52539998</v>
      </c>
      <c r="D30" s="39">
        <f>B30/C30</f>
        <v>0.10015519940776171</v>
      </c>
    </row>
    <row r="31" spans="1:4" x14ac:dyDescent="0.3">
      <c r="A31" s="3" t="s">
        <v>38</v>
      </c>
    </row>
    <row r="32" spans="1:4" x14ac:dyDescent="0.3">
      <c r="A32" s="90" t="s">
        <v>165</v>
      </c>
    </row>
    <row r="33" spans="1:4" x14ac:dyDescent="0.3">
      <c r="A33" t="s">
        <v>49</v>
      </c>
    </row>
    <row r="34" spans="1:4" ht="28.95" customHeight="1" x14ac:dyDescent="0.3">
      <c r="A34" s="143" t="s">
        <v>50</v>
      </c>
      <c r="B34" s="143"/>
      <c r="C34" s="143"/>
      <c r="D34" s="68"/>
    </row>
    <row r="35" spans="1:4" x14ac:dyDescent="0.3">
      <c r="A35" s="68"/>
      <c r="B35" s="68"/>
      <c r="C35" s="68"/>
      <c r="D35" s="68"/>
    </row>
    <row r="37" spans="1:4" x14ac:dyDescent="0.3">
      <c r="C37" s="118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2023-08-25T11:54:09Z</cp:lastPrinted>
  <dcterms:created xsi:type="dcterms:W3CDTF">2019-11-04T11:31:27Z</dcterms:created>
  <dcterms:modified xsi:type="dcterms:W3CDTF">2023-08-28T09:24:35Z</dcterms:modified>
</cp:coreProperties>
</file>