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8_Ene-Ago_2023\"/>
    </mc:Choice>
  </mc:AlternateContent>
  <xr:revisionPtr revIDLastSave="0" documentId="13_ncr:1_{A3C9B082-341E-4FF8-8C9D-02B78F529695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países'!$G$4</definedName>
    <definedName name="_xlchart.v5.1" hidden="1">'Ranking países'!$G$5:$G$34</definedName>
    <definedName name="_xlchart.v5.2" hidden="1">'Ranking países'!$H$5:$H$34</definedName>
    <definedName name="_xlchart.v5.3" hidden="1">'Ranking países'!$I$4</definedName>
    <definedName name="_xlchart.v5.4" hidden="1">'Ranking países'!$A$4</definedName>
    <definedName name="_xlchart.v5.5" hidden="1">'Ranking países'!$A$5:$A$34</definedName>
    <definedName name="_xlchart.v5.6" hidden="1">'Ranking países'!$B$5:$B$34</definedName>
    <definedName name="_xlchart.v5.7" hidden="1">'Ranking países'!$C$4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E31" i="4"/>
  <c r="F31" i="4"/>
  <c r="D35" i="7"/>
  <c r="E35" i="7"/>
  <c r="D36" i="7"/>
  <c r="E36" i="7"/>
  <c r="D37" i="7"/>
  <c r="E37" i="7"/>
  <c r="D38" i="7"/>
  <c r="E38" i="7"/>
  <c r="D39" i="7"/>
  <c r="E39" i="7"/>
  <c r="D40" i="7"/>
  <c r="E40" i="7"/>
  <c r="D41" i="7"/>
  <c r="E41" i="7"/>
  <c r="C52" i="1" l="1"/>
  <c r="D52" i="1"/>
  <c r="E52" i="1"/>
  <c r="C16" i="1"/>
  <c r="D16" i="1"/>
  <c r="E16" i="1"/>
  <c r="E16" i="8" l="1"/>
  <c r="A9" i="6" l="1"/>
  <c r="B52" i="1" l="1"/>
  <c r="B16" i="1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7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5" i="4" l="1"/>
  <c r="G26" i="4"/>
  <c r="G24" i="4"/>
  <c r="G7" i="4"/>
  <c r="G30" i="4"/>
  <c r="G11" i="4"/>
  <c r="G9" i="4"/>
  <c r="G21" i="4"/>
  <c r="G8" i="4"/>
  <c r="G29" i="4"/>
  <c r="G23" i="4"/>
  <c r="G16" i="4"/>
  <c r="G22" i="4"/>
  <c r="G25" i="4"/>
  <c r="G12" i="4"/>
  <c r="G20" i="4"/>
  <c r="G17" i="4"/>
  <c r="G10" i="4"/>
  <c r="G18" i="4"/>
  <c r="G14" i="4"/>
  <c r="G13" i="4"/>
  <c r="G28" i="4"/>
  <c r="L30" i="8" l="1"/>
  <c r="D30" i="8" l="1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E12" i="7"/>
  <c r="E33" i="7"/>
  <c r="E17" i="7"/>
  <c r="E27" i="7"/>
  <c r="E11" i="7"/>
  <c r="E26" i="7"/>
  <c r="E10" i="7"/>
  <c r="E24" i="7"/>
  <c r="E8" i="7"/>
  <c r="E29" i="7"/>
  <c r="E13" i="7"/>
  <c r="E23" i="7"/>
  <c r="E7" i="7"/>
  <c r="E22" i="7"/>
  <c r="E6" i="7"/>
  <c r="E20" i="7"/>
  <c r="E5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<sst xmlns="http://schemas.openxmlformats.org/spreadsheetml/2006/main" count="294" uniqueCount="196">
  <si>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</si>
  <si>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</si>
  <si>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</si>
  <si>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</si>
  <si>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</si>
  <si>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</si>
  <si>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</si>
  <si>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</si>
  <si>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</si>
  <si>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</si>
  <si>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</si>
  <si>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</si>
  <si>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</si>
  <si>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</si>
  <si>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</si>
  <si>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</si>
  <si>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</si>
  <si>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</si>
  <si>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</si>
  <si>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</si>
  <si>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</si>
  <si>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</si>
  <si>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</si>
  <si>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</si>
  <si>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</si>
  <si>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</si>
  <si>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</si>
  <si>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</si>
  <si>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</si>
  <si>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</si>
  <si>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</si>
  <si>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</si>
  <si>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</si>
  <si>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</si>
  <si>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</si>
  <si>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</si>
  <si>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</si>
  <si>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</si>
  <si>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</si>
  <si>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</si>
  <si>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</si>
  <si>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</si>
  <si>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</si>
  <si>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</si>
  <si>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</si>
  <si>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</si>
  <si>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</si>
  <si>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</si>
  <si>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</si>
  <si>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</si>
  <si>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</si>
  <si>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</si>
  <si>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</si>
  <si>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</si>
  <si>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</si>
  <si>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</si>
  <si>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</si>
  <si>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</si>
  <si>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</si>
  <si>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</si>
  <si>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</si>
  <si>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</si>
  <si>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</si>
  <si>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</si>
  <si>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</si>
  <si>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</si>
  <si>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</si>
  <si>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</si>
  <si>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</si>
  <si>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</si>
  <si>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</si>
  <si>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</si>
  <si>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</si>
  <si>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</si>
  <si>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</si>
  <si>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</si>
  <si>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</si>
  <si>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</si>
  <si>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</si>
  <si>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</si>
  <si>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</si>
  <si>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</si>
  <si>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</si>
  <si>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</si>
  <si>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</si>
  <si>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</si>
  <si>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</si>
  <si>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</si>
  <si>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</si>
  <si>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</si>
  <si>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</si>
  <si>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</si>
  <si>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</si>
  <si>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</si>
  <si>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</si>
  <si>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</si>
  <si>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</si>
  <si>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</si>
  <si>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</si>
  <si>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</si>
  <si>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</si>
  <si>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</si>
  <si>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</si>
  <si>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</si>
  <si>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</si>
  <si>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</si>
  <si>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</si>
  <si>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</si>
  <si>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</si>
  <si>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</si>
  <si>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</si>
  <si>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</si>
  <si>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</si>
  <si>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</si>
  <si>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</si>
  <si>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</si>
  <si>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</si>
  <si>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</si>
  <si>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</si>
  <si>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</si>
  <si>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</si>
  <si>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</si>
  <si>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</si>
  <si>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</si>
  <si>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</si>
  <si>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</si>
  <si>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</si>
  <si>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</si>
  <si>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</si>
  <si>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</si>
  <si>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</si>
  <si>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</si>
  <si>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</si>
  <si>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</si>
  <si>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</si>
  <si>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</si>
  <si>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</si>
  <si>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</si>
  <si>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</si>
  <si>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</si>
  <si>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</si>
  <si>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</si>
  <si>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</si>
  <si>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</si>
  <si>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</si>
  <si>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</si>
  <si>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</si>
  <si>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</si>
  <si>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</si>
  <si>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</si>
  <si>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</si>
  <si>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</si>
  <si>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</si>
  <si>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</si>
  <si>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Hungría</t>
  </si>
  <si>
    <t>Eslovaquia</t>
  </si>
  <si>
    <t>Letonia</t>
  </si>
  <si>
    <t>Turquía</t>
  </si>
  <si>
    <t>Pakistán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</si>
  <si>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</si>
  <si>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</si>
  <si>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</si>
  <si>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</si>
  <si>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</si>
  <si>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</si>
  <si>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</si>
  <si>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</si>
  <si>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</si>
  <si>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</si>
  <si>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</si>
  <si>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</si>
  <si>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t>Bulgaria</t>
  </si>
  <si>
    <t>08071900 -- (DESDE 01.01.96) MELONES, FRESCOS. </t>
  </si>
  <si>
    <t>Rumanía</t>
  </si>
  <si>
    <t>10062098 -- (DESDE 01.01.89) ARROZ DESCASCARILLADO (ARROZ CARGO O ARROZ PARDO) DE GRANO LARGO, QUE PRESENTE UNA RELACION LONGITUD/ANCHURA IGUAL O SUPERIOR A 3 (EXCEPTO ESCALDADO ("PARABOILED")). </t>
  </si>
  <si>
    <t>COMERCIO EXTERIOR AGROALIMENTARIO ENE-AGO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</si>
  <si>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20 de octubre 2023. Datos definitivos hasta 2021. 2022 y 2023 provisionales. </t>
    </r>
  </si>
  <si>
    <t>Enero-Agosto</t>
  </si>
  <si>
    <t>Ene-Ago 2023</t>
  </si>
  <si>
    <t>Valor Exportado Ene-Ago 2023 (Millones Euros)</t>
  </si>
  <si>
    <t>Valor Exportado Ene-Ago 2022 (Millones Euros)</t>
  </si>
  <si>
    <t>%Variación    Ene-Ago 2022 / Ene-Ago 2023</t>
  </si>
  <si>
    <t>Valor Importado Ene-Ago 2023 (Millones Euros)</t>
  </si>
  <si>
    <t>Valor Importado Ene-Ago 2022 (Millones Euros)</t>
  </si>
  <si>
    <t xml:space="preserve"> Capítulos Arancelarios Exportados e Importados Ene-Ago 2023 (Ordenado según valor exportado en 2023)</t>
  </si>
  <si>
    <t>Ene-Ago 2022</t>
  </si>
  <si>
    <t>Principales Productos Agroalimentarios Exportados por Andalucía en Ene-Ago de 2023 en valor</t>
  </si>
  <si>
    <t>Principales Productos Agroalimentarios Exportados por Andalucía en Ene-Ago de 2023 en peso</t>
  </si>
  <si>
    <t>Valor Exportado Ene-Ago 2023 (Miles  Euros)</t>
  </si>
  <si>
    <t>Valor Exportado Ene-Ago 2022 (Miles  Euros)</t>
  </si>
  <si>
    <t>Cantidad Exportada Ene-Ago 2023 (Toneladas)</t>
  </si>
  <si>
    <t>Cantidad Exportada Ene-Ago 2022 (Toneladas)</t>
  </si>
  <si>
    <t>Principales Productos Agroalimentarios Exportados por Andalucía y España. Ene-Ago 2023.</t>
  </si>
  <si>
    <t>Valor Exportado Andalucía Ene-Ago 2023 (Miles  Euros)</t>
  </si>
  <si>
    <t>Valor Exportado España Ene-Ago 2023 (Miles  Euros)</t>
  </si>
  <si>
    <t>% variación periodo 2023/2022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</si>
</sst>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(Ene-Ago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2787199.3069799999</c:v>
                </c:pt>
                <c:pt idx="1">
                  <c:v>625289.96706000005</c:v>
                </c:pt>
                <c:pt idx="2">
                  <c:v>718173.27601000003</c:v>
                </c:pt>
                <c:pt idx="3">
                  <c:v>634097.98520999996</c:v>
                </c:pt>
                <c:pt idx="4">
                  <c:v>1336252.7529599997</c:v>
                </c:pt>
                <c:pt idx="5">
                  <c:v>178977.47453999997</c:v>
                </c:pt>
                <c:pt idx="6">
                  <c:v>940981.49387999997</c:v>
                </c:pt>
                <c:pt idx="7">
                  <c:v>2261894.1101200003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Ene-Ago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1775975.9646920001</c:v>
                </c:pt>
                <c:pt idx="1">
                  <c:v>341505.67903599999</c:v>
                </c:pt>
                <c:pt idx="2">
                  <c:v>306494.62881700002</c:v>
                </c:pt>
                <c:pt idx="3">
                  <c:v>188966.682787</c:v>
                </c:pt>
                <c:pt idx="4">
                  <c:v>419645.13546899997</c:v>
                </c:pt>
                <c:pt idx="5">
                  <c:v>46410.343295999999</c:v>
                </c:pt>
                <c:pt idx="6">
                  <c:v>295763.57532499998</c:v>
                </c:pt>
                <c:pt idx="7">
                  <c:v>1005181.234527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(Ene-Ago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294687.76149</c:v>
                </c:pt>
                <c:pt idx="1">
                  <c:v>842486.38552999997</c:v>
                </c:pt>
                <c:pt idx="2">
                  <c:v>187337.75594</c:v>
                </c:pt>
                <c:pt idx="3">
                  <c:v>248258.34655000007</c:v>
                </c:pt>
                <c:pt idx="4">
                  <c:v>733144.3298200001</c:v>
                </c:pt>
                <c:pt idx="5">
                  <c:v>206377.95852999997</c:v>
                </c:pt>
                <c:pt idx="6">
                  <c:v>972083.0226799997</c:v>
                </c:pt>
                <c:pt idx="7">
                  <c:v>1283247.9404000004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(Ene-Ago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103626.95140599999</c:v>
                </c:pt>
                <c:pt idx="1">
                  <c:v>959824.35874399997</c:v>
                </c:pt>
                <c:pt idx="2">
                  <c:v>99905.518987999996</c:v>
                </c:pt>
                <c:pt idx="3">
                  <c:v>203328.31574600001</c:v>
                </c:pt>
                <c:pt idx="4">
                  <c:v>1288301.175089</c:v>
                </c:pt>
                <c:pt idx="5">
                  <c:v>50004.824645000001</c:v>
                </c:pt>
                <c:pt idx="6">
                  <c:v>679681.58852200001</c:v>
                </c:pt>
                <c:pt idx="7">
                  <c:v>965562.83515599999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0</xdr:rowOff>
    </xdr:from>
    <xdr:to>
      <xdr:col>3</xdr:col>
      <xdr:colOff>349340</xdr:colOff>
      <xdr:row>59</xdr:row>
      <xdr:rowOff>38351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3D2191D4-6829-40C1-AC9D-C912EADE6A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696450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9525</xdr:colOff>
      <xdr:row>44</xdr:row>
      <xdr:rowOff>9525</xdr:rowOff>
    </xdr:from>
    <xdr:to>
      <xdr:col>9</xdr:col>
      <xdr:colOff>286080</xdr:colOff>
      <xdr:row>59</xdr:row>
      <xdr:rowOff>60069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C02B764D-1884-4445-8199-649544B81D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91150" y="9705975"/>
          <a:ext cx="3810330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60</xdr:row>
      <xdr:rowOff>9525</xdr:rowOff>
    </xdr:from>
    <xdr:to>
      <xdr:col>3</xdr:col>
      <xdr:colOff>489560</xdr:colOff>
      <xdr:row>75</xdr:row>
      <xdr:rowOff>121034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A4283E3E-690E-4064-8181-81C195253D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53975"/>
          <a:ext cx="4109060" cy="2969009"/>
        </a:xfrm>
        <a:prstGeom prst="rect">
          <a:avLst/>
        </a:prstGeom>
      </xdr:spPr>
    </xdr:pic>
    <xdr:clientData/>
  </xdr:twoCellAnchor>
  <xdr:twoCellAnchor editAs="oneCell">
    <xdr:from>
      <xdr:col>5</xdr:col>
      <xdr:colOff>171450</xdr:colOff>
      <xdr:row>59</xdr:row>
      <xdr:rowOff>171450</xdr:rowOff>
    </xdr:from>
    <xdr:to>
      <xdr:col>9</xdr:col>
      <xdr:colOff>379436</xdr:colOff>
      <xdr:row>75</xdr:row>
      <xdr:rowOff>104652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4C55305B-ADB2-4A0A-B46B-4AE106A9F9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62575" y="12725400"/>
          <a:ext cx="3932261" cy="298120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0</xdr:rowOff>
    </xdr:from>
    <xdr:to>
      <xdr:col>5</xdr:col>
      <xdr:colOff>870857</xdr:colOff>
      <xdr:row>59</xdr:row>
      <xdr:rowOff>22143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C09D7ED0-8788-4C04-85A8-9D5BCAAAD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015607"/>
          <a:ext cx="7062107" cy="4403643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0</xdr:rowOff>
    </xdr:from>
    <xdr:to>
      <xdr:col>13</xdr:col>
      <xdr:colOff>481917</xdr:colOff>
      <xdr:row>59</xdr:row>
      <xdr:rowOff>27214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151AFE10-BEE5-4FA5-947F-4AE97DA42A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64929" y="16015607"/>
          <a:ext cx="7163024" cy="44087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L18" sqref="L18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5" customHeight="1" x14ac:dyDescent="0.25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25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25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25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25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25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25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25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.75" x14ac:dyDescent="0.3">
      <c r="A10" s="125"/>
      <c r="B10" s="16"/>
      <c r="C10" s="130" t="s">
        <v>175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25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25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25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25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25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25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25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25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25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25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25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25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25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25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25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25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25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25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25">
      <c r="A29" s="125"/>
      <c r="B29" s="16"/>
      <c r="C29" s="131" t="s">
        <v>176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25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25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25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M54"/>
  <sheetViews>
    <sheetView zoomScaleNormal="100" zoomScaleSheetLayoutView="85" zoomScalePageLayoutView="85" workbookViewId="0">
      <selection activeCell="M13" sqref="M13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3"/>
      <c r="B5" s="135" t="s">
        <v>0</v>
      </c>
      <c r="C5" s="136"/>
      <c r="D5" s="135" t="s">
        <v>0</v>
      </c>
      <c r="E5" s="136"/>
      <c r="F5" s="135" t="s">
        <v>177</v>
      </c>
      <c r="G5" s="136"/>
      <c r="H5" s="135" t="s">
        <v>177</v>
      </c>
      <c r="I5" s="136"/>
      <c r="J5" s="138" t="s">
        <v>1</v>
      </c>
      <c r="K5" s="139"/>
    </row>
    <row r="6" spans="1:13" x14ac:dyDescent="0.25">
      <c r="A6" s="134"/>
      <c r="B6" s="137">
        <v>2021</v>
      </c>
      <c r="C6" s="137"/>
      <c r="D6" s="137">
        <v>2022</v>
      </c>
      <c r="E6" s="137"/>
      <c r="F6" s="137">
        <v>2022</v>
      </c>
      <c r="G6" s="137"/>
      <c r="H6" s="137">
        <v>2023</v>
      </c>
      <c r="I6" s="137"/>
      <c r="J6" s="140"/>
      <c r="K6" s="141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2662379.5092600002</v>
      </c>
      <c r="G8" s="100">
        <v>1917654.5500330001</v>
      </c>
      <c r="H8" s="5">
        <v>2787199.3069799999</v>
      </c>
      <c r="I8" s="100">
        <v>1775975.9646920001</v>
      </c>
      <c r="J8" s="113">
        <v>4.68827968686902</v>
      </c>
      <c r="K8" s="114">
        <v>-7.3881182269539591</v>
      </c>
      <c r="L8" s="122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654131.75057000027</v>
      </c>
      <c r="G9" s="100">
        <v>506068.96710499999</v>
      </c>
      <c r="H9" s="5">
        <v>625289.96706000005</v>
      </c>
      <c r="I9" s="100">
        <v>341505.67903599999</v>
      </c>
      <c r="J9" s="113">
        <v>-4.4091703979921366</v>
      </c>
      <c r="K9" s="114">
        <v>-32.517956793595715</v>
      </c>
      <c r="L9" s="122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834072.48202000023</v>
      </c>
      <c r="G10" s="100">
        <v>484162.62542</v>
      </c>
      <c r="H10" s="5">
        <v>718173.27601000003</v>
      </c>
      <c r="I10" s="100">
        <v>306494.62881700002</v>
      </c>
      <c r="J10" s="113">
        <v>-13.895579641868707</v>
      </c>
      <c r="K10" s="114">
        <v>-36.695933819525422</v>
      </c>
      <c r="L10" s="122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675020.07799999998</v>
      </c>
      <c r="G11" s="100">
        <v>235951.55854500001</v>
      </c>
      <c r="H11" s="5">
        <v>634097.98520999996</v>
      </c>
      <c r="I11" s="100">
        <v>188966.682787</v>
      </c>
      <c r="J11" s="113">
        <v>-6.0623519394040937</v>
      </c>
      <c r="K11" s="114">
        <v>-19.91293299681222</v>
      </c>
      <c r="L11" s="122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1401551.7701499998</v>
      </c>
      <c r="G12" s="100">
        <v>512081.083445</v>
      </c>
      <c r="H12" s="5">
        <v>1336252.7529599997</v>
      </c>
      <c r="I12" s="100">
        <v>419645.13546899997</v>
      </c>
      <c r="J12" s="113">
        <v>-4.6590513872356976</v>
      </c>
      <c r="K12" s="114">
        <v>-18.051037416602423</v>
      </c>
      <c r="L12" s="122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310208.43530000007</v>
      </c>
      <c r="G13" s="100">
        <v>97342.283030999999</v>
      </c>
      <c r="H13" s="5">
        <v>178977.47453999997</v>
      </c>
      <c r="I13" s="100">
        <v>46410.343295999999</v>
      </c>
      <c r="J13" s="113">
        <v>-42.304123881443687</v>
      </c>
      <c r="K13" s="114">
        <v>-52.32252434307506</v>
      </c>
      <c r="L13" s="122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921637.60404999997</v>
      </c>
      <c r="G14" s="100">
        <v>347552.36081099999</v>
      </c>
      <c r="H14" s="5">
        <v>940981.49387999997</v>
      </c>
      <c r="I14" s="100">
        <v>295763.57532499998</v>
      </c>
      <c r="J14" s="113">
        <v>2.098860739296676</v>
      </c>
      <c r="K14" s="114">
        <v>-14.901002359803536</v>
      </c>
      <c r="L14" s="122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2373533.09</v>
      </c>
      <c r="G15" s="100">
        <v>1348574.794545</v>
      </c>
      <c r="H15" s="5">
        <v>2261894.1101200003</v>
      </c>
      <c r="I15" s="100">
        <v>1005181.234527</v>
      </c>
      <c r="J15" s="113">
        <v>-4.7034937220950876</v>
      </c>
      <c r="K15" s="114">
        <v>-25.463441954204598</v>
      </c>
      <c r="L15" s="122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9832534.719349999</v>
      </c>
      <c r="G16" s="101">
        <v>5449388.2229350004</v>
      </c>
      <c r="H16" s="101">
        <v>9482866.3667599987</v>
      </c>
      <c r="I16" s="101">
        <v>4379943.2439489998</v>
      </c>
      <c r="J16" s="115">
        <v>-3.5562381681894109</v>
      </c>
      <c r="K16" s="116">
        <v>-19.625046615049303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161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75" x14ac:dyDescent="0.25">
      <c r="A37" s="12" t="s">
        <v>19</v>
      </c>
      <c r="B37" s="12"/>
      <c r="C37" s="12"/>
    </row>
    <row r="38" spans="1:11" ht="15.75" x14ac:dyDescent="0.25">
      <c r="A38" s="13"/>
      <c r="B38" s="13"/>
      <c r="C38" s="13"/>
    </row>
    <row r="39" spans="1:11" ht="15.75" x14ac:dyDescent="0.25">
      <c r="A39" s="11" t="s">
        <v>20</v>
      </c>
      <c r="B39" s="11"/>
      <c r="C39" s="11"/>
    </row>
    <row r="40" spans="1:11" ht="15.75" thickBot="1" x14ac:dyDescent="0.3">
      <c r="A40" s="3"/>
      <c r="B40" s="3"/>
      <c r="C40" s="3"/>
    </row>
    <row r="41" spans="1:11" x14ac:dyDescent="0.25">
      <c r="A41" s="133"/>
      <c r="B41" s="135" t="s">
        <v>0</v>
      </c>
      <c r="C41" s="136"/>
      <c r="D41" s="135" t="s">
        <v>0</v>
      </c>
      <c r="E41" s="136"/>
      <c r="F41" s="135" t="s">
        <v>177</v>
      </c>
      <c r="G41" s="136"/>
      <c r="H41" s="135" t="s">
        <v>177</v>
      </c>
      <c r="I41" s="136"/>
      <c r="J41" s="138" t="s">
        <v>1</v>
      </c>
      <c r="K41" s="139"/>
    </row>
    <row r="42" spans="1:11" x14ac:dyDescent="0.25">
      <c r="A42" s="134"/>
      <c r="B42" s="137">
        <v>2021</v>
      </c>
      <c r="C42" s="137"/>
      <c r="D42" s="137">
        <v>2022</v>
      </c>
      <c r="E42" s="137"/>
      <c r="F42" s="137">
        <v>2022</v>
      </c>
      <c r="G42" s="137"/>
      <c r="H42" s="137">
        <v>2023</v>
      </c>
      <c r="I42" s="137"/>
      <c r="J42" s="140"/>
      <c r="K42" s="141"/>
    </row>
    <row r="43" spans="1:11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300969.51507999998</v>
      </c>
      <c r="G44" s="4">
        <v>111210.26313000001</v>
      </c>
      <c r="H44" s="5">
        <v>294687.76149</v>
      </c>
      <c r="I44" s="4">
        <v>103626.95140599999</v>
      </c>
      <c r="J44" s="113">
        <v>-2.0871727119373671</v>
      </c>
      <c r="K44" s="114">
        <v>-6.8188955862243121</v>
      </c>
    </row>
    <row r="45" spans="1:11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659350.64373999985</v>
      </c>
      <c r="G45" s="4">
        <v>678751.14642799995</v>
      </c>
      <c r="H45" s="5">
        <v>842486.38552999997</v>
      </c>
      <c r="I45" s="4">
        <v>959824.35874399997</v>
      </c>
      <c r="J45" s="113">
        <v>27.775166905306854</v>
      </c>
      <c r="K45" s="114">
        <v>41.410348077521149</v>
      </c>
    </row>
    <row r="46" spans="1:11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159818.61287000001</v>
      </c>
      <c r="G46" s="4">
        <v>102373.076589</v>
      </c>
      <c r="H46" s="5">
        <v>187337.75594</v>
      </c>
      <c r="I46" s="4">
        <v>99905.518987999996</v>
      </c>
      <c r="J46" s="113">
        <v>17.218985058007398</v>
      </c>
      <c r="K46" s="114">
        <v>-2.4103579605276289</v>
      </c>
    </row>
    <row r="47" spans="1:11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217744.64881999997</v>
      </c>
      <c r="G47" s="4">
        <v>187202.88813800001</v>
      </c>
      <c r="H47" s="5">
        <v>248258.34655000007</v>
      </c>
      <c r="I47" s="4">
        <v>203328.31574600001</v>
      </c>
      <c r="J47" s="113">
        <v>14.013523590756275</v>
      </c>
      <c r="K47" s="114">
        <v>8.6138775787010537</v>
      </c>
    </row>
    <row r="48" spans="1:11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602838.38422999997</v>
      </c>
      <c r="G48" s="4">
        <v>819117.01274300006</v>
      </c>
      <c r="H48" s="5">
        <v>733144.3298200001</v>
      </c>
      <c r="I48" s="4">
        <v>1288301.175089</v>
      </c>
      <c r="J48" s="113">
        <v>21.615402900470372</v>
      </c>
      <c r="K48" s="114">
        <v>57.279259867259967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213510.94994999998</v>
      </c>
      <c r="G49" s="4">
        <v>73695.440476999996</v>
      </c>
      <c r="H49" s="5">
        <v>206377.95852999997</v>
      </c>
      <c r="I49" s="4">
        <v>50004.824645000001</v>
      </c>
      <c r="J49" s="113">
        <v>-3.340808245043362</v>
      </c>
      <c r="K49" s="114">
        <v>-32.146650700043956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782445.13139000011</v>
      </c>
      <c r="G50" s="4">
        <v>631090.74427799997</v>
      </c>
      <c r="H50" s="5">
        <v>972083.0226799997</v>
      </c>
      <c r="I50" s="4">
        <v>679681.58852200001</v>
      </c>
      <c r="J50" s="113">
        <v>24.236573745830739</v>
      </c>
      <c r="K50" s="114">
        <v>7.6995019630006531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1214284.3606800002</v>
      </c>
      <c r="G51" s="4">
        <v>914911.42465900001</v>
      </c>
      <c r="H51" s="5">
        <v>1283247.9404000004</v>
      </c>
      <c r="I51" s="4">
        <v>965562.83515599999</v>
      </c>
      <c r="J51" s="113">
        <v>5.6793599549763298</v>
      </c>
      <c r="K51" s="114">
        <v>5.5362092036262904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4150962.2467599995</v>
      </c>
      <c r="G52" s="101">
        <v>3518351.9964419999</v>
      </c>
      <c r="H52" s="101">
        <v>4767623.5009399997</v>
      </c>
      <c r="I52" s="101">
        <v>4350235.5682960004</v>
      </c>
      <c r="J52" s="115">
        <v>14.855862749928169</v>
      </c>
      <c r="K52" s="116">
        <v>23.644125792281685</v>
      </c>
    </row>
    <row r="53" spans="1:11" x14ac:dyDescent="0.25">
      <c r="A53" t="s">
        <v>21</v>
      </c>
    </row>
    <row r="54" spans="1:11" x14ac:dyDescent="0.25">
      <c r="A54" s="121" t="s">
        <v>161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L63" sqref="L63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">
      <c r="A3" s="73" t="s">
        <v>178</v>
      </c>
      <c r="G3" s="73" t="s">
        <v>178</v>
      </c>
    </row>
    <row r="4" spans="1:14" ht="83.25" customHeight="1" x14ac:dyDescent="0.25">
      <c r="A4" s="14" t="s">
        <v>37</v>
      </c>
      <c r="B4" s="67" t="s">
        <v>179</v>
      </c>
      <c r="C4" s="43" t="s">
        <v>180</v>
      </c>
      <c r="D4" s="43" t="s">
        <v>181</v>
      </c>
      <c r="E4" s="44" t="s">
        <v>128</v>
      </c>
      <c r="G4" s="14" t="s">
        <v>37</v>
      </c>
      <c r="H4" s="67" t="s">
        <v>182</v>
      </c>
      <c r="I4" s="43" t="s">
        <v>183</v>
      </c>
      <c r="J4" s="43" t="s">
        <v>181</v>
      </c>
      <c r="K4" s="44" t="s">
        <v>40</v>
      </c>
    </row>
    <row r="5" spans="1:14" x14ac:dyDescent="0.25">
      <c r="A5" s="30" t="s">
        <v>57</v>
      </c>
      <c r="B5" s="75">
        <v>1815.0714993900001</v>
      </c>
      <c r="C5" s="75">
        <v>1753.19185571</v>
      </c>
      <c r="D5" s="36">
        <f t="shared" ref="D5:D34" si="0">(B5/C5)-1</f>
        <v>3.529542045182521E-2</v>
      </c>
      <c r="E5" s="45">
        <f t="shared" ref="E5:E34" si="1">B5/$B$41</f>
        <v>0.19140536512802864</v>
      </c>
      <c r="G5" s="30" t="s">
        <v>79</v>
      </c>
      <c r="H5" s="75">
        <v>582.41920185999993</v>
      </c>
      <c r="I5" s="75">
        <v>565.37382335000007</v>
      </c>
      <c r="J5" s="36">
        <f t="shared" ref="J5:J34" si="2">(H5/I5)-1</f>
        <v>3.0148864001168674E-2</v>
      </c>
      <c r="K5" s="45">
        <f t="shared" ref="K5:K34" si="3">H5/$H$41</f>
        <v>0.12216132455617947</v>
      </c>
      <c r="M5" s="74"/>
      <c r="N5" s="74"/>
    </row>
    <row r="6" spans="1:14" x14ac:dyDescent="0.25">
      <c r="A6" s="30" t="s">
        <v>58</v>
      </c>
      <c r="B6" s="75">
        <v>1280.5098678699999</v>
      </c>
      <c r="C6" s="75">
        <v>1279.1563640699999</v>
      </c>
      <c r="D6" s="36">
        <f t="shared" si="0"/>
        <v>1.0581222421419678E-3</v>
      </c>
      <c r="E6" s="45">
        <f t="shared" si="1"/>
        <v>0.13503405176714625</v>
      </c>
      <c r="G6" s="30" t="s">
        <v>61</v>
      </c>
      <c r="H6" s="75">
        <v>517.94768911999995</v>
      </c>
      <c r="I6" s="75">
        <v>466.59905435000002</v>
      </c>
      <c r="J6" s="36">
        <f t="shared" si="2"/>
        <v>0.11004873304240115</v>
      </c>
      <c r="K6" s="45">
        <f t="shared" si="3"/>
        <v>0.10863854686048086</v>
      </c>
      <c r="M6" s="74"/>
      <c r="N6" s="74"/>
    </row>
    <row r="7" spans="1:14" x14ac:dyDescent="0.25">
      <c r="A7" s="30" t="s">
        <v>61</v>
      </c>
      <c r="B7" s="75">
        <v>820.17051826999989</v>
      </c>
      <c r="C7" s="75">
        <v>681.69199910999998</v>
      </c>
      <c r="D7" s="36">
        <f t="shared" si="0"/>
        <v>0.20313942270232599</v>
      </c>
      <c r="E7" s="45">
        <f t="shared" si="1"/>
        <v>8.6489726476049314E-2</v>
      </c>
      <c r="G7" s="30" t="s">
        <v>58</v>
      </c>
      <c r="H7" s="75">
        <v>404.86729392000001</v>
      </c>
      <c r="I7" s="75">
        <v>339.14800341</v>
      </c>
      <c r="J7" s="36">
        <f t="shared" si="2"/>
        <v>0.19377761286877226</v>
      </c>
      <c r="K7" s="45">
        <f t="shared" si="3"/>
        <v>8.4920148128344253E-2</v>
      </c>
      <c r="M7" s="74"/>
      <c r="N7" s="74"/>
    </row>
    <row r="8" spans="1:14" x14ac:dyDescent="0.25">
      <c r="A8" s="30" t="s">
        <v>59</v>
      </c>
      <c r="B8" s="75">
        <v>801.6455526200001</v>
      </c>
      <c r="C8" s="75">
        <v>1029.4518604100003</v>
      </c>
      <c r="D8" s="36">
        <f t="shared" si="0"/>
        <v>-0.22128893690985385</v>
      </c>
      <c r="E8" s="45">
        <f t="shared" si="1"/>
        <v>8.4536206840368819E-2</v>
      </c>
      <c r="G8" s="30" t="s">
        <v>82</v>
      </c>
      <c r="H8" s="75">
        <v>294.2348015</v>
      </c>
      <c r="I8" s="75">
        <v>140.36930409000001</v>
      </c>
      <c r="J8" s="36">
        <f t="shared" si="2"/>
        <v>1.0961477540085736</v>
      </c>
      <c r="K8" s="45">
        <f t="shared" si="3"/>
        <v>6.1715192368270638E-2</v>
      </c>
      <c r="M8" s="74"/>
      <c r="N8" s="74"/>
    </row>
    <row r="9" spans="1:14" x14ac:dyDescent="0.25">
      <c r="A9" s="30" t="s">
        <v>62</v>
      </c>
      <c r="B9" s="75">
        <v>744.74879369999996</v>
      </c>
      <c r="C9" s="75">
        <v>708.05270660999997</v>
      </c>
      <c r="D9" s="36">
        <f t="shared" si="0"/>
        <v>5.1826773271855364E-2</v>
      </c>
      <c r="E9" s="45">
        <f t="shared" si="1"/>
        <v>7.8536253163974251E-2</v>
      </c>
      <c r="G9" s="30" t="s">
        <v>62</v>
      </c>
      <c r="H9" s="75">
        <v>281.45279484999998</v>
      </c>
      <c r="I9" s="75">
        <v>274.51835098000004</v>
      </c>
      <c r="J9" s="36">
        <f t="shared" si="2"/>
        <v>2.5260401882951422E-2</v>
      </c>
      <c r="K9" s="45">
        <f t="shared" si="3"/>
        <v>5.903419068106109E-2</v>
      </c>
      <c r="M9" s="74"/>
      <c r="N9" s="74"/>
    </row>
    <row r="10" spans="1:14" x14ac:dyDescent="0.25">
      <c r="A10" s="30" t="s">
        <v>60</v>
      </c>
      <c r="B10" s="75">
        <v>728.08901650999996</v>
      </c>
      <c r="C10" s="75">
        <v>782.78377912999997</v>
      </c>
      <c r="D10" s="36">
        <f t="shared" si="0"/>
        <v>-6.9872120601155996E-2</v>
      </c>
      <c r="E10" s="45">
        <f t="shared" si="1"/>
        <v>7.6779423894672613E-2</v>
      </c>
      <c r="G10" s="30" t="s">
        <v>57</v>
      </c>
      <c r="H10" s="75">
        <v>245.52529035999999</v>
      </c>
      <c r="I10" s="75">
        <v>172.89295013999998</v>
      </c>
      <c r="J10" s="36">
        <f t="shared" si="2"/>
        <v>0.42010006863313976</v>
      </c>
      <c r="K10" s="45">
        <f t="shared" si="3"/>
        <v>5.1498464656781609E-2</v>
      </c>
      <c r="M10" s="74"/>
      <c r="N10" s="119"/>
    </row>
    <row r="11" spans="1:14" x14ac:dyDescent="0.25">
      <c r="A11" s="30" t="s">
        <v>63</v>
      </c>
      <c r="B11" s="75">
        <v>568.69070954999995</v>
      </c>
      <c r="C11" s="75">
        <v>680.76113101999999</v>
      </c>
      <c r="D11" s="36">
        <f t="shared" si="0"/>
        <v>-0.16462517667846632</v>
      </c>
      <c r="E11" s="45">
        <f t="shared" si="1"/>
        <v>5.9970338878064765E-2</v>
      </c>
      <c r="G11" s="30" t="s">
        <v>84</v>
      </c>
      <c r="H11" s="75">
        <v>234.13187991000004</v>
      </c>
      <c r="I11" s="75">
        <v>171.44347464999998</v>
      </c>
      <c r="J11" s="36">
        <f t="shared" si="2"/>
        <v>0.36565057601625117</v>
      </c>
      <c r="K11" s="45">
        <f t="shared" si="3"/>
        <v>4.9108718392683035E-2</v>
      </c>
      <c r="M11" s="74"/>
      <c r="N11" s="74"/>
    </row>
    <row r="12" spans="1:14" x14ac:dyDescent="0.25">
      <c r="A12" s="30" t="s">
        <v>64</v>
      </c>
      <c r="B12" s="75">
        <v>257.60208365000005</v>
      </c>
      <c r="C12" s="75">
        <v>242.20448598999997</v>
      </c>
      <c r="D12" s="36">
        <f t="shared" si="0"/>
        <v>6.3572718717670007E-2</v>
      </c>
      <c r="E12" s="45">
        <f t="shared" si="1"/>
        <v>2.7165001982202841E-2</v>
      </c>
      <c r="G12" s="30" t="s">
        <v>85</v>
      </c>
      <c r="H12" s="75">
        <v>205.42608872999998</v>
      </c>
      <c r="I12" s="75">
        <v>115.57851443</v>
      </c>
      <c r="J12" s="36">
        <f t="shared" si="2"/>
        <v>0.77737263489760511</v>
      </c>
      <c r="K12" s="45">
        <f t="shared" si="3"/>
        <v>4.3087733058094359E-2</v>
      </c>
      <c r="M12" s="74"/>
      <c r="N12" s="74"/>
    </row>
    <row r="13" spans="1:14" x14ac:dyDescent="0.25">
      <c r="A13" s="30" t="s">
        <v>65</v>
      </c>
      <c r="B13" s="75">
        <v>247.73016831000001</v>
      </c>
      <c r="C13" s="75">
        <v>215.51819535999999</v>
      </c>
      <c r="D13" s="36">
        <f t="shared" si="0"/>
        <v>0.14946289289492887</v>
      </c>
      <c r="E13" s="45">
        <f t="shared" si="1"/>
        <v>2.6123975465726371E-2</v>
      </c>
      <c r="G13" s="30" t="s">
        <v>76</v>
      </c>
      <c r="H13" s="75">
        <v>200.04672228999999</v>
      </c>
      <c r="I13" s="75">
        <v>195.49033648999998</v>
      </c>
      <c r="J13" s="36">
        <f t="shared" si="2"/>
        <v>2.330747330947025E-2</v>
      </c>
      <c r="K13" s="45">
        <f t="shared" si="3"/>
        <v>4.1959421135196212E-2</v>
      </c>
      <c r="M13" s="74"/>
      <c r="N13" s="120"/>
    </row>
    <row r="14" spans="1:14" x14ac:dyDescent="0.25">
      <c r="A14" s="30" t="s">
        <v>69</v>
      </c>
      <c r="B14" s="75">
        <v>149.13854806999998</v>
      </c>
      <c r="C14" s="75">
        <v>134.66532153</v>
      </c>
      <c r="D14" s="36">
        <f t="shared" si="0"/>
        <v>0.10747552803915972</v>
      </c>
      <c r="E14" s="45">
        <f t="shared" si="1"/>
        <v>1.572715909957044E-2</v>
      </c>
      <c r="G14" s="30" t="s">
        <v>59</v>
      </c>
      <c r="H14" s="75">
        <v>188.48431548999997</v>
      </c>
      <c r="I14" s="75">
        <v>146.98608624000002</v>
      </c>
      <c r="J14" s="36">
        <f t="shared" si="2"/>
        <v>0.28232760196255113</v>
      </c>
      <c r="K14" s="45">
        <f t="shared" si="3"/>
        <v>3.9534228206744473E-2</v>
      </c>
      <c r="M14" s="74"/>
      <c r="N14" s="74"/>
    </row>
    <row r="15" spans="1:14" x14ac:dyDescent="0.25">
      <c r="A15" s="30" t="s">
        <v>68</v>
      </c>
      <c r="B15" s="75">
        <v>113.45572598000001</v>
      </c>
      <c r="C15" s="75">
        <v>124.54933711999998</v>
      </c>
      <c r="D15" s="36">
        <f t="shared" si="0"/>
        <v>-8.9070013510481938E-2</v>
      </c>
      <c r="E15" s="45">
        <f t="shared" si="1"/>
        <v>1.1964286070474735E-2</v>
      </c>
      <c r="G15" s="30" t="s">
        <v>83</v>
      </c>
      <c r="H15" s="75">
        <v>124.54241265999998</v>
      </c>
      <c r="I15" s="75">
        <v>205.43336829000003</v>
      </c>
      <c r="J15" s="36">
        <f t="shared" si="2"/>
        <v>-0.39375762712418916</v>
      </c>
      <c r="K15" s="45">
        <f t="shared" si="3"/>
        <v>2.6122535186649032E-2</v>
      </c>
      <c r="M15" s="74"/>
      <c r="N15" s="74"/>
    </row>
    <row r="16" spans="1:14" x14ac:dyDescent="0.25">
      <c r="A16" s="30" t="s">
        <v>77</v>
      </c>
      <c r="B16" s="75">
        <v>109.59813345999999</v>
      </c>
      <c r="C16" s="89">
        <v>88.835364580000018</v>
      </c>
      <c r="D16" s="36">
        <f t="shared" si="0"/>
        <v>0.23372188517673287</v>
      </c>
      <c r="E16" s="45">
        <f t="shared" si="1"/>
        <v>1.15574900268732E-2</v>
      </c>
      <c r="G16" s="30" t="s">
        <v>149</v>
      </c>
      <c r="H16" s="75">
        <v>111.39675019000001</v>
      </c>
      <c r="I16" s="75">
        <v>29.383949139999999</v>
      </c>
      <c r="J16" s="36">
        <f t="shared" si="2"/>
        <v>2.7910748367841753</v>
      </c>
      <c r="K16" s="45">
        <f t="shared" si="3"/>
        <v>2.3365257379916151E-2</v>
      </c>
      <c r="M16" s="74"/>
      <c r="N16" s="74"/>
    </row>
    <row r="17" spans="1:14" x14ac:dyDescent="0.25">
      <c r="A17" s="30" t="s">
        <v>71</v>
      </c>
      <c r="B17" s="75">
        <v>108.82351297999999</v>
      </c>
      <c r="C17" s="75">
        <v>110.38630599</v>
      </c>
      <c r="D17" s="36">
        <f t="shared" si="0"/>
        <v>-1.4157489880507246E-2</v>
      </c>
      <c r="E17" s="45">
        <f t="shared" si="1"/>
        <v>1.1475803704400572E-2</v>
      </c>
      <c r="G17" s="30" t="s">
        <v>86</v>
      </c>
      <c r="H17" s="75">
        <v>110.48162139999999</v>
      </c>
      <c r="I17" s="75">
        <v>107.10438631</v>
      </c>
      <c r="J17" s="36">
        <f t="shared" si="2"/>
        <v>3.1532182820459109E-2</v>
      </c>
      <c r="K17" s="45">
        <f t="shared" si="3"/>
        <v>2.3173310849360713E-2</v>
      </c>
      <c r="M17" s="74"/>
      <c r="N17" s="74"/>
    </row>
    <row r="18" spans="1:14" x14ac:dyDescent="0.25">
      <c r="A18" s="30" t="s">
        <v>72</v>
      </c>
      <c r="B18" s="75">
        <v>106.26291181000002</v>
      </c>
      <c r="C18" s="75">
        <v>100.66598323000001</v>
      </c>
      <c r="D18" s="36">
        <f t="shared" si="0"/>
        <v>5.5599005745686991E-2</v>
      </c>
      <c r="E18" s="45">
        <f t="shared" si="1"/>
        <v>1.1205779740024614E-2</v>
      </c>
      <c r="G18" s="30" t="s">
        <v>64</v>
      </c>
      <c r="H18" s="75">
        <v>92.206690630000011</v>
      </c>
      <c r="I18" s="75">
        <v>83.855636889999985</v>
      </c>
      <c r="J18" s="36">
        <f t="shared" si="2"/>
        <v>9.9588459997683287E-2</v>
      </c>
      <c r="K18" s="45">
        <f t="shared" si="3"/>
        <v>1.9340178730938015E-2</v>
      </c>
      <c r="M18" s="74"/>
      <c r="N18" s="74"/>
    </row>
    <row r="19" spans="1:14" x14ac:dyDescent="0.25">
      <c r="A19" s="30" t="s">
        <v>70</v>
      </c>
      <c r="B19" s="75">
        <v>105.04369090999998</v>
      </c>
      <c r="C19" s="75">
        <v>106.09952427999998</v>
      </c>
      <c r="D19" s="36">
        <f t="shared" si="0"/>
        <v>-9.9513487658401401E-3</v>
      </c>
      <c r="E19" s="45">
        <f t="shared" si="1"/>
        <v>1.1077208815069503E-2</v>
      </c>
      <c r="G19" s="30" t="s">
        <v>65</v>
      </c>
      <c r="H19" s="75">
        <v>89.668408860000014</v>
      </c>
      <c r="I19" s="75">
        <v>65.214291670000009</v>
      </c>
      <c r="J19" s="36">
        <f t="shared" si="2"/>
        <v>0.37498095223886985</v>
      </c>
      <c r="K19" s="45">
        <f t="shared" si="3"/>
        <v>1.8807778936889775E-2</v>
      </c>
      <c r="M19" s="74"/>
      <c r="N19" s="74"/>
    </row>
    <row r="20" spans="1:14" x14ac:dyDescent="0.25">
      <c r="A20" s="30" t="s">
        <v>67</v>
      </c>
      <c r="B20" s="75">
        <v>104.1698952</v>
      </c>
      <c r="C20" s="75">
        <v>115.57441081</v>
      </c>
      <c r="D20" s="36">
        <f t="shared" si="0"/>
        <v>-9.8676822404473286E-2</v>
      </c>
      <c r="E20" s="45">
        <f t="shared" si="1"/>
        <v>1.0985064132628035E-2</v>
      </c>
      <c r="G20" s="30" t="s">
        <v>68</v>
      </c>
      <c r="H20" s="75">
        <v>69.40504116999999</v>
      </c>
      <c r="I20" s="75">
        <v>65.105513290000005</v>
      </c>
      <c r="J20" s="36">
        <f t="shared" si="2"/>
        <v>6.6039382269341251E-2</v>
      </c>
      <c r="K20" s="45">
        <f t="shared" si="3"/>
        <v>1.4557575940364392E-2</v>
      </c>
      <c r="M20" s="74"/>
      <c r="N20" s="74"/>
    </row>
    <row r="21" spans="1:14" x14ac:dyDescent="0.25">
      <c r="A21" s="30" t="s">
        <v>66</v>
      </c>
      <c r="B21" s="75">
        <v>94.578016230000017</v>
      </c>
      <c r="C21" s="75">
        <v>137.87450392000002</v>
      </c>
      <c r="D21" s="36">
        <f t="shared" si="0"/>
        <v>-0.31402823915234002</v>
      </c>
      <c r="E21" s="45">
        <f t="shared" si="1"/>
        <v>9.9735683887227852E-3</v>
      </c>
      <c r="G21" s="30" t="s">
        <v>157</v>
      </c>
      <c r="H21" s="75">
        <v>61.0447475</v>
      </c>
      <c r="I21" s="75">
        <v>14.120443209999998</v>
      </c>
      <c r="J21" s="36">
        <f t="shared" si="2"/>
        <v>3.3231467024185575</v>
      </c>
      <c r="K21" s="45">
        <f t="shared" si="3"/>
        <v>1.2804020176501819E-2</v>
      </c>
      <c r="M21" s="74"/>
      <c r="N21" s="74"/>
    </row>
    <row r="22" spans="1:14" x14ac:dyDescent="0.25">
      <c r="A22" s="30" t="s">
        <v>79</v>
      </c>
      <c r="B22" s="75">
        <v>88.602563090000004</v>
      </c>
      <c r="C22" s="75">
        <v>97.500126429999995</v>
      </c>
      <c r="D22" s="36">
        <f t="shared" si="0"/>
        <v>-9.1256941562921745E-2</v>
      </c>
      <c r="E22" s="45">
        <f t="shared" si="1"/>
        <v>9.3434368537107983E-3</v>
      </c>
      <c r="G22" s="30" t="s">
        <v>139</v>
      </c>
      <c r="H22" s="75">
        <v>53.062230299999996</v>
      </c>
      <c r="I22" s="75">
        <v>57.49798474</v>
      </c>
      <c r="J22" s="36">
        <f t="shared" si="2"/>
        <v>-7.7146259300356901E-2</v>
      </c>
      <c r="K22" s="45">
        <f t="shared" si="3"/>
        <v>1.1129702311757226E-2</v>
      </c>
      <c r="M22" s="74"/>
      <c r="N22" s="74"/>
    </row>
    <row r="23" spans="1:14" x14ac:dyDescent="0.25">
      <c r="A23" s="30" t="s">
        <v>141</v>
      </c>
      <c r="B23" s="75">
        <v>67.429117810000022</v>
      </c>
      <c r="C23" s="75">
        <v>91.39629584000005</v>
      </c>
      <c r="D23" s="36">
        <f t="shared" si="0"/>
        <v>-0.26223358189436241</v>
      </c>
      <c r="E23" s="45">
        <f t="shared" si="1"/>
        <v>7.1106261758952169E-3</v>
      </c>
      <c r="G23" s="30" t="s">
        <v>63</v>
      </c>
      <c r="H23" s="75">
        <v>50.234655679999989</v>
      </c>
      <c r="I23" s="75">
        <v>83.504880249999999</v>
      </c>
      <c r="J23" s="36">
        <f t="shared" si="2"/>
        <v>-0.39842251698816145</v>
      </c>
      <c r="K23" s="45">
        <f t="shared" si="3"/>
        <v>1.0536623890308362E-2</v>
      </c>
      <c r="M23" s="74"/>
      <c r="N23" s="74"/>
    </row>
    <row r="24" spans="1:14" x14ac:dyDescent="0.25">
      <c r="A24" s="30" t="s">
        <v>74</v>
      </c>
      <c r="B24" s="75">
        <v>66.501916420000001</v>
      </c>
      <c r="C24" s="75">
        <v>66.29767833999999</v>
      </c>
      <c r="D24" s="36">
        <f t="shared" si="0"/>
        <v>3.0806219028154391E-3</v>
      </c>
      <c r="E24" s="45">
        <f t="shared" si="1"/>
        <v>7.0128496857350146E-3</v>
      </c>
      <c r="G24" s="30" t="s">
        <v>164</v>
      </c>
      <c r="H24" s="75">
        <v>49.984079580000007</v>
      </c>
      <c r="I24" s="75">
        <v>7.0509917900000012</v>
      </c>
      <c r="J24" s="36">
        <f t="shared" si="2"/>
        <v>6.0889430974645906</v>
      </c>
      <c r="K24" s="45">
        <f t="shared" si="3"/>
        <v>1.0484066027895237E-2</v>
      </c>
      <c r="M24" s="74"/>
      <c r="N24" s="74"/>
    </row>
    <row r="25" spans="1:14" x14ac:dyDescent="0.25">
      <c r="A25" s="30" t="s">
        <v>78</v>
      </c>
      <c r="B25" s="75">
        <v>58.252722590000005</v>
      </c>
      <c r="C25" s="75">
        <v>66.955551559999989</v>
      </c>
      <c r="D25" s="36">
        <f t="shared" si="0"/>
        <v>-0.12997919914379663</v>
      </c>
      <c r="E25" s="45">
        <f t="shared" si="1"/>
        <v>6.1429445841598576E-3</v>
      </c>
      <c r="G25" s="30" t="s">
        <v>60</v>
      </c>
      <c r="H25" s="75">
        <v>49.914000299999998</v>
      </c>
      <c r="I25" s="75">
        <v>28.980372149999997</v>
      </c>
      <c r="J25" s="36">
        <f t="shared" si="2"/>
        <v>0.72233814119602324</v>
      </c>
      <c r="K25" s="45">
        <f t="shared" si="3"/>
        <v>1.0469367031637207E-2</v>
      </c>
      <c r="M25" s="74"/>
      <c r="N25" s="74"/>
    </row>
    <row r="26" spans="1:14" x14ac:dyDescent="0.25">
      <c r="A26" s="30" t="s">
        <v>150</v>
      </c>
      <c r="B26" s="75">
        <v>56.768050300000006</v>
      </c>
      <c r="C26" s="75">
        <v>29.58197526</v>
      </c>
      <c r="D26" s="36">
        <f t="shared" si="0"/>
        <v>0.91900810547834944</v>
      </c>
      <c r="E26" s="45">
        <f t="shared" si="1"/>
        <v>5.9863809215942674E-3</v>
      </c>
      <c r="G26" s="30" t="s">
        <v>148</v>
      </c>
      <c r="H26" s="75">
        <v>48.903711630000004</v>
      </c>
      <c r="I26" s="75">
        <v>53.99071661</v>
      </c>
      <c r="J26" s="36">
        <f t="shared" si="2"/>
        <v>-9.4219993721250117E-2</v>
      </c>
      <c r="K26" s="45">
        <f t="shared" si="3"/>
        <v>1.0257460896473471E-2</v>
      </c>
      <c r="M26" s="74"/>
      <c r="N26" s="74"/>
    </row>
    <row r="27" spans="1:14" x14ac:dyDescent="0.25">
      <c r="A27" s="30" t="s">
        <v>73</v>
      </c>
      <c r="B27" s="75">
        <v>55.566063290000002</v>
      </c>
      <c r="C27" s="75">
        <v>80.130405459999992</v>
      </c>
      <c r="D27" s="36">
        <f t="shared" si="0"/>
        <v>-0.30655457224988303</v>
      </c>
      <c r="E27" s="45">
        <f t="shared" si="1"/>
        <v>5.8596273680259821E-3</v>
      </c>
      <c r="G27" s="30" t="s">
        <v>66</v>
      </c>
      <c r="H27" s="75">
        <v>36.061172589999998</v>
      </c>
      <c r="I27" s="75">
        <v>42.10540292999999</v>
      </c>
      <c r="J27" s="36">
        <f t="shared" si="2"/>
        <v>-0.14354999404823399</v>
      </c>
      <c r="K27" s="45">
        <f t="shared" si="3"/>
        <v>7.5637626551027072E-3</v>
      </c>
      <c r="M27" s="74"/>
      <c r="N27" s="74"/>
    </row>
    <row r="28" spans="1:14" x14ac:dyDescent="0.25">
      <c r="A28" s="30" t="s">
        <v>80</v>
      </c>
      <c r="B28" s="75">
        <v>53.627762459999992</v>
      </c>
      <c r="C28" s="75">
        <v>57.778259310000003</v>
      </c>
      <c r="D28" s="36">
        <f t="shared" si="0"/>
        <v>-7.1834923716396215E-2</v>
      </c>
      <c r="E28" s="45">
        <f t="shared" si="1"/>
        <v>5.6552270575044418E-3</v>
      </c>
      <c r="G28" s="30" t="s">
        <v>171</v>
      </c>
      <c r="H28" s="75">
        <v>35.905248119999996</v>
      </c>
      <c r="I28" s="75">
        <v>117.75327462999999</v>
      </c>
      <c r="J28" s="36">
        <f t="shared" si="2"/>
        <v>-0.69508068261523814</v>
      </c>
      <c r="K28" s="45">
        <f t="shared" si="3"/>
        <v>7.5310577928229452E-3</v>
      </c>
      <c r="M28" s="74"/>
      <c r="N28" s="74"/>
    </row>
    <row r="29" spans="1:14" x14ac:dyDescent="0.25">
      <c r="A29" s="30" t="s">
        <v>81</v>
      </c>
      <c r="B29" s="75">
        <v>45.788771130000008</v>
      </c>
      <c r="C29" s="75">
        <v>44.330790210000004</v>
      </c>
      <c r="D29" s="36">
        <f t="shared" si="0"/>
        <v>3.2888674284698771E-2</v>
      </c>
      <c r="E29" s="45">
        <f t="shared" si="1"/>
        <v>4.8285791826089613E-3</v>
      </c>
      <c r="G29" s="30" t="s">
        <v>170</v>
      </c>
      <c r="H29" s="75">
        <v>31.652435839999999</v>
      </c>
      <c r="I29" s="75">
        <v>31.97580004000001</v>
      </c>
      <c r="J29" s="36">
        <f t="shared" si="2"/>
        <v>-1.0112779026498209E-2</v>
      </c>
      <c r="K29" s="45">
        <f t="shared" si="3"/>
        <v>6.6390384714227757E-3</v>
      </c>
      <c r="M29" s="74"/>
      <c r="N29" s="74"/>
    </row>
    <row r="30" spans="1:14" x14ac:dyDescent="0.25">
      <c r="A30" s="30" t="s">
        <v>75</v>
      </c>
      <c r="B30" s="75">
        <v>43.064697730000006</v>
      </c>
      <c r="C30" s="75">
        <v>82.411631830000019</v>
      </c>
      <c r="D30" s="36">
        <f t="shared" si="0"/>
        <v>-0.4774439387532754</v>
      </c>
      <c r="E30" s="45">
        <f t="shared" si="1"/>
        <v>4.5413165243953424E-3</v>
      </c>
      <c r="G30" s="30" t="s">
        <v>158</v>
      </c>
      <c r="H30" s="75">
        <v>30.85752832</v>
      </c>
      <c r="I30" s="75">
        <v>23.279169070000002</v>
      </c>
      <c r="J30" s="36">
        <f t="shared" si="2"/>
        <v>0.32554251516503974</v>
      </c>
      <c r="K30" s="45">
        <f t="shared" si="3"/>
        <v>6.4723081245647929E-3</v>
      </c>
      <c r="M30" s="74"/>
      <c r="N30" s="74"/>
    </row>
    <row r="31" spans="1:14" x14ac:dyDescent="0.25">
      <c r="A31" s="30" t="s">
        <v>142</v>
      </c>
      <c r="B31" s="75">
        <v>42.426540839999994</v>
      </c>
      <c r="C31" s="75">
        <v>43.433595959999991</v>
      </c>
      <c r="D31" s="36">
        <f t="shared" si="0"/>
        <v>-2.3186086662670968E-2</v>
      </c>
      <c r="E31" s="45">
        <f t="shared" si="1"/>
        <v>4.4740207442674129E-3</v>
      </c>
      <c r="G31" s="30" t="s">
        <v>173</v>
      </c>
      <c r="H31" s="75">
        <v>30.800706309999995</v>
      </c>
      <c r="I31" s="75">
        <v>20.33996247</v>
      </c>
      <c r="J31" s="36">
        <f t="shared" si="2"/>
        <v>0.51429513969993068</v>
      </c>
      <c r="K31" s="45">
        <f t="shared" si="3"/>
        <v>6.4603898155815428E-3</v>
      </c>
      <c r="M31" s="74"/>
      <c r="N31" s="74"/>
    </row>
    <row r="32" spans="1:14" x14ac:dyDescent="0.25">
      <c r="A32" s="30" t="s">
        <v>155</v>
      </c>
      <c r="B32" s="75">
        <v>38.45807215</v>
      </c>
      <c r="C32" s="75">
        <v>33.570555599999992</v>
      </c>
      <c r="D32" s="36">
        <f t="shared" si="0"/>
        <v>0.14558938518134057</v>
      </c>
      <c r="E32" s="45">
        <f t="shared" si="1"/>
        <v>4.0555324374079446E-3</v>
      </c>
      <c r="G32" s="30" t="s">
        <v>159</v>
      </c>
      <c r="H32" s="75">
        <v>27.785133159999997</v>
      </c>
      <c r="I32" s="75">
        <v>22.109466519999998</v>
      </c>
      <c r="J32" s="36">
        <f t="shared" si="2"/>
        <v>0.25670753452444672</v>
      </c>
      <c r="K32" s="45">
        <f t="shared" si="3"/>
        <v>5.8278790585124416E-3</v>
      </c>
      <c r="M32" s="74"/>
      <c r="N32" s="74"/>
    </row>
    <row r="33" spans="1:19" x14ac:dyDescent="0.25">
      <c r="A33" s="30" t="s">
        <v>154</v>
      </c>
      <c r="B33" s="75">
        <v>36.737838269999997</v>
      </c>
      <c r="C33" s="75">
        <v>29.348084049999997</v>
      </c>
      <c r="D33" s="36">
        <f t="shared" si="0"/>
        <v>0.25179681942474197</v>
      </c>
      <c r="E33" s="45">
        <f t="shared" si="1"/>
        <v>3.8741280166908199E-3</v>
      </c>
      <c r="G33" s="30" t="s">
        <v>73</v>
      </c>
      <c r="H33" s="75">
        <v>26.188687569999999</v>
      </c>
      <c r="I33" s="75">
        <v>14.948688559999997</v>
      </c>
      <c r="J33" s="36">
        <f t="shared" si="2"/>
        <v>0.75190535710779449</v>
      </c>
      <c r="K33" s="45">
        <f t="shared" si="3"/>
        <v>5.4930276194914626E-3</v>
      </c>
      <c r="M33" s="74"/>
      <c r="N33" s="74"/>
    </row>
    <row r="34" spans="1:19" ht="15.75" thickBot="1" x14ac:dyDescent="0.3">
      <c r="A34" s="46" t="s">
        <v>76</v>
      </c>
      <c r="B34" s="76">
        <v>36.379268770000003</v>
      </c>
      <c r="C34" s="76">
        <v>46.381868279999992</v>
      </c>
      <c r="D34" s="47">
        <f t="shared" si="0"/>
        <v>-0.21565753776057228</v>
      </c>
      <c r="E34" s="48">
        <f t="shared" si="1"/>
        <v>3.8363156626902532E-3</v>
      </c>
      <c r="G34" s="46" t="s">
        <v>156</v>
      </c>
      <c r="H34" s="76">
        <v>25.176451449999998</v>
      </c>
      <c r="I34" s="76">
        <v>10.331894220000001</v>
      </c>
      <c r="J34" s="47">
        <f t="shared" si="2"/>
        <v>1.4367701521047898</v>
      </c>
      <c r="K34" s="48">
        <f t="shared" si="3"/>
        <v>5.2807130103784683E-3</v>
      </c>
      <c r="M34" s="74"/>
      <c r="N34" s="74"/>
    </row>
    <row r="35" spans="1:19" x14ac:dyDescent="0.25">
      <c r="A35" s="49" t="s">
        <v>129</v>
      </c>
      <c r="B35" s="77">
        <v>7744.9612228999995</v>
      </c>
      <c r="C35" s="77">
        <v>7708.9875087900009</v>
      </c>
      <c r="D35" s="50">
        <f t="shared" ref="D35:D41" si="4">(B35/C35)-1</f>
        <v>4.666464184690966E-3</v>
      </c>
      <c r="E35" s="51">
        <f t="shared" ref="E35:E41" si="5">B35/$B$41</f>
        <v>0.81673208535851294</v>
      </c>
      <c r="G35" s="49" t="s">
        <v>129</v>
      </c>
      <c r="H35" s="77">
        <v>2641.64596992</v>
      </c>
      <c r="I35" s="77">
        <v>2138.65083779</v>
      </c>
      <c r="J35" s="50">
        <f t="shared" ref="J35:J41" si="6">(H35/I35)-1</f>
        <v>0.23519273143706609</v>
      </c>
      <c r="K35" s="51">
        <f t="shared" ref="K35:K41" si="7">H35/$H$41</f>
        <v>0.55408023922173488</v>
      </c>
      <c r="M35" s="74"/>
      <c r="N35" s="74"/>
    </row>
    <row r="36" spans="1:19" x14ac:dyDescent="0.25">
      <c r="A36" s="41" t="s">
        <v>138</v>
      </c>
      <c r="B36" s="78">
        <v>6701.2127492600002</v>
      </c>
      <c r="C36" s="78">
        <v>6662.7926967699996</v>
      </c>
      <c r="D36" s="52">
        <f t="shared" si="4"/>
        <v>5.7663586784901799E-3</v>
      </c>
      <c r="E36" s="53">
        <f t="shared" si="5"/>
        <v>0.70666531511501163</v>
      </c>
      <c r="G36" s="41" t="s">
        <v>138</v>
      </c>
      <c r="H36" s="78">
        <v>2193.62603898</v>
      </c>
      <c r="I36" s="78">
        <v>1881.2441568399995</v>
      </c>
      <c r="J36" s="52">
        <f t="shared" si="6"/>
        <v>0.16605068566151493</v>
      </c>
      <c r="K36" s="53">
        <f t="shared" si="7"/>
        <v>0.46010890720450087</v>
      </c>
      <c r="M36" s="74"/>
      <c r="N36" s="74"/>
      <c r="S36" t="s">
        <v>152</v>
      </c>
    </row>
    <row r="37" spans="1:19" x14ac:dyDescent="0.25">
      <c r="A37" s="32" t="s">
        <v>131</v>
      </c>
      <c r="B37" s="78">
        <v>917.58301556000004</v>
      </c>
      <c r="C37" s="78">
        <v>1023.4360461799999</v>
      </c>
      <c r="D37" s="52">
        <f t="shared" si="4"/>
        <v>-0.10342906233867655</v>
      </c>
      <c r="E37" s="53">
        <f t="shared" si="5"/>
        <v>9.676220038029594E-2</v>
      </c>
      <c r="G37" s="32" t="s">
        <v>130</v>
      </c>
      <c r="H37" s="78">
        <v>900.50690780999992</v>
      </c>
      <c r="I37" s="78">
        <v>832.76868292000006</v>
      </c>
      <c r="J37" s="52">
        <f t="shared" si="6"/>
        <v>8.1340984932915861E-2</v>
      </c>
      <c r="K37" s="53">
        <f t="shared" si="7"/>
        <v>0.18887961845822204</v>
      </c>
      <c r="M37" s="74"/>
      <c r="N37" s="74"/>
    </row>
    <row r="38" spans="1:19" x14ac:dyDescent="0.25">
      <c r="A38" s="32" t="s">
        <v>132</v>
      </c>
      <c r="B38" s="78">
        <v>576.25355775000003</v>
      </c>
      <c r="C38" s="78">
        <v>743.04930958</v>
      </c>
      <c r="D38" s="52">
        <f t="shared" si="4"/>
        <v>-0.224474674398499</v>
      </c>
      <c r="E38" s="53">
        <f t="shared" si="5"/>
        <v>6.0767866535578731E-2</v>
      </c>
      <c r="G38" s="32" t="s">
        <v>131</v>
      </c>
      <c r="H38" s="78">
        <v>840.95175195999991</v>
      </c>
      <c r="I38" s="78">
        <v>907.2728414799999</v>
      </c>
      <c r="J38" s="52">
        <f t="shared" si="6"/>
        <v>-7.3099388064799653E-2</v>
      </c>
      <c r="K38" s="53">
        <f t="shared" si="7"/>
        <v>0.17638803730919508</v>
      </c>
      <c r="M38" s="74"/>
      <c r="N38" s="74"/>
    </row>
    <row r="39" spans="1:19" x14ac:dyDescent="0.25">
      <c r="A39" s="32" t="s">
        <v>130</v>
      </c>
      <c r="B39" s="78">
        <v>151.01286382000001</v>
      </c>
      <c r="C39" s="78">
        <v>265.52423045999996</v>
      </c>
      <c r="D39" s="52">
        <f t="shared" si="4"/>
        <v>-0.43126522367325182</v>
      </c>
      <c r="E39" s="53">
        <f t="shared" si="5"/>
        <v>1.5924811969231241E-2</v>
      </c>
      <c r="G39" s="32" t="s">
        <v>132</v>
      </c>
      <c r="H39" s="78">
        <v>367.50341829000001</v>
      </c>
      <c r="I39" s="78">
        <v>262.37212012999998</v>
      </c>
      <c r="J39" s="52">
        <f t="shared" si="6"/>
        <v>0.40069538679608807</v>
      </c>
      <c r="K39" s="53">
        <f t="shared" si="7"/>
        <v>7.7083145977768983E-2</v>
      </c>
      <c r="M39" s="74"/>
      <c r="N39" s="74"/>
    </row>
    <row r="40" spans="1:19" ht="15.75" thickBot="1" x14ac:dyDescent="0.3">
      <c r="A40" s="54" t="s">
        <v>133</v>
      </c>
      <c r="B40" s="79">
        <v>73.666588750000003</v>
      </c>
      <c r="C40" s="79">
        <v>76.425169940000004</v>
      </c>
      <c r="D40" s="55">
        <f t="shared" si="4"/>
        <v>-3.6095192096605277E-2</v>
      </c>
      <c r="E40" s="56">
        <f t="shared" si="5"/>
        <v>7.7683883649590632E-3</v>
      </c>
      <c r="G40" s="54" t="s">
        <v>133</v>
      </c>
      <c r="H40" s="79">
        <v>17.015452960000001</v>
      </c>
      <c r="I40" s="79">
        <v>9.8977644400000013</v>
      </c>
      <c r="J40" s="55">
        <f t="shared" si="6"/>
        <v>0.71912082401508415</v>
      </c>
      <c r="K40" s="56">
        <f t="shared" si="7"/>
        <v>3.5689590330790972E-3</v>
      </c>
      <c r="M40" s="74"/>
      <c r="N40" s="74"/>
    </row>
    <row r="41" spans="1:19" ht="19.5" thickBot="1" x14ac:dyDescent="0.35">
      <c r="A41" s="80" t="s">
        <v>39</v>
      </c>
      <c r="B41" s="81">
        <v>9482.8663667599994</v>
      </c>
      <c r="C41" s="81">
        <v>9832.534719350002</v>
      </c>
      <c r="D41" s="82">
        <f t="shared" si="4"/>
        <v>-3.5562381681894295E-2</v>
      </c>
      <c r="E41" s="83">
        <f t="shared" si="5"/>
        <v>1</v>
      </c>
      <c r="F41" s="84"/>
      <c r="G41" s="80" t="s">
        <v>39</v>
      </c>
      <c r="H41" s="81">
        <v>4767.6235009399998</v>
      </c>
      <c r="I41" s="81">
        <v>4150.9622467600002</v>
      </c>
      <c r="J41" s="82">
        <f t="shared" si="6"/>
        <v>0.14855862749928161</v>
      </c>
      <c r="K41" s="83">
        <f t="shared" si="7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162</v>
      </c>
      <c r="G43" s="90" t="s">
        <v>162</v>
      </c>
    </row>
    <row r="64" spans="1:10" x14ac:dyDescent="0.25">
      <c r="A64" t="s">
        <v>42</v>
      </c>
      <c r="B64" s="1"/>
      <c r="C64" s="1">
        <f>C41-C5-C6-C7-C8-C9-C10-C11-C12-C13-C14</f>
        <v>2325.0570204100022</v>
      </c>
      <c r="D64" s="1"/>
      <c r="G64" t="s">
        <v>42</v>
      </c>
      <c r="H64" s="1"/>
      <c r="I64" s="1">
        <f>I41-I5-I6-I7-I8-I9-I10-I11-I12-I13-I14</f>
        <v>1562.5623486300001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I32" sqref="I32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184</v>
      </c>
    </row>
    <row r="4" spans="1:10" ht="15.75" thickBot="1" x14ac:dyDescent="0.3"/>
    <row r="5" spans="1:10" x14ac:dyDescent="0.25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9" t="s">
        <v>153</v>
      </c>
    </row>
    <row r="6" spans="1:10" x14ac:dyDescent="0.25">
      <c r="A6" s="148"/>
      <c r="B6" s="146"/>
      <c r="C6" s="85" t="s">
        <v>185</v>
      </c>
      <c r="D6" s="85" t="s">
        <v>178</v>
      </c>
      <c r="E6" s="85" t="s">
        <v>185</v>
      </c>
      <c r="F6" s="85" t="s">
        <v>178</v>
      </c>
      <c r="G6" s="141"/>
    </row>
    <row r="7" spans="1:10" x14ac:dyDescent="0.25">
      <c r="A7" s="88">
        <v>7</v>
      </c>
      <c r="B7" s="100" t="s">
        <v>93</v>
      </c>
      <c r="C7" s="100">
        <v>2656256.9194400003</v>
      </c>
      <c r="D7" s="100">
        <v>2877466.8809400005</v>
      </c>
      <c r="E7" s="100">
        <v>218625.03031999996</v>
      </c>
      <c r="F7" s="100">
        <v>250484.7176</v>
      </c>
      <c r="G7" s="22">
        <f t="shared" ref="G7:G30" si="0">D7-F7</f>
        <v>2626982.1633400004</v>
      </c>
      <c r="H7" s="1"/>
      <c r="I7" s="123"/>
      <c r="J7" s="1"/>
    </row>
    <row r="8" spans="1:10" x14ac:dyDescent="0.25">
      <c r="A8" s="88">
        <v>15</v>
      </c>
      <c r="B8" s="100" t="s">
        <v>101</v>
      </c>
      <c r="C8" s="100">
        <v>2615829.7036899994</v>
      </c>
      <c r="D8" s="100">
        <v>2309038.0877699996</v>
      </c>
      <c r="E8" s="100">
        <v>1394139.3443899998</v>
      </c>
      <c r="F8" s="100">
        <v>1422992.6073200002</v>
      </c>
      <c r="G8" s="22">
        <f t="shared" si="0"/>
        <v>886045.48044999945</v>
      </c>
      <c r="H8" s="1"/>
      <c r="I8" s="123"/>
      <c r="J8" s="1"/>
    </row>
    <row r="9" spans="1:10" x14ac:dyDescent="0.25">
      <c r="A9" s="88">
        <v>8</v>
      </c>
      <c r="B9" s="100" t="s">
        <v>94</v>
      </c>
      <c r="C9" s="100">
        <v>2385578.3662299998</v>
      </c>
      <c r="D9" s="100">
        <v>2207772.2102100002</v>
      </c>
      <c r="E9" s="100">
        <v>587520.93147000019</v>
      </c>
      <c r="F9" s="100">
        <v>667743.51173999999</v>
      </c>
      <c r="G9" s="22">
        <f t="shared" si="0"/>
        <v>1540028.6984700002</v>
      </c>
      <c r="H9" s="1"/>
      <c r="I9" s="123"/>
      <c r="J9" s="1"/>
    </row>
    <row r="10" spans="1:10" x14ac:dyDescent="0.25">
      <c r="A10" s="88">
        <v>20</v>
      </c>
      <c r="B10" s="100" t="s">
        <v>106</v>
      </c>
      <c r="C10" s="100">
        <v>494532.51876999991</v>
      </c>
      <c r="D10" s="100">
        <v>464106.41523999994</v>
      </c>
      <c r="E10" s="100">
        <v>54794.37167</v>
      </c>
      <c r="F10" s="100">
        <v>80251.996200000009</v>
      </c>
      <c r="G10" s="22">
        <f t="shared" si="0"/>
        <v>383854.41903999995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307247.81569000008</v>
      </c>
      <c r="D11" s="100">
        <v>319791.52551000001</v>
      </c>
      <c r="E11" s="100">
        <v>67901.744550000003</v>
      </c>
      <c r="F11" s="100">
        <v>76225.985819999987</v>
      </c>
      <c r="G11" s="22">
        <f t="shared" si="0"/>
        <v>243565.53969000001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262734.66644999996</v>
      </c>
      <c r="D12" s="100">
        <v>252764.65172999995</v>
      </c>
      <c r="E12" s="100">
        <v>597428.92308999994</v>
      </c>
      <c r="F12" s="100">
        <v>562764.92008000007</v>
      </c>
      <c r="G12" s="22">
        <f t="shared" si="0"/>
        <v>-310000.26835000014</v>
      </c>
      <c r="H12" s="1"/>
      <c r="I12" s="123"/>
      <c r="J12" s="1"/>
    </row>
    <row r="13" spans="1:10" x14ac:dyDescent="0.25">
      <c r="A13" s="88">
        <v>10</v>
      </c>
      <c r="B13" s="100" t="s">
        <v>96</v>
      </c>
      <c r="C13" s="100">
        <v>234728.71676999994</v>
      </c>
      <c r="D13" s="100">
        <v>101340.95600000001</v>
      </c>
      <c r="E13" s="100">
        <v>352116.17108999996</v>
      </c>
      <c r="F13" s="100">
        <v>538117.43114999996</v>
      </c>
      <c r="G13" s="22">
        <f t="shared" si="0"/>
        <v>-436776.47514999995</v>
      </c>
      <c r="H13" s="1"/>
      <c r="I13" s="123"/>
      <c r="J13" s="1"/>
    </row>
    <row r="14" spans="1:10" x14ac:dyDescent="0.25">
      <c r="A14" s="88">
        <v>22</v>
      </c>
      <c r="B14" s="100" t="s">
        <v>108</v>
      </c>
      <c r="C14" s="100">
        <v>217375.73930000004</v>
      </c>
      <c r="D14" s="100">
        <v>209881.59580999997</v>
      </c>
      <c r="E14" s="100">
        <v>94321.542029999997</v>
      </c>
      <c r="F14" s="100">
        <v>129746.23985</v>
      </c>
      <c r="G14" s="22">
        <f t="shared" si="0"/>
        <v>80135.355959999972</v>
      </c>
      <c r="H14" s="1"/>
      <c r="I14" s="123"/>
      <c r="J14" s="1"/>
    </row>
    <row r="15" spans="1:10" x14ac:dyDescent="0.25">
      <c r="A15" s="88">
        <v>21</v>
      </c>
      <c r="B15" s="100" t="s">
        <v>107</v>
      </c>
      <c r="C15" s="100">
        <v>153584.17879000003</v>
      </c>
      <c r="D15" s="100">
        <v>165834.10019</v>
      </c>
      <c r="E15" s="100">
        <v>46482.834590000013</v>
      </c>
      <c r="F15" s="100">
        <v>58100.959360000001</v>
      </c>
      <c r="G15" s="22">
        <f t="shared" si="0"/>
        <v>107733.14082999999</v>
      </c>
      <c r="H15" s="1"/>
      <c r="I15" s="123"/>
      <c r="J15" s="1"/>
    </row>
    <row r="16" spans="1:10" x14ac:dyDescent="0.25">
      <c r="A16" s="88">
        <v>6</v>
      </c>
      <c r="B16" s="100" t="s">
        <v>92</v>
      </c>
      <c r="C16" s="100">
        <v>131912.12890000001</v>
      </c>
      <c r="D16" s="100">
        <v>133016.36021999997</v>
      </c>
      <c r="E16" s="100">
        <v>33564.575750000004</v>
      </c>
      <c r="F16" s="100">
        <v>34570.54589999999</v>
      </c>
      <c r="G16" s="22">
        <f t="shared" si="0"/>
        <v>98445.814319999976</v>
      </c>
      <c r="H16" s="1"/>
      <c r="I16" s="123"/>
      <c r="J16" s="1"/>
    </row>
    <row r="17" spans="1:10" x14ac:dyDescent="0.25">
      <c r="A17" s="88">
        <v>12</v>
      </c>
      <c r="B17" s="100" t="s">
        <v>98</v>
      </c>
      <c r="C17" s="100">
        <v>96052.743629999997</v>
      </c>
      <c r="D17" s="100">
        <v>91369.888950000022</v>
      </c>
      <c r="E17" s="100">
        <v>242806.17296999996</v>
      </c>
      <c r="F17" s="100">
        <v>237050.77854</v>
      </c>
      <c r="G17" s="22">
        <f t="shared" si="0"/>
        <v>-145680.88958999998</v>
      </c>
      <c r="H17" s="1"/>
      <c r="I17" s="123"/>
      <c r="J17" s="1"/>
    </row>
    <row r="18" spans="1:10" x14ac:dyDescent="0.25">
      <c r="A18" s="88">
        <v>4</v>
      </c>
      <c r="B18" s="100" t="s">
        <v>90</v>
      </c>
      <c r="C18" s="100">
        <v>89801.709429999988</v>
      </c>
      <c r="D18" s="100">
        <v>87560.293799999985</v>
      </c>
      <c r="E18" s="100">
        <v>83287.586500000019</v>
      </c>
      <c r="F18" s="100">
        <v>103940.35536999999</v>
      </c>
      <c r="G18" s="22">
        <f t="shared" si="0"/>
        <v>-16380.061570000005</v>
      </c>
      <c r="H18" s="1"/>
      <c r="I18" s="123"/>
      <c r="J18" s="1"/>
    </row>
    <row r="19" spans="1:10" x14ac:dyDescent="0.25">
      <c r="A19" s="88">
        <v>19</v>
      </c>
      <c r="B19" s="100" t="s">
        <v>105</v>
      </c>
      <c r="C19" s="100">
        <v>63715.254120000005</v>
      </c>
      <c r="D19" s="100">
        <v>75614.725739999994</v>
      </c>
      <c r="E19" s="100">
        <v>76576.781610000005</v>
      </c>
      <c r="F19" s="100">
        <v>88381.768859999982</v>
      </c>
      <c r="G19" s="22">
        <f t="shared" si="0"/>
        <v>-12767.043119999988</v>
      </c>
      <c r="H19" s="1"/>
      <c r="I19" s="123"/>
      <c r="J19" s="1"/>
    </row>
    <row r="20" spans="1:10" x14ac:dyDescent="0.25">
      <c r="A20" s="88">
        <v>23</v>
      </c>
      <c r="B20" s="100" t="s">
        <v>109</v>
      </c>
      <c r="C20" s="100">
        <v>44280.118220000004</v>
      </c>
      <c r="D20" s="100">
        <v>41799.465510000002</v>
      </c>
      <c r="E20" s="100">
        <v>315139.22237000003</v>
      </c>
      <c r="F20" s="100">
        <v>268667.14705000003</v>
      </c>
      <c r="G20" s="22">
        <f t="shared" si="0"/>
        <v>-226867.68154000002</v>
      </c>
      <c r="H20" s="1"/>
      <c r="I20" s="123"/>
      <c r="J20" s="1"/>
    </row>
    <row r="21" spans="1:10" x14ac:dyDescent="0.25">
      <c r="A21" s="88">
        <v>11</v>
      </c>
      <c r="B21" s="100" t="s">
        <v>97</v>
      </c>
      <c r="C21" s="100">
        <v>36716.778960000003</v>
      </c>
      <c r="D21" s="100">
        <v>32215.710319999998</v>
      </c>
      <c r="E21" s="100">
        <v>6952.0424799999992</v>
      </c>
      <c r="F21" s="100">
        <v>9230.6728000000003</v>
      </c>
      <c r="G21" s="22">
        <f t="shared" si="0"/>
        <v>22985.037519999998</v>
      </c>
      <c r="H21" s="1"/>
      <c r="I21" s="123"/>
      <c r="J21" s="1"/>
    </row>
    <row r="22" spans="1:10" x14ac:dyDescent="0.25">
      <c r="A22" s="88">
        <v>24</v>
      </c>
      <c r="B22" s="100" t="s">
        <v>110</v>
      </c>
      <c r="C22" s="100">
        <v>29454.728899999998</v>
      </c>
      <c r="D22" s="100">
        <v>41806.693329999995</v>
      </c>
      <c r="E22" s="100">
        <v>74222.188290000006</v>
      </c>
      <c r="F22" s="100">
        <v>89141.684890000019</v>
      </c>
      <c r="G22" s="22">
        <f t="shared" si="0"/>
        <v>-47334.991560000024</v>
      </c>
      <c r="H22" s="1"/>
      <c r="I22" s="123"/>
      <c r="J22" s="1"/>
    </row>
    <row r="23" spans="1:10" x14ac:dyDescent="0.25">
      <c r="A23" s="88">
        <v>16</v>
      </c>
      <c r="B23" s="100" t="s">
        <v>102</v>
      </c>
      <c r="C23" s="100">
        <v>28784.970819999999</v>
      </c>
      <c r="D23" s="100">
        <v>30433.620349999997</v>
      </c>
      <c r="E23" s="100">
        <v>57255.478069999997</v>
      </c>
      <c r="F23" s="100">
        <v>93270.740569999994</v>
      </c>
      <c r="G23" s="22">
        <f t="shared" si="0"/>
        <v>-62837.120219999997</v>
      </c>
      <c r="H23" s="1"/>
      <c r="I23" s="123"/>
      <c r="J23" s="1"/>
    </row>
    <row r="24" spans="1:10" x14ac:dyDescent="0.25">
      <c r="A24" s="88">
        <v>1</v>
      </c>
      <c r="B24" s="100" t="s">
        <v>87</v>
      </c>
      <c r="C24" s="100">
        <v>28154.249670000005</v>
      </c>
      <c r="D24" s="100">
        <v>28831.645980000001</v>
      </c>
      <c r="E24" s="100">
        <v>39085.16044</v>
      </c>
      <c r="F24" s="100">
        <v>45242.829960000003</v>
      </c>
      <c r="G24" s="22">
        <f t="shared" si="0"/>
        <v>-16411.183980000002</v>
      </c>
      <c r="H24" s="1"/>
      <c r="I24" s="123"/>
      <c r="J24" s="1"/>
    </row>
    <row r="25" spans="1:10" x14ac:dyDescent="0.25">
      <c r="A25" s="88">
        <v>9</v>
      </c>
      <c r="B25" s="100" t="s">
        <v>95</v>
      </c>
      <c r="C25" s="100">
        <v>17691.0769</v>
      </c>
      <c r="D25" s="100">
        <v>23631.630820000006</v>
      </c>
      <c r="E25" s="100">
        <v>68909.951609999989</v>
      </c>
      <c r="F25" s="100">
        <v>111750.52767</v>
      </c>
      <c r="G25" s="22">
        <f t="shared" si="0"/>
        <v>-88118.89684999999</v>
      </c>
      <c r="H25" s="1"/>
      <c r="I25" s="123"/>
      <c r="J25" s="1"/>
    </row>
    <row r="26" spans="1:10" x14ac:dyDescent="0.25">
      <c r="A26" s="88">
        <v>18</v>
      </c>
      <c r="B26" s="100" t="s">
        <v>104</v>
      </c>
      <c r="C26" s="100">
        <v>16132.46348</v>
      </c>
      <c r="D26" s="100">
        <v>13076.41662</v>
      </c>
      <c r="E26" s="100">
        <v>19162.945649999998</v>
      </c>
      <c r="F26" s="100">
        <v>26883.145159999996</v>
      </c>
      <c r="G26" s="22">
        <f t="shared" si="0"/>
        <v>-13806.728539999996</v>
      </c>
      <c r="H26" s="1"/>
      <c r="I26" s="123"/>
      <c r="J26" s="1"/>
    </row>
    <row r="27" spans="1:10" x14ac:dyDescent="0.25">
      <c r="A27" s="88">
        <v>5</v>
      </c>
      <c r="B27" s="100" t="s">
        <v>91</v>
      </c>
      <c r="C27" s="100">
        <v>13541.22169</v>
      </c>
      <c r="D27" s="100">
        <v>13560.187840000001</v>
      </c>
      <c r="E27" s="100">
        <v>13421.322540000001</v>
      </c>
      <c r="F27" s="100">
        <v>13342.817580000003</v>
      </c>
      <c r="G27" s="22">
        <f t="shared" si="0"/>
        <v>217.37025999999787</v>
      </c>
      <c r="H27" s="1"/>
      <c r="I27" s="123"/>
      <c r="J27" s="1"/>
    </row>
    <row r="28" spans="1:10" x14ac:dyDescent="0.25">
      <c r="A28" s="88">
        <v>17</v>
      </c>
      <c r="B28" s="100" t="s">
        <v>103</v>
      </c>
      <c r="C28" s="100">
        <v>9923.0837900000006</v>
      </c>
      <c r="D28" s="100">
        <v>21323.966410000005</v>
      </c>
      <c r="E28" s="100">
        <v>101222.06523000001</v>
      </c>
      <c r="F28" s="100">
        <v>216552.75307000001</v>
      </c>
      <c r="G28" s="22">
        <f t="shared" si="0"/>
        <v>-195228.78666000001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8851.8171100000018</v>
      </c>
      <c r="D29" s="100">
        <v>5269.5598200000004</v>
      </c>
      <c r="E29" s="100">
        <v>10937.980839999998</v>
      </c>
      <c r="F29" s="100">
        <v>10936.30781</v>
      </c>
      <c r="G29" s="22">
        <f t="shared" si="0"/>
        <v>-5666.7479899999998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2702.0517600000003</v>
      </c>
      <c r="D30" s="100">
        <v>1938.3223899999998</v>
      </c>
      <c r="E30" s="100">
        <v>7532.8359600000013</v>
      </c>
      <c r="F30" s="100">
        <v>4584.231670000001</v>
      </c>
      <c r="G30" s="22">
        <f t="shared" si="0"/>
        <v>-2645.9092800000012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9832534.719349999</v>
      </c>
      <c r="D31" s="102">
        <f>'Export-Import Provincias'!H16</f>
        <v>9482866.3667599987</v>
      </c>
      <c r="E31" s="102">
        <f>'Export-Import Provincias'!F52</f>
        <v>4150962.2467599995</v>
      </c>
      <c r="F31" s="102">
        <f>'Export-Import Provincias'!H52</f>
        <v>4767623.5009399997</v>
      </c>
      <c r="G31" s="26">
        <f t="shared" ref="G31:G32" si="1">D31-F31</f>
        <v>4715242.865819999</v>
      </c>
    </row>
    <row r="32" spans="1:10" ht="15.75" thickBot="1" x14ac:dyDescent="0.3">
      <c r="A32" s="27"/>
      <c r="B32" s="28" t="s">
        <v>48</v>
      </c>
      <c r="C32" s="101">
        <v>28650355.016290016</v>
      </c>
      <c r="D32" s="101">
        <v>25536140.909120012</v>
      </c>
      <c r="E32" s="101">
        <v>30915848.687649999</v>
      </c>
      <c r="F32" s="101">
        <v>26944894.652690008</v>
      </c>
      <c r="G32" s="29">
        <f t="shared" si="1"/>
        <v>-1408753.7435699962</v>
      </c>
    </row>
    <row r="33" spans="1:7" x14ac:dyDescent="0.25">
      <c r="A33" s="3" t="s">
        <v>38</v>
      </c>
      <c r="B33" s="3"/>
    </row>
    <row r="34" spans="1:7" x14ac:dyDescent="0.25">
      <c r="A34" s="90" t="s">
        <v>162</v>
      </c>
      <c r="B34" s="3"/>
    </row>
    <row r="35" spans="1:7" x14ac:dyDescent="0.25">
      <c r="A35" t="s">
        <v>49</v>
      </c>
    </row>
    <row r="36" spans="1:7" x14ac:dyDescent="0.25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25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90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topLeftCell="A26" zoomScale="85" zoomScaleNormal="85" zoomScaleSheetLayoutView="40" zoomScalePageLayoutView="85" workbookViewId="0">
      <selection activeCell="J23" sqref="J23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5" t="s">
        <v>186</v>
      </c>
      <c r="B3" s="155"/>
      <c r="C3" s="155"/>
      <c r="D3" s="155"/>
      <c r="E3" s="155"/>
      <c r="F3" s="155"/>
      <c r="H3" s="90"/>
      <c r="I3" s="156" t="s">
        <v>187</v>
      </c>
      <c r="J3" s="156"/>
      <c r="K3" s="156"/>
      <c r="L3" s="156"/>
      <c r="M3" s="156"/>
      <c r="N3" s="156"/>
    </row>
    <row r="4" spans="1:14" ht="7.9" customHeight="1" thickBot="1" x14ac:dyDescent="0.3">
      <c r="A4" s="90"/>
      <c r="B4" s="3"/>
      <c r="C4" s="90"/>
      <c r="F4" s="90"/>
      <c r="H4" s="90"/>
      <c r="I4" t="s">
        <v>144</v>
      </c>
    </row>
    <row r="5" spans="1:14" ht="22.9" customHeight="1" thickBot="1" x14ac:dyDescent="0.3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25">
      <c r="A6" s="40" t="s">
        <v>112</v>
      </c>
      <c r="B6" s="99" t="s">
        <v>53</v>
      </c>
      <c r="C6" s="19" t="s">
        <v>188</v>
      </c>
      <c r="D6" s="19" t="s">
        <v>189</v>
      </c>
      <c r="E6" s="91" t="s">
        <v>195</v>
      </c>
      <c r="F6" s="20" t="s">
        <v>140</v>
      </c>
      <c r="I6" s="57" t="s">
        <v>112</v>
      </c>
      <c r="J6" s="58" t="s">
        <v>53</v>
      </c>
      <c r="K6" s="59" t="s">
        <v>190</v>
      </c>
      <c r="L6" s="59" t="s">
        <v>191</v>
      </c>
      <c r="M6" s="59" t="s">
        <v>195</v>
      </c>
      <c r="N6" s="60" t="s">
        <v>54</v>
      </c>
    </row>
    <row r="7" spans="1:14" x14ac:dyDescent="0.25">
      <c r="A7" s="61">
        <v>1</v>
      </c>
      <c r="B7" s="66" t="s">
        <v>145</v>
      </c>
      <c r="C7" s="100">
        <v>1224798.10455</v>
      </c>
      <c r="D7" s="92">
        <v>1342566.8824999998</v>
      </c>
      <c r="E7" s="96">
        <f t="shared" ref="E7:E26" si="0">(C7/D7)-1</f>
        <v>-8.7719114395777398E-2</v>
      </c>
      <c r="F7" s="31">
        <f t="shared" ref="F7:F26" si="1">C7/$C$30</f>
        <v>0.12915905984326082</v>
      </c>
      <c r="I7" s="61">
        <v>1</v>
      </c>
      <c r="J7" s="66" t="s">
        <v>169</v>
      </c>
      <c r="K7" s="100">
        <v>319803.37324699998</v>
      </c>
      <c r="L7" s="92">
        <v>325218.20163899998</v>
      </c>
      <c r="M7" s="96">
        <f t="shared" ref="M7:M26" si="2">(K7/L7)-1</f>
        <v>-1.6649831911962232E-2</v>
      </c>
      <c r="N7" s="31">
        <f t="shared" ref="N7:N26" si="3">K7/$K$30</f>
        <v>7.3015414911783677E-2</v>
      </c>
    </row>
    <row r="8" spans="1:14" ht="38.25" x14ac:dyDescent="0.25">
      <c r="A8" s="61">
        <v>2</v>
      </c>
      <c r="B8" s="66" t="s">
        <v>115</v>
      </c>
      <c r="C8" s="100">
        <v>700666.34558000008</v>
      </c>
      <c r="D8" s="92">
        <v>611638.65974000015</v>
      </c>
      <c r="E8" s="96">
        <f t="shared" si="0"/>
        <v>0.14555601485008229</v>
      </c>
      <c r="F8" s="31">
        <f t="shared" si="1"/>
        <v>7.3887611454277621E-2</v>
      </c>
      <c r="I8" s="61">
        <v>2</v>
      </c>
      <c r="J8" s="66" t="s">
        <v>117</v>
      </c>
      <c r="K8" s="100">
        <v>307693.28525900003</v>
      </c>
      <c r="L8" s="92">
        <v>327529.91003899998</v>
      </c>
      <c r="M8" s="96">
        <f t="shared" si="2"/>
        <v>-6.0564315416683501E-2</v>
      </c>
      <c r="N8" s="31">
        <f t="shared" si="3"/>
        <v>7.0250518813020219E-2</v>
      </c>
    </row>
    <row r="9" spans="1:14" ht="38.25" x14ac:dyDescent="0.25">
      <c r="A9" s="61">
        <v>3</v>
      </c>
      <c r="B9" s="66" t="s">
        <v>116</v>
      </c>
      <c r="C9" s="100">
        <v>614617.37630999985</v>
      </c>
      <c r="D9" s="92">
        <v>595109.43049999978</v>
      </c>
      <c r="E9" s="96">
        <f t="shared" si="0"/>
        <v>3.2780434673350456E-2</v>
      </c>
      <c r="F9" s="31">
        <f t="shared" si="1"/>
        <v>6.4813459616429828E-2</v>
      </c>
      <c r="I9" s="61">
        <v>3</v>
      </c>
      <c r="J9" s="66" t="s">
        <v>115</v>
      </c>
      <c r="K9" s="100">
        <v>299230.66390500002</v>
      </c>
      <c r="L9" s="92">
        <v>367526.98444899998</v>
      </c>
      <c r="M9" s="96">
        <f t="shared" si="2"/>
        <v>-0.18582668330160967</v>
      </c>
      <c r="N9" s="31">
        <f t="shared" si="3"/>
        <v>6.8318388444506578E-2</v>
      </c>
    </row>
    <row r="10" spans="1:14" ht="25.5" x14ac:dyDescent="0.25">
      <c r="A10" s="61">
        <v>4</v>
      </c>
      <c r="B10" s="66" t="s">
        <v>118</v>
      </c>
      <c r="C10" s="100">
        <v>551788.67005999992</v>
      </c>
      <c r="D10" s="92">
        <v>579863.45507999999</v>
      </c>
      <c r="E10" s="96">
        <f t="shared" si="0"/>
        <v>-4.8416200010615862E-2</v>
      </c>
      <c r="F10" s="31">
        <f t="shared" si="1"/>
        <v>5.8187962238313073E-2</v>
      </c>
      <c r="I10" s="61">
        <v>4</v>
      </c>
      <c r="J10" s="66" t="s">
        <v>116</v>
      </c>
      <c r="K10" s="100">
        <v>298323.79989700002</v>
      </c>
      <c r="L10" s="92">
        <v>321412.92967600003</v>
      </c>
      <c r="M10" s="96">
        <f t="shared" si="2"/>
        <v>-7.1836343989879259E-2</v>
      </c>
      <c r="N10" s="31">
        <f t="shared" si="3"/>
        <v>6.81113391843928E-2</v>
      </c>
    </row>
    <row r="11" spans="1:14" ht="38.25" x14ac:dyDescent="0.25">
      <c r="A11" s="61">
        <v>5</v>
      </c>
      <c r="B11" s="66" t="s">
        <v>119</v>
      </c>
      <c r="C11" s="100">
        <v>505055.00714999996</v>
      </c>
      <c r="D11" s="92">
        <v>566528.28184000007</v>
      </c>
      <c r="E11" s="96">
        <f t="shared" si="0"/>
        <v>-0.10850874821349432</v>
      </c>
      <c r="F11" s="31">
        <f t="shared" si="1"/>
        <v>5.3259741054704074E-2</v>
      </c>
      <c r="I11" s="61">
        <v>5</v>
      </c>
      <c r="J11" s="66" t="s">
        <v>145</v>
      </c>
      <c r="K11" s="100">
        <v>218109.472201</v>
      </c>
      <c r="L11" s="92">
        <v>359060.82432900002</v>
      </c>
      <c r="M11" s="96">
        <f t="shared" si="2"/>
        <v>-0.392555641210385</v>
      </c>
      <c r="N11" s="31">
        <f t="shared" si="3"/>
        <v>4.9797328424820035E-2</v>
      </c>
    </row>
    <row r="12" spans="1:14" ht="25.5" x14ac:dyDescent="0.25">
      <c r="A12" s="61">
        <v>6</v>
      </c>
      <c r="B12" s="69" t="s">
        <v>117</v>
      </c>
      <c r="C12" s="100">
        <v>479722.79794000008</v>
      </c>
      <c r="D12" s="92">
        <v>434226.74736999994</v>
      </c>
      <c r="E12" s="96">
        <f t="shared" si="0"/>
        <v>0.10477486899542243</v>
      </c>
      <c r="F12" s="31">
        <f t="shared" si="1"/>
        <v>5.058837480000327E-2</v>
      </c>
      <c r="I12" s="61">
        <v>6</v>
      </c>
      <c r="J12" s="69" t="s">
        <v>122</v>
      </c>
      <c r="K12" s="100">
        <v>208870.81011600001</v>
      </c>
      <c r="L12" s="92">
        <v>202021.19256699999</v>
      </c>
      <c r="M12" s="96">
        <f t="shared" si="2"/>
        <v>3.3905440622168159E-2</v>
      </c>
      <c r="N12" s="31">
        <f t="shared" si="3"/>
        <v>4.7688017511313692E-2</v>
      </c>
    </row>
    <row r="13" spans="1:14" ht="38.25" x14ac:dyDescent="0.25">
      <c r="A13" s="61">
        <v>7</v>
      </c>
      <c r="B13" s="66" t="s">
        <v>134</v>
      </c>
      <c r="C13" s="100">
        <v>357699.37981000001</v>
      </c>
      <c r="D13" s="92">
        <v>350346.75438999996</v>
      </c>
      <c r="E13" s="96">
        <f t="shared" si="0"/>
        <v>2.0986709104247048E-2</v>
      </c>
      <c r="F13" s="31">
        <f t="shared" si="1"/>
        <v>3.7720596914012486E-2</v>
      </c>
      <c r="I13" s="61">
        <v>7</v>
      </c>
      <c r="J13" s="66" t="s">
        <v>118</v>
      </c>
      <c r="K13" s="100">
        <v>201343.68364800001</v>
      </c>
      <c r="L13" s="92">
        <v>233667.60827600001</v>
      </c>
      <c r="M13" s="96">
        <f t="shared" si="2"/>
        <v>-0.13833292884061243</v>
      </c>
      <c r="N13" s="31">
        <f t="shared" si="3"/>
        <v>4.5969473217754887E-2</v>
      </c>
    </row>
    <row r="14" spans="1:14" ht="44.25" customHeight="1" x14ac:dyDescent="0.25">
      <c r="A14" s="61">
        <v>8</v>
      </c>
      <c r="B14" s="66" t="s">
        <v>120</v>
      </c>
      <c r="C14" s="100">
        <v>291892.19516</v>
      </c>
      <c r="D14" s="92">
        <v>312595.64717000007</v>
      </c>
      <c r="E14" s="96">
        <f t="shared" si="0"/>
        <v>-6.6230775116138507E-2</v>
      </c>
      <c r="F14" s="31">
        <f t="shared" si="1"/>
        <v>3.0781009018872266E-2</v>
      </c>
      <c r="I14" s="61">
        <v>8</v>
      </c>
      <c r="J14" s="66" t="s">
        <v>134</v>
      </c>
      <c r="K14" s="100">
        <v>179626.90507499999</v>
      </c>
      <c r="L14" s="92">
        <v>211565.28191799999</v>
      </c>
      <c r="M14" s="96">
        <f t="shared" si="2"/>
        <v>-0.15096227771142012</v>
      </c>
      <c r="N14" s="31">
        <f t="shared" si="3"/>
        <v>4.1011240344988265E-2</v>
      </c>
    </row>
    <row r="15" spans="1:14" ht="38.25" x14ac:dyDescent="0.25">
      <c r="A15" s="61">
        <v>9</v>
      </c>
      <c r="B15" s="66" t="s">
        <v>122</v>
      </c>
      <c r="C15" s="100">
        <v>234650.55392999999</v>
      </c>
      <c r="D15" s="92">
        <v>261983.47439999998</v>
      </c>
      <c r="E15" s="96">
        <f t="shared" si="0"/>
        <v>-0.10433070457057803</v>
      </c>
      <c r="F15" s="31">
        <f t="shared" si="1"/>
        <v>2.4744686348477228E-2</v>
      </c>
      <c r="I15" s="61">
        <v>9</v>
      </c>
      <c r="J15" s="66" t="s">
        <v>119</v>
      </c>
      <c r="K15" s="100">
        <v>98224.423525999999</v>
      </c>
      <c r="L15" s="92">
        <v>161506.1243</v>
      </c>
      <c r="M15" s="96">
        <f t="shared" si="2"/>
        <v>-0.39182229806006186</v>
      </c>
      <c r="N15" s="31">
        <f t="shared" si="3"/>
        <v>2.2425958067310455E-2</v>
      </c>
    </row>
    <row r="16" spans="1:14" ht="33.75" customHeight="1" x14ac:dyDescent="0.25">
      <c r="A16" s="61">
        <v>10</v>
      </c>
      <c r="B16" s="66" t="s">
        <v>169</v>
      </c>
      <c r="C16" s="100">
        <v>229891.22516000003</v>
      </c>
      <c r="D16" s="92">
        <v>252925.33821000002</v>
      </c>
      <c r="E16" s="96">
        <f t="shared" si="0"/>
        <v>-9.107080062842543E-2</v>
      </c>
      <c r="F16" s="31">
        <f t="shared" si="1"/>
        <v>2.424279919896696E-2</v>
      </c>
      <c r="I16" s="61">
        <v>10</v>
      </c>
      <c r="J16" s="66" t="s">
        <v>124</v>
      </c>
      <c r="K16" s="100">
        <v>87969.732657999994</v>
      </c>
      <c r="L16" s="92">
        <v>80512.692802000005</v>
      </c>
      <c r="M16" s="96">
        <f t="shared" si="2"/>
        <v>9.261943175020404E-2</v>
      </c>
      <c r="N16" s="31">
        <f t="shared" si="3"/>
        <v>2.0084674106115957E-2</v>
      </c>
    </row>
    <row r="17" spans="1:14" ht="25.5" x14ac:dyDescent="0.25">
      <c r="A17" s="61">
        <v>11</v>
      </c>
      <c r="B17" s="69" t="s">
        <v>121</v>
      </c>
      <c r="C17" s="100">
        <v>223727.13269999999</v>
      </c>
      <c r="D17" s="92">
        <v>256557.96328</v>
      </c>
      <c r="E17" s="96">
        <f t="shared" si="0"/>
        <v>-0.12796652327711766</v>
      </c>
      <c r="F17" s="31">
        <f t="shared" si="1"/>
        <v>2.3592775016236005E-2</v>
      </c>
      <c r="I17" s="61">
        <v>11</v>
      </c>
      <c r="J17" s="69" t="s">
        <v>166</v>
      </c>
      <c r="K17" s="100">
        <v>86279.258726</v>
      </c>
      <c r="L17" s="92">
        <v>62865.970359999999</v>
      </c>
      <c r="M17" s="96">
        <f t="shared" si="2"/>
        <v>0.37243182968344457</v>
      </c>
      <c r="N17" s="31">
        <f t="shared" si="3"/>
        <v>1.9698716152360407E-2</v>
      </c>
    </row>
    <row r="18" spans="1:14" ht="104.25" customHeight="1" x14ac:dyDescent="0.25">
      <c r="A18" s="61">
        <v>12</v>
      </c>
      <c r="B18" s="66" t="s">
        <v>147</v>
      </c>
      <c r="C18" s="100">
        <v>173769.08322999999</v>
      </c>
      <c r="D18" s="92">
        <v>163046.05149000001</v>
      </c>
      <c r="E18" s="96">
        <f t="shared" si="0"/>
        <v>6.5766890041232484E-2</v>
      </c>
      <c r="F18" s="31">
        <f t="shared" si="1"/>
        <v>1.832453147701284E-2</v>
      </c>
      <c r="I18" s="61">
        <v>12</v>
      </c>
      <c r="J18" s="66" t="s">
        <v>123</v>
      </c>
      <c r="K18" s="100">
        <v>78787.055019000007</v>
      </c>
      <c r="L18" s="92">
        <v>144483.44268000001</v>
      </c>
      <c r="M18" s="96">
        <f t="shared" si="2"/>
        <v>-0.45469838233646942</v>
      </c>
      <c r="N18" s="31">
        <f t="shared" si="3"/>
        <v>1.7988145195225139E-2</v>
      </c>
    </row>
    <row r="19" spans="1:14" ht="25.5" x14ac:dyDescent="0.25">
      <c r="A19" s="61">
        <v>13</v>
      </c>
      <c r="B19" s="69" t="s">
        <v>167</v>
      </c>
      <c r="C19" s="100">
        <v>144407.21070999998</v>
      </c>
      <c r="D19" s="92">
        <v>176889.82218999998</v>
      </c>
      <c r="E19" s="96">
        <f t="shared" si="0"/>
        <v>-0.18363188496571581</v>
      </c>
      <c r="F19" s="31">
        <f t="shared" si="1"/>
        <v>1.5228223737939212E-2</v>
      </c>
      <c r="I19" s="61">
        <v>13</v>
      </c>
      <c r="J19" s="69" t="s">
        <v>121</v>
      </c>
      <c r="K19" s="100">
        <v>73244.370630999998</v>
      </c>
      <c r="L19" s="92">
        <v>94060.363226000001</v>
      </c>
      <c r="M19" s="96">
        <f t="shared" si="2"/>
        <v>-0.22130461632372356</v>
      </c>
      <c r="N19" s="31">
        <f t="shared" si="3"/>
        <v>1.6722675740647761E-2</v>
      </c>
    </row>
    <row r="20" spans="1:14" ht="25.5" x14ac:dyDescent="0.25">
      <c r="A20" s="61">
        <v>14</v>
      </c>
      <c r="B20" s="66" t="s">
        <v>165</v>
      </c>
      <c r="C20" s="100">
        <v>114867.03410999998</v>
      </c>
      <c r="D20" s="92">
        <v>106483.01138999999</v>
      </c>
      <c r="E20" s="96">
        <f t="shared" si="0"/>
        <v>7.8735777759825432E-2</v>
      </c>
      <c r="F20" s="31">
        <f t="shared" si="1"/>
        <v>1.2113113236799358E-2</v>
      </c>
      <c r="I20" s="61">
        <v>14</v>
      </c>
      <c r="J20" s="66" t="s">
        <v>172</v>
      </c>
      <c r="K20" s="100">
        <v>70586.445445000005</v>
      </c>
      <c r="L20" s="92">
        <v>61458.310043999998</v>
      </c>
      <c r="M20" s="96">
        <f t="shared" si="2"/>
        <v>0.14852564924848854</v>
      </c>
      <c r="N20" s="31">
        <f t="shared" si="3"/>
        <v>1.6115835642965679E-2</v>
      </c>
    </row>
    <row r="21" spans="1:14" ht="92.25" customHeight="1" x14ac:dyDescent="0.25">
      <c r="A21" s="61">
        <v>15</v>
      </c>
      <c r="B21" s="66" t="s">
        <v>124</v>
      </c>
      <c r="C21" s="100">
        <v>113631.13986</v>
      </c>
      <c r="D21" s="92">
        <v>99119.700970000005</v>
      </c>
      <c r="E21" s="96">
        <f t="shared" si="0"/>
        <v>0.14640317462612296</v>
      </c>
      <c r="F21" s="31">
        <f t="shared" si="1"/>
        <v>1.1982784051276707E-2</v>
      </c>
      <c r="I21" s="61">
        <v>15</v>
      </c>
      <c r="J21" s="66" t="s">
        <v>147</v>
      </c>
      <c r="K21" s="100">
        <v>50766.15582</v>
      </c>
      <c r="L21" s="92">
        <v>66332.838644999996</v>
      </c>
      <c r="M21" s="96">
        <f t="shared" si="2"/>
        <v>-0.23467536054517057</v>
      </c>
      <c r="N21" s="31">
        <f t="shared" si="3"/>
        <v>1.1590596725228049E-2</v>
      </c>
    </row>
    <row r="22" spans="1:14" ht="140.25" x14ac:dyDescent="0.25">
      <c r="A22" s="61">
        <v>16</v>
      </c>
      <c r="B22" s="69" t="s">
        <v>137</v>
      </c>
      <c r="C22" s="100">
        <v>109904.59750999999</v>
      </c>
      <c r="D22" s="92">
        <v>100376.37641999999</v>
      </c>
      <c r="E22" s="96">
        <f t="shared" si="0"/>
        <v>9.4924935824855172E-2</v>
      </c>
      <c r="F22" s="31">
        <f t="shared" si="1"/>
        <v>1.1589807686760748E-2</v>
      </c>
      <c r="I22" s="61">
        <v>16</v>
      </c>
      <c r="J22" s="69" t="s">
        <v>146</v>
      </c>
      <c r="K22" s="100">
        <v>47827.913895999998</v>
      </c>
      <c r="L22" s="92">
        <v>58518.844885999999</v>
      </c>
      <c r="M22" s="96">
        <f t="shared" si="2"/>
        <v>-0.18269210560849081</v>
      </c>
      <c r="N22" s="31">
        <f t="shared" si="3"/>
        <v>1.0919756542981567E-2</v>
      </c>
    </row>
    <row r="23" spans="1:14" ht="54.75" customHeight="1" x14ac:dyDescent="0.25">
      <c r="A23" s="61">
        <v>17</v>
      </c>
      <c r="B23" s="66" t="s">
        <v>151</v>
      </c>
      <c r="C23" s="100">
        <v>99931.268869999985</v>
      </c>
      <c r="D23" s="92">
        <v>95885.532139999996</v>
      </c>
      <c r="E23" s="96">
        <f t="shared" si="0"/>
        <v>4.2193401232762717E-2</v>
      </c>
      <c r="F23" s="31">
        <f t="shared" si="1"/>
        <v>1.0538086798342535E-2</v>
      </c>
      <c r="I23" s="61">
        <v>17</v>
      </c>
      <c r="J23" s="66" t="s">
        <v>143</v>
      </c>
      <c r="K23" s="100">
        <v>44477.823234000003</v>
      </c>
      <c r="L23" s="92">
        <v>48640.640570000003</v>
      </c>
      <c r="M23" s="96">
        <f t="shared" si="2"/>
        <v>-8.5583110896929493E-2</v>
      </c>
      <c r="N23" s="31">
        <f t="shared" si="3"/>
        <v>1.0154885750048753E-2</v>
      </c>
    </row>
    <row r="24" spans="1:14" ht="25.5" x14ac:dyDescent="0.25">
      <c r="A24" s="61">
        <v>18</v>
      </c>
      <c r="B24" s="66" t="s">
        <v>168</v>
      </c>
      <c r="C24" s="100">
        <v>91733.196959999987</v>
      </c>
      <c r="D24" s="92">
        <v>73559.830450000009</v>
      </c>
      <c r="E24" s="96">
        <f t="shared" si="0"/>
        <v>0.2470555790956146</v>
      </c>
      <c r="F24" s="31">
        <f t="shared" si="1"/>
        <v>9.6735726743497671E-3</v>
      </c>
      <c r="I24" s="61">
        <v>18</v>
      </c>
      <c r="J24" s="66" t="s">
        <v>160</v>
      </c>
      <c r="K24" s="100">
        <v>38831.243110000003</v>
      </c>
      <c r="L24" s="92">
        <v>46295.515890000002</v>
      </c>
      <c r="M24" s="96">
        <f t="shared" si="2"/>
        <v>-0.16123100988301786</v>
      </c>
      <c r="N24" s="31">
        <f t="shared" si="3"/>
        <v>8.8656955004260216E-3</v>
      </c>
    </row>
    <row r="25" spans="1:14" ht="63.75" x14ac:dyDescent="0.25">
      <c r="A25" s="61">
        <v>19</v>
      </c>
      <c r="B25" s="66" t="s">
        <v>146</v>
      </c>
      <c r="C25" s="100">
        <v>83093.939579999991</v>
      </c>
      <c r="D25" s="92">
        <v>152740.36627999999</v>
      </c>
      <c r="E25" s="96">
        <f t="shared" si="0"/>
        <v>-0.45597917823717815</v>
      </c>
      <c r="F25" s="31">
        <f t="shared" si="1"/>
        <v>8.7625340657827497E-3</v>
      </c>
      <c r="I25" s="61">
        <v>19</v>
      </c>
      <c r="J25" s="66" t="s">
        <v>120</v>
      </c>
      <c r="K25" s="100">
        <v>36335.803339999999</v>
      </c>
      <c r="L25" s="92">
        <v>41399.914291000001</v>
      </c>
      <c r="M25" s="96">
        <f t="shared" si="2"/>
        <v>-0.12232177379412834</v>
      </c>
      <c r="N25" s="31">
        <f t="shared" si="3"/>
        <v>8.2959530103954692E-3</v>
      </c>
    </row>
    <row r="26" spans="1:14" ht="55.5" customHeight="1" x14ac:dyDescent="0.25">
      <c r="A26" s="61">
        <v>20</v>
      </c>
      <c r="B26" s="69" t="s">
        <v>166</v>
      </c>
      <c r="C26" s="100">
        <v>79145.52837</v>
      </c>
      <c r="D26" s="92">
        <v>37839.31235</v>
      </c>
      <c r="E26" s="96">
        <f t="shared" si="0"/>
        <v>1.0916217408480469</v>
      </c>
      <c r="F26" s="31">
        <f t="shared" si="1"/>
        <v>8.3461608873268943E-3</v>
      </c>
      <c r="I26" s="61">
        <v>20</v>
      </c>
      <c r="J26" s="69" t="s">
        <v>174</v>
      </c>
      <c r="K26" s="100">
        <v>35785.656499999997</v>
      </c>
      <c r="L26" s="92">
        <v>43261.579969999999</v>
      </c>
      <c r="M26" s="96">
        <f t="shared" si="2"/>
        <v>-0.17280745352306193</v>
      </c>
      <c r="N26" s="31">
        <f t="shared" si="3"/>
        <v>8.1703470814236626E-3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6424991.7875500005</v>
      </c>
      <c r="D28" s="93">
        <f>SUM(D7:D27)</f>
        <v>6570282.6381599987</v>
      </c>
      <c r="E28" s="96">
        <f t="shared" ref="E28:E31" si="4">(C28/D28)-1</f>
        <v>-2.2113333415240577E-2</v>
      </c>
      <c r="F28" s="37">
        <f>C28/$C$30</f>
        <v>0.67753689011914453</v>
      </c>
      <c r="I28" s="62"/>
      <c r="J28" s="33" t="s">
        <v>135</v>
      </c>
      <c r="K28" s="103">
        <f>SUM(K7:K26)</f>
        <v>2782117.8752530003</v>
      </c>
      <c r="L28" s="93">
        <f>SUM(L7:L26)</f>
        <v>3257339.1705569993</v>
      </c>
      <c r="M28" s="96">
        <f t="shared" ref="M28" si="5">(K28/L28)-1</f>
        <v>-0.14589248169165536</v>
      </c>
      <c r="N28" s="37">
        <f>K28/$K$30</f>
        <v>0.63519496036770917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9482866.3667599987</v>
      </c>
      <c r="D30" s="94">
        <f>'Ranking capítulos'!C31</f>
        <v>9832534.719349999</v>
      </c>
      <c r="E30" s="97">
        <f t="shared" si="4"/>
        <v>-3.5562381681894073E-2</v>
      </c>
      <c r="F30" s="35">
        <f>C30/$C$30</f>
        <v>1</v>
      </c>
      <c r="I30" s="104" t="s">
        <v>113</v>
      </c>
      <c r="J30" s="105"/>
      <c r="K30" s="102">
        <f>'Export-Import Provincias'!I16</f>
        <v>4379943.2439489998</v>
      </c>
      <c r="L30" s="94">
        <f>'Export-Import Provincias'!G16</f>
        <v>5449388.2229350004</v>
      </c>
      <c r="M30" s="97">
        <f>(K30/L30)-1</f>
        <v>-0.19625046615049302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25536140.909120012</v>
      </c>
      <c r="D31" s="95">
        <f>'Ranking capítulos'!C32</f>
        <v>28650355.016290016</v>
      </c>
      <c r="E31" s="98">
        <f t="shared" si="4"/>
        <v>-0.10869722575511975</v>
      </c>
      <c r="F31" s="10">
        <f>C30/C31</f>
        <v>0.37135080044037799</v>
      </c>
      <c r="I31" s="106" t="s">
        <v>114</v>
      </c>
      <c r="J31" s="107"/>
      <c r="K31" s="101">
        <v>22570095.800673001</v>
      </c>
      <c r="L31" s="95">
        <v>24817561.172541998</v>
      </c>
      <c r="M31" s="98">
        <f>(K31/L31)-1</f>
        <v>-9.055947747015447E-2</v>
      </c>
      <c r="N31" s="10">
        <f>K30/K31</f>
        <v>0.19405957700092694</v>
      </c>
    </row>
    <row r="32" spans="1:14" x14ac:dyDescent="0.25">
      <c r="B32" s="3" t="s">
        <v>38</v>
      </c>
    </row>
    <row r="33" spans="1:649" x14ac:dyDescent="0.25">
      <c r="B33" s="90" t="s">
        <v>163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zoomScale="85" zoomScaleNormal="85" workbookViewId="0">
      <selection activeCell="J7" sqref="J7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5" ht="15.75" x14ac:dyDescent="0.25">
      <c r="A1" s="12" t="s">
        <v>136</v>
      </c>
    </row>
    <row r="3" spans="1:5" x14ac:dyDescent="0.25">
      <c r="A3" s="157" t="s">
        <v>192</v>
      </c>
      <c r="B3" s="157"/>
      <c r="C3" s="90"/>
      <c r="D3" s="90"/>
      <c r="E3" s="90"/>
    </row>
    <row r="4" spans="1:5" ht="15.75" thickBot="1" x14ac:dyDescent="0.3"/>
    <row r="5" spans="1:5" ht="60" x14ac:dyDescent="0.25">
      <c r="A5" s="111" t="s">
        <v>53</v>
      </c>
      <c r="B5" s="19" t="s">
        <v>193</v>
      </c>
      <c r="C5" s="19" t="s">
        <v>194</v>
      </c>
      <c r="D5" s="20" t="s">
        <v>56</v>
      </c>
    </row>
    <row r="6" spans="1:5" ht="32.25" customHeight="1" x14ac:dyDescent="0.25">
      <c r="A6" s="42" t="str">
        <f>'Ranking productos'!B7</f>
        <v>15092000 -- ACEITE DE OLIVA VIRGEN EXTRA.</v>
      </c>
      <c r="B6" s="4">
        <f>'Ranking productos'!C7</f>
        <v>1224798.10455</v>
      </c>
      <c r="C6" s="100">
        <v>1726708.7697600003</v>
      </c>
      <c r="D6" s="37">
        <f>B6/C6</f>
        <v>0.70932523538421477</v>
      </c>
    </row>
    <row r="7" spans="1:5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700666.34558000008</v>
      </c>
      <c r="C7" s="100">
        <v>1066136.78528</v>
      </c>
      <c r="D7" s="37">
        <f t="shared" ref="D7:D29" si="0">B7/C7</f>
        <v>0.65720117273318146</v>
      </c>
    </row>
    <row r="8" spans="1:5" x14ac:dyDescent="0.25">
      <c r="A8" s="42" t="str">
        <f>'Ranking productos'!B9</f>
        <v>07020000 -- (DESDE 01.01.98) TOMATES FRESCOS O REFRIGERADOS. </v>
      </c>
      <c r="B8" s="4">
        <f>'Ranking productos'!C9</f>
        <v>614617.37630999985</v>
      </c>
      <c r="C8" s="100">
        <v>836893.29637999996</v>
      </c>
      <c r="D8" s="37">
        <f t="shared" si="0"/>
        <v>0.7344035123336996</v>
      </c>
    </row>
    <row r="9" spans="1:5" x14ac:dyDescent="0.25">
      <c r="A9" s="42" t="str">
        <f>'Ranking productos'!B10</f>
        <v>08101000 -- (DESDE 01.01.2000) FRESAS, FRESCAS. </v>
      </c>
      <c r="B9" s="4">
        <f>'Ranking productos'!C10</f>
        <v>551788.67005999992</v>
      </c>
      <c r="C9" s="100">
        <v>686588.93647000007</v>
      </c>
      <c r="D9" s="37">
        <f t="shared" si="0"/>
        <v>0.80366670761830705</v>
      </c>
    </row>
    <row r="10" spans="1:5" ht="30" x14ac:dyDescent="0.25">
      <c r="A10" s="42" t="str">
        <f>'Ranking productos'!B11</f>
        <v>15099000 -- ACEITE DE OLIVA Y SUS FRACCIONES, INCLUSO REFINADO, PERO SIN MODIFICAR QUIMICAMENTE (EXCEPTO VIRGEN). </v>
      </c>
      <c r="B10" s="4">
        <f>'Ranking productos'!C11</f>
        <v>505055.00714999996</v>
      </c>
      <c r="C10" s="100">
        <v>639764.76792999997</v>
      </c>
      <c r="D10" s="37">
        <f t="shared" si="0"/>
        <v>0.78943860691819256</v>
      </c>
    </row>
    <row r="11" spans="1:5" x14ac:dyDescent="0.25">
      <c r="A11" s="42" t="str">
        <f>'Ranking productos'!B12</f>
        <v>07070005 -- (DESDE 01.01.98) PEPINOS, FRESCOS O REFRIGERADOS. </v>
      </c>
      <c r="B11" s="4">
        <f>'Ranking productos'!C12</f>
        <v>479722.79794000008</v>
      </c>
      <c r="C11" s="100">
        <v>595122.42415000009</v>
      </c>
      <c r="D11" s="37">
        <f t="shared" si="0"/>
        <v>0.8060909461194935</v>
      </c>
    </row>
    <row r="12" spans="1:5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357699.37981000001</v>
      </c>
      <c r="C12" s="100">
        <v>519982.65789999999</v>
      </c>
      <c r="D12" s="37">
        <f t="shared" si="0"/>
        <v>0.687906364521085</v>
      </c>
    </row>
    <row r="13" spans="1:5" x14ac:dyDescent="0.25">
      <c r="A13" s="42" t="str">
        <f>'Ranking productos'!B14</f>
        <v>08102010 -- FRAMBUESAS, FRESCAS. </v>
      </c>
      <c r="B13" s="4">
        <f>'Ranking productos'!C14</f>
        <v>291892.19516</v>
      </c>
      <c r="C13" s="100">
        <v>335930.55384000001</v>
      </c>
      <c r="D13" s="37">
        <f t="shared" si="0"/>
        <v>0.86890636122079268</v>
      </c>
    </row>
    <row r="14" spans="1:5" x14ac:dyDescent="0.25">
      <c r="A14" s="42" t="str">
        <f>'Ranking productos'!B15</f>
        <v>07099310 -- (DESDE 01.01.12) CALABACINES (ZAPALLITOS), FRESCOS O REFRIGERADOS. </v>
      </c>
      <c r="B14" s="4">
        <f>'Ranking productos'!C15</f>
        <v>234650.55392999999</v>
      </c>
      <c r="C14" s="100">
        <v>289559.96636999998</v>
      </c>
      <c r="D14" s="37">
        <f t="shared" si="0"/>
        <v>0.81036946119189457</v>
      </c>
    </row>
    <row r="15" spans="1:5" ht="27.75" customHeight="1" x14ac:dyDescent="0.25">
      <c r="A15" s="42" t="str">
        <f>'Ranking productos'!B16</f>
        <v>08071100 -- (DESDE 01.01.96) SANDIAS, FRESCAS. </v>
      </c>
      <c r="B15" s="4">
        <f>'Ranking productos'!C16</f>
        <v>229891.22516000003</v>
      </c>
      <c r="C15" s="100">
        <v>459540.59824999998</v>
      </c>
      <c r="D15" s="37">
        <f t="shared" si="0"/>
        <v>0.50026314548803863</v>
      </c>
    </row>
    <row r="16" spans="1:5" x14ac:dyDescent="0.25">
      <c r="A16" s="42" t="str">
        <f>'Ranking productos'!B17</f>
        <v>08044000 -- (DESDE 01.01.2000) AGUACATES, FRESCOS O SECOS. </v>
      </c>
      <c r="B16" s="4">
        <f>'Ranking productos'!C17</f>
        <v>223727.13269999999</v>
      </c>
      <c r="C16" s="100">
        <v>265592.90221000003</v>
      </c>
      <c r="D16" s="37">
        <f t="shared" si="0"/>
        <v>0.84236864328212557</v>
      </c>
    </row>
    <row r="17" spans="1:4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173769.08322999999</v>
      </c>
      <c r="C17" s="100">
        <v>200493.14762999999</v>
      </c>
      <c r="D17" s="37">
        <f t="shared" si="0"/>
        <v>0.86670834033032429</v>
      </c>
    </row>
    <row r="18" spans="1:4" x14ac:dyDescent="0.25">
      <c r="A18" s="117" t="str">
        <f>'Ranking productos'!B19</f>
        <v>08104030 -- FRUTOS DEL VACCINIUM MYRTILLUS (ARANDANOS O MIRTILOS), FRESCOS. </v>
      </c>
      <c r="B18" s="4">
        <f>'Ranking productos'!C19</f>
        <v>144407.21070999998</v>
      </c>
      <c r="C18" s="100">
        <v>167977.35486000002</v>
      </c>
      <c r="D18" s="37">
        <f t="shared" si="0"/>
        <v>0.85968260918476502</v>
      </c>
    </row>
    <row r="19" spans="1:4" x14ac:dyDescent="0.25">
      <c r="A19" s="117" t="str">
        <f>'Ranking productos'!B20</f>
        <v>08104010 -- FRUTOS DEL VACCINIUM VITIS IDAEA (ARANDANOS ROJOS), FRESCOS. </v>
      </c>
      <c r="B19" s="4">
        <f>'Ranking productos'!C20</f>
        <v>114867.03410999998</v>
      </c>
      <c r="C19" s="100">
        <v>151989.78215999997</v>
      </c>
      <c r="D19" s="37">
        <f t="shared" si="0"/>
        <v>0.75575497561460547</v>
      </c>
    </row>
    <row r="20" spans="1:4" ht="42.75" customHeight="1" x14ac:dyDescent="0.25">
      <c r="A20" s="42" t="str">
        <f>'Ranking productos'!B21</f>
        <v>07093000 -- BERENJENAS, FRESCAS O REFRIGERADAS. </v>
      </c>
      <c r="B20" s="4">
        <f>'Ranking productos'!C21</f>
        <v>113631.13986</v>
      </c>
      <c r="C20" s="100">
        <v>140717.52356999999</v>
      </c>
      <c r="D20" s="37">
        <f t="shared" si="0"/>
        <v>0.80751236219328537</v>
      </c>
    </row>
    <row r="21" spans="1:4" ht="105" x14ac:dyDescent="0.25">
      <c r="A21" s="42" t="str">
        <f>'Ranking productos'!B22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1" s="4">
        <f>'Ranking productos'!C22</f>
        <v>109904.59750999999</v>
      </c>
      <c r="C21" s="100">
        <v>545621.95926999988</v>
      </c>
      <c r="D21" s="37">
        <f t="shared" si="0"/>
        <v>0.2014299381517633</v>
      </c>
    </row>
    <row r="22" spans="1:4" ht="62.25" customHeight="1" x14ac:dyDescent="0.25">
      <c r="A22" s="42" t="str">
        <f>'Ranking productos'!B23</f>
        <v>03075200 -- (DESDE 01.01.2017) PULPO "OCTOPUS SPP.", CONGELADO</v>
      </c>
      <c r="B22" s="4">
        <f>'Ranking productos'!C23</f>
        <v>99931.268869999985</v>
      </c>
      <c r="C22" s="100">
        <v>258878.73385999998</v>
      </c>
      <c r="D22" s="37">
        <f t="shared" si="0"/>
        <v>0.38601575100426055</v>
      </c>
    </row>
    <row r="23" spans="1:4" ht="30" x14ac:dyDescent="0.25">
      <c r="A23" s="42" t="str">
        <f>'Ranking productos'!B24</f>
        <v>08104050 -- FRUTOS DEL VACCINIUM MACROCARPUM Y DEL VACCINIUM CORYMBOSUM, FRESCOS. </v>
      </c>
      <c r="B23" s="4">
        <f>'Ranking productos'!C24</f>
        <v>91733.196959999987</v>
      </c>
      <c r="C23" s="100">
        <v>108395.93918</v>
      </c>
      <c r="D23" s="37">
        <f t="shared" si="0"/>
        <v>0.84627890725380206</v>
      </c>
    </row>
    <row r="24" spans="1:4" ht="15" customHeight="1" x14ac:dyDescent="0.25">
      <c r="A24" s="42" t="str">
        <f>'Ranking productos'!B25</f>
        <v>15121990 -- (DESDE 01.01.2004) ACEITES DE GIRASOL, DE CARTAMO, Y SUS FRACCIONES, INCLUSO REFINADOS, PERO SIN MODIFICAR QUIMICAMENTE (EXCEPTO EN BRUTO O QUE SE DESTINEN A USOS TECNICOS O INDUSTRIALES). </v>
      </c>
      <c r="B24" s="4">
        <f>'Ranking productos'!C25</f>
        <v>83093.939579999991</v>
      </c>
      <c r="C24" s="100">
        <v>241979.46398000003</v>
      </c>
      <c r="D24" s="37">
        <f>B24/C24</f>
        <v>0.34339252684214489</v>
      </c>
    </row>
    <row r="25" spans="1:4" ht="44.25" customHeight="1" x14ac:dyDescent="0.25">
      <c r="A25" s="42" t="str">
        <f>'Ranking productos'!B26</f>
        <v>07061000 -- ZANAHORIAS Y NABOS, FRESCOS O REFRIGERADOS. </v>
      </c>
      <c r="B25" s="4">
        <f>'Ranking productos'!C26</f>
        <v>79145.52837</v>
      </c>
      <c r="C25" s="100">
        <v>101675.82743999999</v>
      </c>
      <c r="D25" s="37">
        <f t="shared" si="0"/>
        <v>0.77841046748997089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135</v>
      </c>
      <c r="B27" s="34">
        <f>SUM(B6:B26)</f>
        <v>6424991.7875500005</v>
      </c>
      <c r="C27" s="103">
        <f>SUM(C6:C26)</f>
        <v>9339551.3904899992</v>
      </c>
      <c r="D27" s="37">
        <f t="shared" si="0"/>
        <v>0.68793366179153426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47</v>
      </c>
      <c r="B29" s="25">
        <f>'Ranking productos'!C30</f>
        <v>9482866.3667599987</v>
      </c>
      <c r="C29" s="102">
        <v>46326924.020689994</v>
      </c>
      <c r="D29" s="38">
        <f t="shared" si="0"/>
        <v>0.20469449606723017</v>
      </c>
    </row>
    <row r="30" spans="1:4" ht="15.75" thickBot="1" x14ac:dyDescent="0.3">
      <c r="A30" s="28" t="s">
        <v>48</v>
      </c>
      <c r="B30" s="9">
        <f>'Ranking productos'!C31</f>
        <v>25536140.909120012</v>
      </c>
      <c r="C30" s="101">
        <v>256570627.44540998</v>
      </c>
      <c r="D30" s="39">
        <f>B30/C30</f>
        <v>9.9528699615287361E-2</v>
      </c>
    </row>
    <row r="31" spans="1:4" x14ac:dyDescent="0.25">
      <c r="A31" s="3" t="s">
        <v>38</v>
      </c>
    </row>
    <row r="32" spans="1:4" x14ac:dyDescent="0.25">
      <c r="A32" s="90" t="s">
        <v>163</v>
      </c>
    </row>
    <row r="33" spans="1:4" x14ac:dyDescent="0.25">
      <c r="A33" t="s">
        <v>49</v>
      </c>
    </row>
    <row r="34" spans="1:4" ht="28.9" customHeight="1" x14ac:dyDescent="0.25">
      <c r="A34" s="143" t="s">
        <v>50</v>
      </c>
      <c r="B34" s="143"/>
      <c r="C34" s="143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2023-09-21T09:28:17Z</cp:lastPrinted>
  <dcterms:created xsi:type="dcterms:W3CDTF">2019-11-04T11:31:27Z</dcterms:created>
  <dcterms:modified xsi:type="dcterms:W3CDTF">2023-10-23T11:26:32Z</dcterms:modified>
</cp:coreProperties>
</file>