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4\05_Ene-May_2024\"/>
    </mc:Choice>
  </mc:AlternateContent>
  <xr:revisionPtr revIDLastSave="0" documentId="13_ncr:1_{BFBE7CC9-42D2-47B9-88AB-F92A404F6C5D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países'!$A$4</definedName>
    <definedName name="_xlchart.v5.1" hidden="1">'Ranking países'!$A$5:$A$34</definedName>
    <definedName name="_xlchart.v5.2" hidden="1">'Ranking países'!$B$4</definedName>
    <definedName name="_xlchart.v5.3" hidden="1">'Ranking países'!$B$5:$B$34</definedName>
    <definedName name="_xlchart.v5.4" hidden="1">'Ranking países'!$G$4</definedName>
    <definedName name="_xlchart.v5.5" hidden="1">'Ranking países'!$G$5:$G$34</definedName>
    <definedName name="_xlchart.v5.6" hidden="1">'Ranking países'!$H$4</definedName>
    <definedName name="_xlchart.v5.7" hidden="1">'Ranking países'!$H$5:$H$34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6" l="1"/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C31" i="4" l="1"/>
  <c r="D31" i="4"/>
  <c r="E31" i="4"/>
  <c r="F31" i="4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E16" i="8" l="1"/>
  <c r="A9" i="6" l="1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14" i="4"/>
  <c r="G12" i="4"/>
  <c r="B7" i="6" l="1"/>
  <c r="D7" i="6" s="1"/>
  <c r="B8" i="6"/>
  <c r="D8" i="6" s="1"/>
  <c r="B9" i="6"/>
  <c r="D9" i="6" s="1"/>
  <c r="B10" i="6"/>
  <c r="D10" i="6" s="1"/>
  <c r="B11" i="6"/>
  <c r="D11" i="6" s="1"/>
  <c r="B12" i="6"/>
  <c r="D12" i="6" s="1"/>
  <c r="B13" i="6"/>
  <c r="D13" i="6" s="1"/>
  <c r="B14" i="6"/>
  <c r="D14" i="6" s="1"/>
  <c r="B15" i="6"/>
  <c r="D15" i="6" s="1"/>
  <c r="B16" i="6"/>
  <c r="D16" i="6" s="1"/>
  <c r="B17" i="6"/>
  <c r="D17" i="6" s="1"/>
  <c r="B18" i="6"/>
  <c r="D18" i="6" s="1"/>
  <c r="B19" i="6"/>
  <c r="D19" i="6" s="1"/>
  <c r="B20" i="6"/>
  <c r="D20" i="6" s="1"/>
  <c r="B21" i="6"/>
  <c r="D21" i="6" s="1"/>
  <c r="B22" i="6"/>
  <c r="D22" i="6" s="1"/>
  <c r="B23" i="6"/>
  <c r="D23" i="6" s="1"/>
  <c r="B24" i="6"/>
  <c r="D24" i="6" s="1"/>
  <c r="B25" i="6"/>
  <c r="D25" i="6" s="1"/>
  <c r="B6" i="6"/>
  <c r="D6" i="6" s="1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3" i="4" l="1"/>
  <c r="G18" i="4"/>
  <c r="G15" i="4"/>
  <c r="G29" i="4"/>
  <c r="G8" i="4"/>
  <c r="G20" i="4"/>
  <c r="G7" i="4"/>
  <c r="G10" i="4"/>
  <c r="G26" i="4"/>
  <c r="G30" i="4"/>
  <c r="G23" i="4"/>
  <c r="G19" i="4"/>
  <c r="G21" i="4"/>
  <c r="G28" i="4"/>
  <c r="G25" i="4"/>
  <c r="G11" i="4"/>
  <c r="G17" i="4"/>
  <c r="G16" i="4"/>
  <c r="G27" i="4"/>
  <c r="G9" i="4"/>
  <c r="G22" i="4"/>
  <c r="G24" i="4"/>
  <c r="L30" i="8" l="1"/>
  <c r="D30" i="8" l="1"/>
  <c r="K30" i="8"/>
  <c r="N23" i="8" s="1"/>
  <c r="D30" i="6"/>
  <c r="D27" i="6"/>
  <c r="N25" i="8" l="1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<sst xmlns="http://schemas.openxmlformats.org/spreadsheetml/2006/main" count="294" uniqueCount="198">
  <si>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</si>
  <si>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</si>
  <si>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</si>
  <si>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</si>
  <si>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</si>
  <si>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</si>
  <si>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</si>
  <si>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</si>
  <si>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</si>
  <si>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</si>
  <si>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</si>
  <si>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</si>
  <si>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</si>
  <si>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</si>
  <si>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</si>
  <si>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</si>
  <si>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</si>
  <si>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</si>
  <si>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</si>
  <si>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</si>
  <si>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</si>
  <si>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</si>
  <si>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</si>
  <si>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</si>
  <si>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</si>
  <si>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</si>
  <si>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</si>
  <si>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</si>
  <si>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</si>
  <si>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</si>
  <si>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</si>
  <si>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</si>
  <si>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</si>
  <si>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</si>
  <si>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</si>
  <si>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</si>
  <si>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</si>
  <si>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</si>
  <si>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</si>
  <si>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</si>
  <si>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</si>
  <si>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</si>
  <si>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</si>
  <si>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</si>
  <si>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</si>
  <si>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</si>
  <si>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</si>
  <si>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</si>
  <si>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</si>
  <si>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</si>
  <si>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</si>
  <si>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</si>
  <si>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</si>
  <si>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</si>
  <si>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</si>
  <si>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</si>
  <si>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</si>
  <si>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</si>
  <si>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</si>
  <si>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</si>
  <si>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</si>
  <si>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</si>
  <si>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</si>
  <si>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</si>
  <si>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</si>
  <si>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</si>
  <si>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</si>
  <si>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</si>
  <si>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</si>
  <si>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</si>
  <si>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</si>
  <si>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</si>
  <si>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</si>
  <si>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</si>
  <si>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</si>
  <si>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</si>
  <si>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</si>
  <si>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</si>
  <si>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</si>
  <si>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</si>
  <si>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</si>
  <si>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</si>
  <si>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</si>
  <si>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</si>
  <si>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</si>
  <si>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</si>
  <si>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</si>
  <si>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</si>
  <si>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</si>
  <si>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</si>
  <si>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</si>
  <si>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</si>
  <si>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</si>
  <si>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</si>
  <si>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</si>
  <si>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</si>
  <si>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</si>
  <si>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</si>
  <si>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</si>
  <si>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</si>
  <si>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</si>
  <si>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</si>
  <si>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</si>
  <si>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</si>
  <si>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</si>
  <si>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</si>
  <si>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</si>
  <si>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</si>
  <si>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</si>
  <si>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</si>
  <si>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</si>
  <si>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</si>
  <si>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</si>
  <si>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</si>
  <si>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</si>
  <si>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</si>
  <si>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</si>
  <si>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</si>
  <si>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</si>
  <si>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</si>
  <si>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</si>
  <si>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</si>
  <si>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</si>
  <si>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</si>
  <si>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</si>
  <si>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</si>
  <si>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</si>
  <si>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</si>
  <si>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</si>
  <si>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</si>
  <si>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</si>
  <si>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</si>
  <si>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</si>
  <si>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</si>
  <si>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</si>
  <si>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</si>
  <si>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</si>
  <si>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</si>
  <si>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</si>
  <si>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</si>
  <si>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</si>
  <si>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</si>
  <si>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</si>
  <si>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</si>
  <si>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</si>
  <si>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</si>
  <si>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03075200 -- (DESDE 01.01.2017) PULPO "OCTOPUS SPP.", CONGELADO</t>
  </si>
  <si>
    <t xml:space="preserve"> </t>
  </si>
  <si>
    <t>Turquía</t>
  </si>
  <si>
    <t>Colombia</t>
  </si>
  <si>
    <t>07051100 -- (DESDE 01.01.2000) LECHUGAS REPOLLADAS, FRESCAS O REFRIGERADAS. </t>
  </si>
  <si>
    <t>Sudáfrica</t>
  </si>
  <si>
    <t>Ecuador</t>
  </si>
  <si>
    <t>Bulgaria</t>
  </si>
  <si>
    <t>Chile</t>
  </si>
  <si>
    <t>15180095 -- (DESDE 01.01.93) MEZCLAS Y PREPARACIONES NO ALIMENTICIAS DE GRASAS Y ACEITES ANIMALES O DE GRASAS Y ACEITES ANIMALES Y VEGETALES Y SUS FRACCIONES, NO EXPRESADAS NI COMPRENDIDAS EN OTRAS PARTIDAS. </t>
  </si>
  <si>
    <t>Hungría</t>
  </si>
  <si>
    <t>Egipto</t>
  </si>
  <si>
    <t>Senegal</t>
  </si>
  <si>
    <t>Total Productos</t>
  </si>
  <si>
    <t>10011900 -- (DESDE 01.01.12) TRIGO DURO, EXCEPTO PARA SIEMBRA.</t>
  </si>
  <si>
    <t>15159099 -- ACEITES CONCRETOS Y SUS FRACCIONES; FLUIDOS, INCLUSO REFINADOS, PERO SIN MODIFICAR QUIMICAMENTE (EXCEPTO EN BRUTO O EN ENVASES INMEDIATOS DE CONTENIDO NETO NO SUPERIOR A 1 KG. O QUE SE DESTINEN A USOS TECNICOS O INDUSTRIALES). </t>
  </si>
  <si>
    <t xml:space="preserve">Saldo 2024 (Miles Euros)  </t>
  </si>
  <si>
    <t>% variación periodo 2024/2023</t>
  </si>
  <si>
    <t>Siria</t>
  </si>
  <si>
    <t>08104010 -- FRUTOS DEL VACCINIUM VITIS IDAEA (ARANDANOS ROJOS), FRESCOS. </t>
  </si>
  <si>
    <t>08104030 -- FRUTOS DEL VACCINIUM MYRTILLUS (ARANDANOS O MIRTILOS), FRESCOS. </t>
  </si>
  <si>
    <t>07061000 -- ZANAHORIAS Y NABOS, FRESCOS O REFRIGERADOS. </t>
  </si>
  <si>
    <t>Nota: Datos definitivos hasta 2022. 2023 y 2024 provisionales. Datos a nivel de arancel.</t>
  </si>
  <si>
    <t xml:space="preserve">Nota: Datos definitivos hasta 2022. 2023 y 2024 provisionales. </t>
  </si>
  <si>
    <t>Nota: Datos definitivos hasta 2022. 2023 y 2024 provisionales. Sectores 1 y 2 del ICEX (1 Agroalimentarios y 2 Bebidas).</t>
  </si>
  <si>
    <t>Finlandia</t>
  </si>
  <si>
    <t>08071100 -- (DESDE 01.01.96) SANDIAS, FRESCAS. </t>
  </si>
  <si>
    <t>21012092 -- (DESDE 01.01.95) PREPARACIONES A BASE DE EXTRACTOS, DE ESENCIAS O CONCENTRADOS DE TE O YERBA MATE. </t>
  </si>
  <si>
    <t>Principales destinos y orígenes de las exportaciones e importaciones Agroalimentarias andaluzas.</t>
  </si>
  <si>
    <t>COMERCIO EXTERIOR AGROALIMENTARIO ENE-MAY 2024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</si>
  <si>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25 de julio de 2024. Datos definitivos hasta 2022. 2023 Y 2024 provisionales. </t>
    </r>
  </si>
  <si>
    <t>Enero-Mayo</t>
  </si>
  <si>
    <t>Ene-May 2024</t>
  </si>
  <si>
    <t>Valor Exportado Ene-May 2024 (Millones Euros)</t>
  </si>
  <si>
    <t>Valor Exportado Ene-May 2023 (Millones Euros)</t>
  </si>
  <si>
    <t>%Variación    Ene-May 2023 / Ene-May 2024</t>
  </si>
  <si>
    <t>Valor Importado Ene-May 2024 (Millones Euros)</t>
  </si>
  <si>
    <t>Valor Importado Ene-May 2023 (Millones Euros)</t>
  </si>
  <si>
    <t>Ene-May 2023</t>
  </si>
  <si>
    <t xml:space="preserve"> Capítulos Arancelarios Exportados e Importados Ene-May 2024 (Ordenado según valor exportado en 2024)</t>
  </si>
  <si>
    <t>Principales Productos Agroalimentarios Exportados por Andalucía en Ene-May de 2024 en peso</t>
  </si>
  <si>
    <t>Valor Exportado Ene-May 2024 (Miles  Euros)</t>
  </si>
  <si>
    <t>Valor Exportado Ene-May 2023 (Miles  Euros)</t>
  </si>
  <si>
    <t>Cantidad Exportada Ene-May 2024 (Toneladas)</t>
  </si>
  <si>
    <t>Cantidad Exportada Ene-May 2023 (Toneladas)</t>
  </si>
  <si>
    <t>Principales Productos Agroalimentarios Exportados por Andalucía en Ene-May de 2024 en valor</t>
  </si>
  <si>
    <t>Valor Exportado Andalucía Ene-May 2024 (Miles  Euros)</t>
  </si>
  <si>
    <t>Valor Exportado España Ene-May 2024 (Miles  Euros)</t>
  </si>
  <si>
    <t>Principales Productos Agroalimentarios Exportados por Andalucía y España. Ene-May 2024.</t>
  </si>
  <si>
    <t>UNION EUROPEA</t>
  </si>
  <si>
    <t>08104050 -- FRUTOS DEL VACCINIUM MACROCARPUM Y DEL VACCINIUM CORYMBOSUM, FRESCOS. </t>
  </si>
  <si>
    <t>08071900 -- (DESDE 01.01.96) MELONES, FRESCOS.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</si>
</sst>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#,##0.0"/>
    <numFmt numFmtId="167" formatCode="0.00000%"/>
    <numFmt numFmtId="168" formatCode="0.000"/>
    <numFmt numFmtId="169" formatCode="#,##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62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169" fontId="0" fillId="0" borderId="0" xfId="0" applyNumberFormat="1"/>
    <xf numFmtId="0" fontId="0" fillId="0" borderId="0" xfId="0" applyFill="1"/>
    <xf numFmtId="9" fontId="0" fillId="0" borderId="0" xfId="1" applyFont="1"/>
    <xf numFmtId="0" fontId="3" fillId="0" borderId="0" xfId="0" applyFont="1" applyFill="1" applyBorder="1" applyAlignme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0" fillId="0" borderId="0" xfId="0" applyBorder="1" applyAlignment="1">
      <alignment horizontal="left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(Ene-May 2024).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2103017.6549500008</c:v>
                </c:pt>
                <c:pt idx="1">
                  <c:v>459076.18571000005</c:v>
                </c:pt>
                <c:pt idx="2">
                  <c:v>606931.20243999991</c:v>
                </c:pt>
                <c:pt idx="3">
                  <c:v>495252.94584</c:v>
                </c:pt>
                <c:pt idx="4">
                  <c:v>1289867.9413600003</c:v>
                </c:pt>
                <c:pt idx="5">
                  <c:v>180114.96318000002</c:v>
                </c:pt>
                <c:pt idx="6">
                  <c:v>773246.57295999979</c:v>
                </c:pt>
                <c:pt idx="7">
                  <c:v>1909666.2633199999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Ene-May 2024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1435612.200953</c:v>
                </c:pt>
                <c:pt idx="1">
                  <c:v>302268.260756</c:v>
                </c:pt>
                <c:pt idx="2">
                  <c:v>219079.84184499999</c:v>
                </c:pt>
                <c:pt idx="3">
                  <c:v>146019.43762700001</c:v>
                </c:pt>
                <c:pt idx="4">
                  <c:v>373510.67645299999</c:v>
                </c:pt>
                <c:pt idx="5">
                  <c:v>28653.590784</c:v>
                </c:pt>
                <c:pt idx="6">
                  <c:v>205690.759406</c:v>
                </c:pt>
                <c:pt idx="7">
                  <c:v>663045.498701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(Ene-May 2024).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232768.71193000002</c:v>
                </c:pt>
                <c:pt idx="1">
                  <c:v>486966.10164999991</c:v>
                </c:pt>
                <c:pt idx="2">
                  <c:v>188181.62680999999</c:v>
                </c:pt>
                <c:pt idx="3">
                  <c:v>175371.54473000002</c:v>
                </c:pt>
                <c:pt idx="4">
                  <c:v>418806.85342</c:v>
                </c:pt>
                <c:pt idx="5">
                  <c:v>141283.99563000002</c:v>
                </c:pt>
                <c:pt idx="6">
                  <c:v>558151.50124000001</c:v>
                </c:pt>
                <c:pt idx="7">
                  <c:v>886970.23489999992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(Ene-May 2024).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103222.476033</c:v>
                </c:pt>
                <c:pt idx="1">
                  <c:v>461974.01476400002</c:v>
                </c:pt>
                <c:pt idx="2">
                  <c:v>67912.390427000006</c:v>
                </c:pt>
                <c:pt idx="3">
                  <c:v>121863.473534</c:v>
                </c:pt>
                <c:pt idx="4">
                  <c:v>669647.82253799995</c:v>
                </c:pt>
                <c:pt idx="5">
                  <c:v>37737.887659</c:v>
                </c:pt>
                <c:pt idx="6">
                  <c:v>432356.03219699999</c:v>
                </c:pt>
                <c:pt idx="7">
                  <c:v>517445.62516699999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65433</xdr:colOff>
      <xdr:row>0</xdr:row>
      <xdr:rowOff>92351</xdr:rowOff>
    </xdr:from>
    <xdr:to>
      <xdr:col>4</xdr:col>
      <xdr:colOff>73716</xdr:colOff>
      <xdr:row>3</xdr:row>
      <xdr:rowOff>131353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3108" y="92351"/>
          <a:ext cx="2694333" cy="600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43</xdr:row>
      <xdr:rowOff>185057</xdr:rowOff>
    </xdr:from>
    <xdr:to>
      <xdr:col>3</xdr:col>
      <xdr:colOff>349340</xdr:colOff>
      <xdr:row>59</xdr:row>
      <xdr:rowOff>32908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379FD3-8003-4D02-BF8C-F13916CDC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710057"/>
          <a:ext cx="3968840" cy="2895851"/>
        </a:xfrm>
        <a:prstGeom prst="rect">
          <a:avLst/>
        </a:prstGeom>
      </xdr:spPr>
    </xdr:pic>
    <xdr:clientData/>
  </xdr:twoCellAnchor>
  <xdr:twoCellAnchor editAs="oneCell">
    <xdr:from>
      <xdr:col>6</xdr:col>
      <xdr:colOff>13607</xdr:colOff>
      <xdr:row>43</xdr:row>
      <xdr:rowOff>176893</xdr:rowOff>
    </xdr:from>
    <xdr:to>
      <xdr:col>9</xdr:col>
      <xdr:colOff>286080</xdr:colOff>
      <xdr:row>59</xdr:row>
      <xdr:rowOff>36937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7523DBD-2AB3-4AF7-AEB6-18F12352A7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402036" y="9701893"/>
          <a:ext cx="3810330" cy="29080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3</xdr:col>
      <xdr:colOff>489560</xdr:colOff>
      <xdr:row>75</xdr:row>
      <xdr:rowOff>111509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4EC6BA79-B8FB-4B78-806B-5EC44F4AA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763500"/>
          <a:ext cx="4109060" cy="2969009"/>
        </a:xfrm>
        <a:prstGeom prst="rect">
          <a:avLst/>
        </a:prstGeom>
      </xdr:spPr>
    </xdr:pic>
    <xdr:clientData/>
  </xdr:twoCellAnchor>
  <xdr:twoCellAnchor editAs="oneCell">
    <xdr:from>
      <xdr:col>6</xdr:col>
      <xdr:colOff>13606</xdr:colOff>
      <xdr:row>60</xdr:row>
      <xdr:rowOff>0</xdr:rowOff>
    </xdr:from>
    <xdr:to>
      <xdr:col>9</xdr:col>
      <xdr:colOff>414106</xdr:colOff>
      <xdr:row>75</xdr:row>
      <xdr:rowOff>123702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AF049656-D130-4CE4-9293-471EDD3100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402035" y="12763500"/>
          <a:ext cx="3938357" cy="298120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1</xdr:rowOff>
    </xdr:from>
    <xdr:to>
      <xdr:col>5</xdr:col>
      <xdr:colOff>892629</xdr:colOff>
      <xdr:row>59</xdr:row>
      <xdr:rowOff>5686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5F7622-D300-4102-9F6D-5BBBFBE37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372115"/>
          <a:ext cx="7249886" cy="426200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36</xdr:row>
      <xdr:rowOff>0</xdr:rowOff>
    </xdr:from>
    <xdr:to>
      <xdr:col>13</xdr:col>
      <xdr:colOff>350230</xdr:colOff>
      <xdr:row>59</xdr:row>
      <xdr:rowOff>10885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58E7097-E3A9-4FF1-BFF9-4674489C7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66314" y="16372114"/>
          <a:ext cx="7208230" cy="426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N20" sqref="N20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8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31" t="s">
        <v>23</v>
      </c>
    </row>
    <row r="2" spans="1:11" ht="14.45" customHeight="1" x14ac:dyDescent="0.25">
      <c r="A2" s="129"/>
      <c r="B2" s="16"/>
      <c r="C2" s="16"/>
      <c r="D2" s="16"/>
      <c r="E2" s="71"/>
      <c r="F2" s="71"/>
      <c r="G2" s="136" t="s">
        <v>24</v>
      </c>
      <c r="H2" s="136"/>
      <c r="I2" s="136"/>
      <c r="J2" s="136"/>
      <c r="K2" s="132"/>
    </row>
    <row r="3" spans="1:11" x14ac:dyDescent="0.25">
      <c r="A3" s="129"/>
      <c r="B3" s="16"/>
      <c r="C3" s="16"/>
      <c r="D3" s="16"/>
      <c r="E3" s="72"/>
      <c r="F3" s="71"/>
      <c r="G3" s="136"/>
      <c r="H3" s="136"/>
      <c r="I3" s="136"/>
      <c r="J3" s="136"/>
      <c r="K3" s="132"/>
    </row>
    <row r="4" spans="1:11" x14ac:dyDescent="0.25">
      <c r="A4" s="129"/>
      <c r="B4" s="16"/>
      <c r="C4" s="16"/>
      <c r="D4" s="16"/>
      <c r="E4" s="16"/>
      <c r="F4" s="16"/>
      <c r="G4" s="16"/>
      <c r="H4" s="16"/>
      <c r="I4" s="16"/>
      <c r="J4" s="16"/>
      <c r="K4" s="132"/>
    </row>
    <row r="5" spans="1:11" x14ac:dyDescent="0.25">
      <c r="A5" s="129"/>
      <c r="B5" s="16"/>
      <c r="C5" s="16"/>
      <c r="D5" s="16"/>
      <c r="E5" s="16"/>
      <c r="F5" s="16"/>
      <c r="G5" s="16"/>
      <c r="H5" s="16"/>
      <c r="I5" s="16"/>
      <c r="J5" s="16"/>
      <c r="K5" s="132"/>
    </row>
    <row r="6" spans="1:11" x14ac:dyDescent="0.25">
      <c r="A6" s="129"/>
      <c r="B6" s="16"/>
      <c r="C6" s="16"/>
      <c r="D6" s="16"/>
      <c r="E6" s="16"/>
      <c r="F6" s="16"/>
      <c r="G6" s="16"/>
      <c r="H6" s="16"/>
      <c r="I6" s="16"/>
      <c r="J6" s="16"/>
      <c r="K6" s="132"/>
    </row>
    <row r="7" spans="1:11" x14ac:dyDescent="0.25">
      <c r="A7" s="129"/>
      <c r="B7" s="16"/>
      <c r="C7" s="16"/>
      <c r="D7" s="16"/>
      <c r="E7" s="16"/>
      <c r="F7" s="16"/>
      <c r="G7" s="16"/>
      <c r="H7" s="16"/>
      <c r="I7" s="16"/>
      <c r="J7" s="16"/>
      <c r="K7" s="132"/>
    </row>
    <row r="8" spans="1:11" x14ac:dyDescent="0.25">
      <c r="A8" s="129"/>
      <c r="B8" s="16"/>
      <c r="C8" s="16"/>
      <c r="D8" s="16"/>
      <c r="E8" s="16"/>
      <c r="F8" s="16"/>
      <c r="G8" s="16"/>
      <c r="H8" s="16"/>
      <c r="I8" s="16"/>
      <c r="J8" s="16"/>
      <c r="K8" s="132"/>
    </row>
    <row r="9" spans="1:11" x14ac:dyDescent="0.25">
      <c r="A9" s="129"/>
      <c r="B9" s="16"/>
      <c r="C9" s="16"/>
      <c r="D9" s="16"/>
      <c r="E9" s="16"/>
      <c r="F9" s="16"/>
      <c r="G9" s="16"/>
      <c r="H9" s="16"/>
      <c r="I9" s="16"/>
      <c r="J9" s="16"/>
      <c r="K9" s="132"/>
    </row>
    <row r="10" spans="1:11" ht="18.75" x14ac:dyDescent="0.3">
      <c r="A10" s="129"/>
      <c r="B10" s="16"/>
      <c r="C10" s="134" t="s">
        <v>175</v>
      </c>
      <c r="D10" s="134"/>
      <c r="E10" s="134"/>
      <c r="F10" s="134"/>
      <c r="G10" s="134"/>
      <c r="H10" s="134"/>
      <c r="I10" s="134"/>
      <c r="J10" s="16"/>
      <c r="K10" s="132"/>
    </row>
    <row r="11" spans="1:11" x14ac:dyDescent="0.25">
      <c r="A11" s="129"/>
      <c r="B11" s="16"/>
      <c r="C11" s="16"/>
      <c r="D11" s="16"/>
      <c r="E11" s="16"/>
      <c r="F11" s="16"/>
      <c r="G11" s="16"/>
      <c r="H11" s="16"/>
      <c r="I11" s="16"/>
      <c r="J11" s="16"/>
      <c r="K11" s="132"/>
    </row>
    <row r="12" spans="1:11" x14ac:dyDescent="0.25">
      <c r="A12" s="129"/>
      <c r="B12" s="16"/>
      <c r="C12" s="16"/>
      <c r="D12" s="16"/>
      <c r="E12" s="16"/>
      <c r="F12" s="16"/>
      <c r="G12" s="16"/>
      <c r="H12" s="16"/>
      <c r="I12" s="16"/>
      <c r="J12" s="16"/>
      <c r="K12" s="132"/>
    </row>
    <row r="13" spans="1:11" x14ac:dyDescent="0.25">
      <c r="A13" s="129"/>
      <c r="B13" s="16"/>
      <c r="C13" s="16"/>
      <c r="D13" s="16"/>
      <c r="E13" s="16"/>
      <c r="F13" s="16"/>
      <c r="G13" s="16"/>
      <c r="H13" s="16"/>
      <c r="I13" s="16"/>
      <c r="J13" s="16"/>
      <c r="K13" s="132"/>
    </row>
    <row r="14" spans="1:11" x14ac:dyDescent="0.25">
      <c r="A14" s="129"/>
      <c r="B14" s="16"/>
      <c r="C14" s="16"/>
      <c r="D14" s="16"/>
      <c r="E14" s="16"/>
      <c r="F14" s="16"/>
      <c r="G14" s="16"/>
      <c r="H14" s="16"/>
      <c r="I14" s="16"/>
      <c r="J14" s="16"/>
      <c r="K14" s="132"/>
    </row>
    <row r="15" spans="1:11" x14ac:dyDescent="0.25">
      <c r="A15" s="129"/>
      <c r="B15" s="16"/>
      <c r="C15" s="16"/>
      <c r="D15" s="16"/>
      <c r="E15" s="16"/>
      <c r="F15" s="16"/>
      <c r="G15" s="16"/>
      <c r="H15" s="16"/>
      <c r="I15" s="16"/>
      <c r="J15" s="16"/>
      <c r="K15" s="132"/>
    </row>
    <row r="16" spans="1:11" x14ac:dyDescent="0.25">
      <c r="A16" s="129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32"/>
    </row>
    <row r="17" spans="1:11" x14ac:dyDescent="0.25">
      <c r="A17" s="129"/>
      <c r="B17" s="16"/>
      <c r="C17" s="16" t="s">
        <v>28</v>
      </c>
      <c r="D17" s="16" t="s">
        <v>174</v>
      </c>
      <c r="E17" s="16"/>
      <c r="F17" s="16"/>
      <c r="G17" s="16"/>
      <c r="H17" s="16"/>
      <c r="I17" s="16"/>
      <c r="J17" s="16"/>
      <c r="K17" s="132"/>
    </row>
    <row r="18" spans="1:11" x14ac:dyDescent="0.25">
      <c r="A18" s="129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32"/>
    </row>
    <row r="19" spans="1:11" x14ac:dyDescent="0.25">
      <c r="A19" s="129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32"/>
    </row>
    <row r="20" spans="1:11" x14ac:dyDescent="0.25">
      <c r="A20" s="129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32"/>
    </row>
    <row r="21" spans="1:11" x14ac:dyDescent="0.25">
      <c r="A21" s="129"/>
      <c r="B21" s="16"/>
      <c r="C21" s="16"/>
      <c r="D21" s="16"/>
      <c r="E21" s="16"/>
      <c r="F21" s="16"/>
      <c r="G21" s="16"/>
      <c r="H21" s="16"/>
      <c r="I21" s="16"/>
      <c r="J21" s="16"/>
      <c r="K21" s="132"/>
    </row>
    <row r="22" spans="1:11" x14ac:dyDescent="0.25">
      <c r="A22" s="129"/>
      <c r="B22" s="16"/>
      <c r="C22" s="16"/>
      <c r="D22" s="16"/>
      <c r="E22" s="16"/>
      <c r="F22" s="16"/>
      <c r="G22" s="16"/>
      <c r="H22" s="16"/>
      <c r="I22" s="16"/>
      <c r="J22" s="16"/>
      <c r="K22" s="132"/>
    </row>
    <row r="23" spans="1:11" x14ac:dyDescent="0.25">
      <c r="A23" s="129"/>
      <c r="B23" s="16"/>
      <c r="C23" s="16"/>
      <c r="D23" s="16"/>
      <c r="E23" s="16"/>
      <c r="F23" s="16"/>
      <c r="G23" s="16"/>
      <c r="H23" s="16"/>
      <c r="I23" s="16"/>
      <c r="J23" s="16"/>
      <c r="K23" s="132"/>
    </row>
    <row r="24" spans="1:11" x14ac:dyDescent="0.25">
      <c r="A24" s="129"/>
      <c r="B24" s="16"/>
      <c r="C24" s="16"/>
      <c r="D24" s="16"/>
      <c r="E24" s="16"/>
      <c r="F24" s="16"/>
      <c r="G24" s="16"/>
      <c r="H24" s="16"/>
      <c r="I24" s="16"/>
      <c r="J24" s="16"/>
      <c r="K24" s="132"/>
    </row>
    <row r="25" spans="1:11" ht="15" customHeight="1" x14ac:dyDescent="0.25">
      <c r="A25" s="129"/>
      <c r="B25" s="16"/>
      <c r="C25" s="137" t="s">
        <v>25</v>
      </c>
      <c r="D25" s="137"/>
      <c r="E25" s="137"/>
      <c r="F25" s="137"/>
      <c r="G25" s="137"/>
      <c r="H25" s="137"/>
      <c r="I25" s="137"/>
      <c r="J25" s="16"/>
      <c r="K25" s="132"/>
    </row>
    <row r="26" spans="1:11" x14ac:dyDescent="0.25">
      <c r="A26" s="129"/>
      <c r="B26" s="16"/>
      <c r="C26" s="137"/>
      <c r="D26" s="137"/>
      <c r="E26" s="137"/>
      <c r="F26" s="137"/>
      <c r="G26" s="137"/>
      <c r="H26" s="137"/>
      <c r="I26" s="137"/>
      <c r="J26" s="16"/>
      <c r="K26" s="132"/>
    </row>
    <row r="27" spans="1:11" x14ac:dyDescent="0.25">
      <c r="A27" s="129"/>
      <c r="B27" s="16"/>
      <c r="C27" s="16"/>
      <c r="D27" s="16"/>
      <c r="E27" s="16"/>
      <c r="F27" s="16"/>
      <c r="G27" s="16"/>
      <c r="H27" s="16"/>
      <c r="I27" s="16"/>
      <c r="J27" s="16"/>
      <c r="K27" s="132"/>
    </row>
    <row r="28" spans="1:11" x14ac:dyDescent="0.25">
      <c r="A28" s="129"/>
      <c r="B28" s="16"/>
      <c r="C28" s="16"/>
      <c r="D28" s="16"/>
      <c r="E28" s="16"/>
      <c r="F28" s="16"/>
      <c r="G28" s="16"/>
      <c r="H28" s="16"/>
      <c r="I28" s="16"/>
      <c r="J28" s="16"/>
      <c r="K28" s="132"/>
    </row>
    <row r="29" spans="1:11" ht="15" customHeight="1" x14ac:dyDescent="0.25">
      <c r="A29" s="129"/>
      <c r="B29" s="16"/>
      <c r="C29" s="135" t="s">
        <v>176</v>
      </c>
      <c r="D29" s="135"/>
      <c r="E29" s="135"/>
      <c r="F29" s="135"/>
      <c r="G29" s="135"/>
      <c r="H29" s="135"/>
      <c r="I29" s="16"/>
      <c r="J29" s="16"/>
      <c r="K29" s="132"/>
    </row>
    <row r="30" spans="1:11" x14ac:dyDescent="0.25">
      <c r="A30" s="129"/>
      <c r="B30" s="16"/>
      <c r="C30" s="135"/>
      <c r="D30" s="135"/>
      <c r="E30" s="135"/>
      <c r="F30" s="135"/>
      <c r="G30" s="135"/>
      <c r="H30" s="135"/>
      <c r="I30" s="16"/>
      <c r="J30" s="16"/>
      <c r="K30" s="132"/>
    </row>
    <row r="31" spans="1:11" x14ac:dyDescent="0.25">
      <c r="A31" s="129"/>
      <c r="B31" s="16"/>
      <c r="C31" s="16"/>
      <c r="D31" s="16"/>
      <c r="E31" s="16"/>
      <c r="F31" s="16"/>
      <c r="G31" s="16"/>
      <c r="H31" s="16"/>
      <c r="I31" s="16"/>
      <c r="J31" s="16"/>
      <c r="K31" s="132"/>
    </row>
    <row r="32" spans="1:11" x14ac:dyDescent="0.25">
      <c r="A32" s="130"/>
      <c r="B32" s="17"/>
      <c r="C32" s="17"/>
      <c r="D32" s="17"/>
      <c r="E32" s="17"/>
      <c r="F32" s="17"/>
      <c r="G32" s="17"/>
      <c r="H32" s="17"/>
      <c r="I32" s="17"/>
      <c r="J32" s="17"/>
      <c r="K32" s="133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O54"/>
  <sheetViews>
    <sheetView zoomScale="70" zoomScaleNormal="70" zoomScaleSheetLayoutView="85" zoomScalePageLayoutView="85" workbookViewId="0">
      <selection activeCell="Q18" sqref="Q18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3" ht="15.75" x14ac:dyDescent="0.25">
      <c r="A1" s="12" t="s">
        <v>16</v>
      </c>
      <c r="B1" s="12"/>
      <c r="C1" s="12"/>
    </row>
    <row r="3" spans="1:13" ht="15.75" x14ac:dyDescent="0.25">
      <c r="A3" s="11" t="s">
        <v>17</v>
      </c>
      <c r="B3" s="11"/>
      <c r="C3" s="11"/>
    </row>
    <row r="4" spans="1:13" ht="15.75" thickBot="1" x14ac:dyDescent="0.3">
      <c r="A4" s="3"/>
      <c r="B4" s="3"/>
      <c r="C4" s="3"/>
    </row>
    <row r="5" spans="1:13" x14ac:dyDescent="0.25">
      <c r="A5" s="144"/>
      <c r="B5" s="142" t="s">
        <v>0</v>
      </c>
      <c r="C5" s="143"/>
      <c r="D5" s="142" t="s">
        <v>0</v>
      </c>
      <c r="E5" s="143"/>
      <c r="F5" s="142" t="s">
        <v>177</v>
      </c>
      <c r="G5" s="143"/>
      <c r="H5" s="142" t="s">
        <v>177</v>
      </c>
      <c r="I5" s="143"/>
      <c r="J5" s="138" t="s">
        <v>1</v>
      </c>
      <c r="K5" s="139"/>
    </row>
    <row r="6" spans="1:13" x14ac:dyDescent="0.25">
      <c r="A6" s="145"/>
      <c r="B6" s="146">
        <v>2022</v>
      </c>
      <c r="C6" s="146"/>
      <c r="D6" s="146">
        <v>2023</v>
      </c>
      <c r="E6" s="146"/>
      <c r="F6" s="146">
        <v>2023</v>
      </c>
      <c r="G6" s="146"/>
      <c r="H6" s="146">
        <v>2024</v>
      </c>
      <c r="I6" s="146"/>
      <c r="J6" s="140"/>
      <c r="K6" s="141"/>
    </row>
    <row r="7" spans="1:13" x14ac:dyDescent="0.25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25">
      <c r="A8" s="7" t="s">
        <v>7</v>
      </c>
      <c r="B8" s="5">
        <v>3928815.2029799973</v>
      </c>
      <c r="C8" s="100">
        <v>2746562.9138440001</v>
      </c>
      <c r="D8" s="5">
        <v>3989095.3988499986</v>
      </c>
      <c r="E8" s="4">
        <v>2539842.5622979999</v>
      </c>
      <c r="F8" s="100">
        <v>2295028.1764600002</v>
      </c>
      <c r="G8" s="100">
        <v>1371338.0734369999</v>
      </c>
      <c r="H8" s="5">
        <v>2103017.6549500008</v>
      </c>
      <c r="I8" s="100">
        <v>1435612.200953</v>
      </c>
      <c r="J8" s="113">
        <v>-8.3663688088644239</v>
      </c>
      <c r="K8" s="114">
        <v>4.6869644153399097</v>
      </c>
      <c r="L8" s="122"/>
      <c r="M8" s="1"/>
    </row>
    <row r="9" spans="1:13" x14ac:dyDescent="0.25">
      <c r="A9" s="7" t="s">
        <v>8</v>
      </c>
      <c r="B9" s="5">
        <v>935891.92321999965</v>
      </c>
      <c r="C9" s="100">
        <v>681135.10884700005</v>
      </c>
      <c r="D9" s="5">
        <v>898548.14097000007</v>
      </c>
      <c r="E9" s="4">
        <v>468995.488296</v>
      </c>
      <c r="F9" s="100">
        <v>380029.12332000007</v>
      </c>
      <c r="G9" s="100">
        <v>203295.041784</v>
      </c>
      <c r="H9" s="5">
        <v>459076.18571000005</v>
      </c>
      <c r="I9" s="100">
        <v>302268.260756</v>
      </c>
      <c r="J9" s="113">
        <v>20.800264384853239</v>
      </c>
      <c r="K9" s="114">
        <v>48.684521817880125</v>
      </c>
      <c r="L9" s="122"/>
      <c r="M9" s="1"/>
    </row>
    <row r="10" spans="1:13" x14ac:dyDescent="0.25">
      <c r="A10" s="7" t="s">
        <v>9</v>
      </c>
      <c r="B10" s="5">
        <v>1266443.3042299992</v>
      </c>
      <c r="C10" s="100">
        <v>694356.39236699999</v>
      </c>
      <c r="D10" s="5">
        <v>1204095.1969699999</v>
      </c>
      <c r="E10" s="4">
        <v>451086.735185</v>
      </c>
      <c r="F10" s="100">
        <v>445512.58550000004</v>
      </c>
      <c r="G10" s="100">
        <v>211797.289303</v>
      </c>
      <c r="H10" s="5">
        <v>606931.20243999991</v>
      </c>
      <c r="I10" s="100">
        <v>219079.84184499999</v>
      </c>
      <c r="J10" s="113">
        <v>36.232111548283036</v>
      </c>
      <c r="K10" s="114">
        <v>3.438454083131099</v>
      </c>
      <c r="L10" s="122"/>
      <c r="M10" s="1"/>
    </row>
    <row r="11" spans="1:13" x14ac:dyDescent="0.25">
      <c r="A11" s="7" t="s">
        <v>10</v>
      </c>
      <c r="B11" s="5">
        <v>953927.32602000074</v>
      </c>
      <c r="C11" s="100">
        <v>345694.53497199999</v>
      </c>
      <c r="D11" s="5">
        <v>918176.46219000011</v>
      </c>
      <c r="E11" s="4">
        <v>279293.29224799998</v>
      </c>
      <c r="F11" s="100">
        <v>441524.59970000002</v>
      </c>
      <c r="G11" s="100">
        <v>134439.09546899999</v>
      </c>
      <c r="H11" s="5">
        <v>495252.94584</v>
      </c>
      <c r="I11" s="100">
        <v>146019.43762700001</v>
      </c>
      <c r="J11" s="113">
        <v>12.168822796398308</v>
      </c>
      <c r="K11" s="114">
        <v>8.613820345637702</v>
      </c>
      <c r="L11" s="122"/>
      <c r="M11" s="1"/>
    </row>
    <row r="12" spans="1:13" x14ac:dyDescent="0.25">
      <c r="A12" s="7" t="s">
        <v>11</v>
      </c>
      <c r="B12" s="5">
        <v>1670755.3000000005</v>
      </c>
      <c r="C12" s="100">
        <v>611349.08357699995</v>
      </c>
      <c r="D12" s="5">
        <v>1605292.7265999995</v>
      </c>
      <c r="E12" s="4">
        <v>557695.45481400006</v>
      </c>
      <c r="F12" s="100">
        <v>1140376.0368199998</v>
      </c>
      <c r="G12" s="100">
        <v>353140.97992700001</v>
      </c>
      <c r="H12" s="5">
        <v>1289867.9413600003</v>
      </c>
      <c r="I12" s="100">
        <v>373510.67645299999</v>
      </c>
      <c r="J12" s="113">
        <v>13.10900086579044</v>
      </c>
      <c r="K12" s="114">
        <v>5.7681486102832737</v>
      </c>
      <c r="L12" s="122"/>
      <c r="M12" s="1"/>
    </row>
    <row r="13" spans="1:13" x14ac:dyDescent="0.25">
      <c r="A13" s="7" t="s">
        <v>12</v>
      </c>
      <c r="B13" s="5">
        <v>421848.8744999998</v>
      </c>
      <c r="C13" s="100">
        <v>129384.33500200001</v>
      </c>
      <c r="D13" s="5">
        <v>266510.44422999985</v>
      </c>
      <c r="E13" s="4">
        <v>63276.130989999998</v>
      </c>
      <c r="F13" s="100">
        <v>97893.908559999982</v>
      </c>
      <c r="G13" s="100">
        <v>29820.282724000001</v>
      </c>
      <c r="H13" s="5">
        <v>180114.96318000002</v>
      </c>
      <c r="I13" s="100">
        <v>28653.590784</v>
      </c>
      <c r="J13" s="113">
        <v>83.98995997754659</v>
      </c>
      <c r="K13" s="114">
        <v>-3.9124107266126686</v>
      </c>
      <c r="L13" s="122"/>
      <c r="M13" s="1"/>
    </row>
    <row r="14" spans="1:13" x14ac:dyDescent="0.25">
      <c r="A14" s="7" t="s">
        <v>13</v>
      </c>
      <c r="B14" s="5">
        <v>1474084.9553699992</v>
      </c>
      <c r="C14" s="100">
        <v>540643.527734</v>
      </c>
      <c r="D14" s="5">
        <v>1440068.5540999998</v>
      </c>
      <c r="E14" s="4">
        <v>440580.09007799998</v>
      </c>
      <c r="F14" s="100">
        <v>620373.27217000001</v>
      </c>
      <c r="G14" s="100">
        <v>192132.13569600001</v>
      </c>
      <c r="H14" s="5">
        <v>773246.57295999979</v>
      </c>
      <c r="I14" s="100">
        <v>205690.759406</v>
      </c>
      <c r="J14" s="113">
        <v>24.642148146593286</v>
      </c>
      <c r="K14" s="114">
        <v>7.0569265578003266</v>
      </c>
      <c r="L14" s="122"/>
      <c r="M14" s="1"/>
    </row>
    <row r="15" spans="1:13" x14ac:dyDescent="0.25">
      <c r="A15" s="7" t="s">
        <v>14</v>
      </c>
      <c r="B15" s="5">
        <v>3496992.9328800002</v>
      </c>
      <c r="C15" s="100">
        <v>1910398.7102109999</v>
      </c>
      <c r="D15" s="5">
        <v>3454001.956199999</v>
      </c>
      <c r="E15" s="4">
        <v>1466019.675149</v>
      </c>
      <c r="F15" s="100">
        <v>1377597.2537800001</v>
      </c>
      <c r="G15" s="100">
        <v>637913.33903499995</v>
      </c>
      <c r="H15" s="5">
        <v>1909666.2633199999</v>
      </c>
      <c r="I15" s="100">
        <v>663045.498701</v>
      </c>
      <c r="J15" s="113">
        <v>38.622972576349973</v>
      </c>
      <c r="K15" s="114">
        <v>3.9397451233765692</v>
      </c>
      <c r="L15" s="122"/>
      <c r="M15" s="1"/>
    </row>
    <row r="16" spans="1:13" ht="15.75" thickBot="1" x14ac:dyDescent="0.3">
      <c r="A16" s="8" t="s">
        <v>15</v>
      </c>
      <c r="B16" s="101">
        <v>14148759.819199996</v>
      </c>
      <c r="C16" s="101">
        <v>7659524.6065539997</v>
      </c>
      <c r="D16" s="101">
        <v>13775788.880109996</v>
      </c>
      <c r="E16" s="101">
        <v>6266789.4290580004</v>
      </c>
      <c r="F16" s="101">
        <v>6798334.9563099993</v>
      </c>
      <c r="G16" s="101">
        <v>3133876.237375</v>
      </c>
      <c r="H16" s="101">
        <v>7817173.7297599986</v>
      </c>
      <c r="I16" s="101">
        <v>3373880.2665249999</v>
      </c>
      <c r="J16" s="115">
        <v>14.986592746571651</v>
      </c>
      <c r="K16" s="116">
        <v>7.6583761122306537</v>
      </c>
      <c r="L16" s="122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21" t="s">
        <v>170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5" ht="15.75" x14ac:dyDescent="0.25">
      <c r="A37" s="12" t="s">
        <v>19</v>
      </c>
      <c r="B37" s="12"/>
      <c r="C37" s="12"/>
    </row>
    <row r="38" spans="1:15" ht="15.75" x14ac:dyDescent="0.25">
      <c r="A38" s="13"/>
      <c r="B38" s="13"/>
      <c r="C38" s="13"/>
    </row>
    <row r="39" spans="1:15" ht="15.75" x14ac:dyDescent="0.25">
      <c r="A39" s="11" t="s">
        <v>20</v>
      </c>
      <c r="B39" s="11"/>
      <c r="C39" s="11"/>
    </row>
    <row r="40" spans="1:15" ht="15.75" thickBot="1" x14ac:dyDescent="0.3">
      <c r="A40" s="3"/>
      <c r="B40" s="3"/>
      <c r="C40" s="3"/>
    </row>
    <row r="41" spans="1:15" x14ac:dyDescent="0.25">
      <c r="A41" s="144"/>
      <c r="B41" s="142" t="s">
        <v>0</v>
      </c>
      <c r="C41" s="143"/>
      <c r="D41" s="142" t="s">
        <v>0</v>
      </c>
      <c r="E41" s="143"/>
      <c r="F41" s="142" t="s">
        <v>177</v>
      </c>
      <c r="G41" s="143"/>
      <c r="H41" s="142" t="s">
        <v>177</v>
      </c>
      <c r="I41" s="143"/>
      <c r="J41" s="138" t="s">
        <v>1</v>
      </c>
      <c r="K41" s="139"/>
    </row>
    <row r="42" spans="1:15" x14ac:dyDescent="0.25">
      <c r="A42" s="145"/>
      <c r="B42" s="146">
        <v>2022</v>
      </c>
      <c r="C42" s="146"/>
      <c r="D42" s="146">
        <v>2023</v>
      </c>
      <c r="E42" s="146"/>
      <c r="F42" s="146">
        <v>2023</v>
      </c>
      <c r="G42" s="146"/>
      <c r="H42" s="146">
        <v>2024</v>
      </c>
      <c r="I42" s="146"/>
      <c r="J42" s="140"/>
      <c r="K42" s="141"/>
    </row>
    <row r="43" spans="1:15" x14ac:dyDescent="0.25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5" x14ac:dyDescent="0.25">
      <c r="A44" s="7" t="s">
        <v>7</v>
      </c>
      <c r="B44" s="5">
        <v>417250.03679000004</v>
      </c>
      <c r="C44" s="100">
        <v>159992.90934899999</v>
      </c>
      <c r="D44" s="5">
        <v>418928.03596999968</v>
      </c>
      <c r="E44" s="4">
        <v>150442.138633</v>
      </c>
      <c r="F44" s="100">
        <v>191181.86597000007</v>
      </c>
      <c r="G44" s="100">
        <v>69525.176338000005</v>
      </c>
      <c r="H44" s="5">
        <v>232768.71193000002</v>
      </c>
      <c r="I44" s="100">
        <v>103222.476033</v>
      </c>
      <c r="J44" s="113">
        <v>21.752505526086708</v>
      </c>
      <c r="K44" s="114">
        <v>48.467765879771299</v>
      </c>
      <c r="O44" s="118"/>
    </row>
    <row r="45" spans="1:15" x14ac:dyDescent="0.25">
      <c r="A45" s="7" t="s">
        <v>8</v>
      </c>
      <c r="B45" s="5">
        <v>1179078.7971600015</v>
      </c>
      <c r="C45" s="100">
        <v>1474117.621</v>
      </c>
      <c r="D45" s="5">
        <v>1241531.2384300004</v>
      </c>
      <c r="E45" s="4">
        <v>1561690.242507</v>
      </c>
      <c r="F45" s="100">
        <v>525886.88483999996</v>
      </c>
      <c r="G45" s="100">
        <v>495030.84359399998</v>
      </c>
      <c r="H45" s="5">
        <v>486966.10164999991</v>
      </c>
      <c r="I45" s="100">
        <v>461974.01476400002</v>
      </c>
      <c r="J45" s="113">
        <v>-7.4009800038731939</v>
      </c>
      <c r="K45" s="114">
        <v>-6.6777311470134464</v>
      </c>
    </row>
    <row r="46" spans="1:15" x14ac:dyDescent="0.25">
      <c r="A46" s="7" t="s">
        <v>9</v>
      </c>
      <c r="B46" s="5">
        <v>282957.26388999983</v>
      </c>
      <c r="C46" s="100">
        <v>189673.58576799999</v>
      </c>
      <c r="D46" s="5">
        <v>326018.55759999983</v>
      </c>
      <c r="E46" s="4">
        <v>166173.75246700001</v>
      </c>
      <c r="F46" s="100">
        <v>102090.23028000002</v>
      </c>
      <c r="G46" s="100">
        <v>63029.802908999998</v>
      </c>
      <c r="H46" s="5">
        <v>188181.62680999999</v>
      </c>
      <c r="I46" s="100">
        <v>67912.390427000006</v>
      </c>
      <c r="J46" s="113">
        <v>84.328731842292356</v>
      </c>
      <c r="K46" s="114">
        <v>7.74647435444039</v>
      </c>
    </row>
    <row r="47" spans="1:15" x14ac:dyDescent="0.25">
      <c r="A47" s="7" t="s">
        <v>10</v>
      </c>
      <c r="B47" s="5">
        <v>345548.77513999998</v>
      </c>
      <c r="C47" s="100">
        <v>283169.63616499997</v>
      </c>
      <c r="D47" s="5">
        <v>414708.28697999998</v>
      </c>
      <c r="E47" s="4">
        <v>343847.569166</v>
      </c>
      <c r="F47" s="100">
        <v>144256.88824</v>
      </c>
      <c r="G47" s="100">
        <v>109566.454018</v>
      </c>
      <c r="H47" s="5">
        <v>175371.54473000002</v>
      </c>
      <c r="I47" s="100">
        <v>121863.473534</v>
      </c>
      <c r="J47" s="113">
        <v>21.56892254478317</v>
      </c>
      <c r="K47" s="114">
        <v>11.223343518975067</v>
      </c>
    </row>
    <row r="48" spans="1:15" x14ac:dyDescent="0.25">
      <c r="A48" s="7" t="s">
        <v>11</v>
      </c>
      <c r="B48" s="5">
        <v>1159395.7144000006</v>
      </c>
      <c r="C48" s="100">
        <v>1804811.597996</v>
      </c>
      <c r="D48" s="5">
        <v>1177049.6585600006</v>
      </c>
      <c r="E48" s="4">
        <v>2187833.1155030001</v>
      </c>
      <c r="F48" s="100">
        <v>522423.00426999998</v>
      </c>
      <c r="G48" s="100">
        <v>917488.43543399998</v>
      </c>
      <c r="H48" s="5">
        <v>418806.85342</v>
      </c>
      <c r="I48" s="100">
        <v>669647.82253799995</v>
      </c>
      <c r="J48" s="113">
        <v>-19.833764976484229</v>
      </c>
      <c r="K48" s="114">
        <v>-27.012941343371143</v>
      </c>
    </row>
    <row r="49" spans="1:11" x14ac:dyDescent="0.25">
      <c r="A49" s="7" t="s">
        <v>12</v>
      </c>
      <c r="B49" s="5">
        <v>323547.46081000019</v>
      </c>
      <c r="C49" s="100">
        <v>106902.15734200001</v>
      </c>
      <c r="D49" s="5">
        <v>331431.85480999999</v>
      </c>
      <c r="E49" s="4">
        <v>80290.888533999998</v>
      </c>
      <c r="F49" s="100">
        <v>114651.68743000001</v>
      </c>
      <c r="G49" s="100">
        <v>27506.898638999999</v>
      </c>
      <c r="H49" s="5">
        <v>141283.99563000002</v>
      </c>
      <c r="I49" s="100">
        <v>37737.887659</v>
      </c>
      <c r="J49" s="113">
        <v>23.228884630468464</v>
      </c>
      <c r="K49" s="114">
        <v>37.194265897698251</v>
      </c>
    </row>
    <row r="50" spans="1:11" x14ac:dyDescent="0.25">
      <c r="A50" s="7" t="s">
        <v>13</v>
      </c>
      <c r="B50" s="5">
        <v>1304796.9503900004</v>
      </c>
      <c r="C50" s="100">
        <v>987742.58593399997</v>
      </c>
      <c r="D50" s="5">
        <v>1509619.6476199995</v>
      </c>
      <c r="E50" s="4">
        <v>1009497.465016</v>
      </c>
      <c r="F50" s="100">
        <v>609384.04065999994</v>
      </c>
      <c r="G50" s="100">
        <v>440271.38055900001</v>
      </c>
      <c r="H50" s="5">
        <v>558151.50124000001</v>
      </c>
      <c r="I50" s="100">
        <v>432356.03219699999</v>
      </c>
      <c r="J50" s="113">
        <v>-8.4072663544834523</v>
      </c>
      <c r="K50" s="114">
        <v>-1.7978339523114419</v>
      </c>
    </row>
    <row r="51" spans="1:11" x14ac:dyDescent="0.25">
      <c r="A51" s="7" t="s">
        <v>14</v>
      </c>
      <c r="B51" s="5">
        <v>1834792.5929799993</v>
      </c>
      <c r="C51" s="100">
        <v>1399649.7868309999</v>
      </c>
      <c r="D51" s="5">
        <v>1953265.6361199976</v>
      </c>
      <c r="E51" s="4">
        <v>1504165.918816</v>
      </c>
      <c r="F51" s="100">
        <v>887406.22417000029</v>
      </c>
      <c r="G51" s="100">
        <v>635893.83927500003</v>
      </c>
      <c r="H51" s="5">
        <v>886970.23489999992</v>
      </c>
      <c r="I51" s="100">
        <v>517445.62516699999</v>
      </c>
      <c r="J51" s="113">
        <v>-4.9130742846451664E-2</v>
      </c>
      <c r="K51" s="114">
        <v>-18.627042250172778</v>
      </c>
    </row>
    <row r="52" spans="1:11" ht="15.75" thickBot="1" x14ac:dyDescent="0.3">
      <c r="A52" s="8" t="s">
        <v>15</v>
      </c>
      <c r="B52" s="101">
        <v>6847367.5915600061</v>
      </c>
      <c r="C52" s="101">
        <v>6406059.8803850003</v>
      </c>
      <c r="D52" s="101">
        <v>7372552.9160899995</v>
      </c>
      <c r="E52" s="101">
        <v>7003941.0906419996</v>
      </c>
      <c r="F52" s="101">
        <v>3097280.8258599997</v>
      </c>
      <c r="G52" s="101">
        <v>2758312.8307659999</v>
      </c>
      <c r="H52" s="101">
        <v>3088500.5703100003</v>
      </c>
      <c r="I52" s="101">
        <v>2412159.7223189999</v>
      </c>
      <c r="J52" s="115">
        <v>-0.28348270769285083</v>
      </c>
      <c r="K52" s="116">
        <v>-12.549450685434804</v>
      </c>
    </row>
    <row r="53" spans="1:11" x14ac:dyDescent="0.25">
      <c r="A53" t="s">
        <v>21</v>
      </c>
    </row>
    <row r="54" spans="1:11" x14ac:dyDescent="0.25">
      <c r="A54" s="121" t="s">
        <v>170</v>
      </c>
    </row>
  </sheetData>
  <mergeCells count="20">
    <mergeCell ref="B5:C5"/>
    <mergeCell ref="B6:C6"/>
    <mergeCell ref="B41:C41"/>
    <mergeCell ref="B42:C42"/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="70" zoomScaleNormal="70" zoomScaleSheetLayoutView="70" zoomScalePageLayoutView="70" workbookViewId="0">
      <selection activeCell="N49" sqref="N49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6.710937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7" t="s">
        <v>124</v>
      </c>
      <c r="B2" s="147"/>
      <c r="C2" s="147"/>
      <c r="D2" s="147"/>
      <c r="E2" s="147"/>
      <c r="F2" s="18"/>
      <c r="G2" s="147" t="s">
        <v>123</v>
      </c>
      <c r="H2" s="147"/>
      <c r="I2" s="147"/>
      <c r="J2" s="147"/>
      <c r="K2" s="147"/>
    </row>
    <row r="3" spans="1:14" ht="21.6" customHeight="1" thickBot="1" x14ac:dyDescent="0.3">
      <c r="A3" s="73" t="s">
        <v>178</v>
      </c>
      <c r="G3" s="73" t="s">
        <v>178</v>
      </c>
    </row>
    <row r="4" spans="1:14" ht="83.25" customHeight="1" x14ac:dyDescent="0.25">
      <c r="A4" s="14" t="s">
        <v>37</v>
      </c>
      <c r="B4" s="67" t="s">
        <v>179</v>
      </c>
      <c r="C4" s="43" t="s">
        <v>180</v>
      </c>
      <c r="D4" s="43" t="s">
        <v>181</v>
      </c>
      <c r="E4" s="44" t="s">
        <v>126</v>
      </c>
      <c r="G4" s="14" t="s">
        <v>37</v>
      </c>
      <c r="H4" s="67" t="s">
        <v>182</v>
      </c>
      <c r="I4" s="43" t="s">
        <v>183</v>
      </c>
      <c r="J4" s="43" t="s">
        <v>181</v>
      </c>
      <c r="K4" s="44" t="s">
        <v>40</v>
      </c>
      <c r="L4" s="118"/>
    </row>
    <row r="5" spans="1:14" x14ac:dyDescent="0.25">
      <c r="A5" s="30" t="s">
        <v>56</v>
      </c>
      <c r="B5" s="75">
        <v>1452.7489875599999</v>
      </c>
      <c r="C5" s="75">
        <v>1432.6074850600005</v>
      </c>
      <c r="D5" s="36">
        <f t="shared" ref="D5:D41" si="0">(B5/C5)-1</f>
        <v>1.4059330772766332E-2</v>
      </c>
      <c r="E5" s="45">
        <f t="shared" ref="E5:E41" si="1">B5/$B$41</f>
        <v>0.18584069355263025</v>
      </c>
      <c r="G5" s="30" t="s">
        <v>78</v>
      </c>
      <c r="H5" s="75">
        <v>469.18757602000005</v>
      </c>
      <c r="I5" s="75">
        <v>438.68046793999991</v>
      </c>
      <c r="J5" s="36">
        <f t="shared" ref="J5:J41" si="2">(H5/I5)-1</f>
        <v>6.9542891260371054E-2</v>
      </c>
      <c r="K5" s="45">
        <f t="shared" ref="K5:K41" si="3">H5/$H$41</f>
        <v>0.1519143562835433</v>
      </c>
      <c r="L5" s="122"/>
      <c r="M5" s="74"/>
      <c r="N5" s="74"/>
    </row>
    <row r="6" spans="1:14" x14ac:dyDescent="0.25">
      <c r="A6" s="30" t="s">
        <v>57</v>
      </c>
      <c r="B6" s="75">
        <v>953.48052614999983</v>
      </c>
      <c r="C6" s="75">
        <v>853.58437435999986</v>
      </c>
      <c r="D6" s="36">
        <f t="shared" si="0"/>
        <v>0.11703137357089055</v>
      </c>
      <c r="E6" s="45">
        <f t="shared" si="1"/>
        <v>0.12197253881157802</v>
      </c>
      <c r="G6" s="30" t="s">
        <v>60</v>
      </c>
      <c r="H6" s="75">
        <v>423.02394978999996</v>
      </c>
      <c r="I6" s="75">
        <v>311.90622576999999</v>
      </c>
      <c r="J6" s="36">
        <f t="shared" si="2"/>
        <v>0.35625362637659652</v>
      </c>
      <c r="K6" s="45">
        <f t="shared" si="3"/>
        <v>0.13696741838306994</v>
      </c>
      <c r="M6" s="120"/>
      <c r="N6" s="74"/>
    </row>
    <row r="7" spans="1:14" x14ac:dyDescent="0.25">
      <c r="A7" s="30" t="s">
        <v>58</v>
      </c>
      <c r="B7" s="75">
        <v>704.77982712999994</v>
      </c>
      <c r="C7" s="75">
        <v>476.64326254000002</v>
      </c>
      <c r="D7" s="36">
        <f t="shared" si="0"/>
        <v>0.47863167806941287</v>
      </c>
      <c r="E7" s="45">
        <f t="shared" si="1"/>
        <v>9.0157882054853311E-2</v>
      </c>
      <c r="G7" s="30" t="s">
        <v>57</v>
      </c>
      <c r="H7" s="75">
        <v>254.65080281000004</v>
      </c>
      <c r="I7" s="75">
        <v>264.57636905999993</v>
      </c>
      <c r="J7" s="36">
        <f t="shared" si="2"/>
        <v>-3.7514938636673878E-2</v>
      </c>
      <c r="K7" s="45">
        <f t="shared" si="3"/>
        <v>8.245127271724613E-2</v>
      </c>
      <c r="M7" s="74"/>
      <c r="N7" s="74"/>
    </row>
    <row r="8" spans="1:14" x14ac:dyDescent="0.25">
      <c r="A8" s="30" t="s">
        <v>59</v>
      </c>
      <c r="B8" s="75">
        <v>646.34994964000009</v>
      </c>
      <c r="C8" s="75">
        <v>560.56335241000011</v>
      </c>
      <c r="D8" s="36">
        <f t="shared" si="0"/>
        <v>0.15303639965256788</v>
      </c>
      <c r="E8" s="45">
        <f t="shared" si="1"/>
        <v>8.2683329293212982E-2</v>
      </c>
      <c r="G8" s="30" t="s">
        <v>80</v>
      </c>
      <c r="H8" s="75">
        <v>220.70745909999999</v>
      </c>
      <c r="I8" s="75">
        <v>234.85989981999998</v>
      </c>
      <c r="J8" s="36">
        <f t="shared" si="2"/>
        <v>-6.0259076712740778E-2</v>
      </c>
      <c r="K8" s="45">
        <f t="shared" si="3"/>
        <v>7.1461038803644142E-2</v>
      </c>
      <c r="M8" s="74"/>
      <c r="N8" s="74"/>
    </row>
    <row r="9" spans="1:14" x14ac:dyDescent="0.25">
      <c r="A9" s="30" t="s">
        <v>60</v>
      </c>
      <c r="B9" s="75">
        <v>620.29952171999992</v>
      </c>
      <c r="C9" s="75">
        <v>528.06802861999995</v>
      </c>
      <c r="D9" s="36">
        <f t="shared" si="0"/>
        <v>0.1746583547976357</v>
      </c>
      <c r="E9" s="45">
        <f t="shared" si="1"/>
        <v>7.9350868122390325E-2</v>
      </c>
      <c r="G9" s="30" t="s">
        <v>58</v>
      </c>
      <c r="H9" s="75">
        <v>154.93926997999998</v>
      </c>
      <c r="I9" s="75">
        <v>110.461575</v>
      </c>
      <c r="J9" s="36">
        <f t="shared" si="2"/>
        <v>0.40265309434525065</v>
      </c>
      <c r="K9" s="45">
        <f t="shared" si="3"/>
        <v>5.0166501981396217E-2</v>
      </c>
      <c r="M9" s="74"/>
      <c r="N9" s="74"/>
    </row>
    <row r="10" spans="1:14" x14ac:dyDescent="0.25">
      <c r="A10" s="30" t="s">
        <v>61</v>
      </c>
      <c r="B10" s="75">
        <v>606.60343464000027</v>
      </c>
      <c r="C10" s="75">
        <v>618.51355291999994</v>
      </c>
      <c r="D10" s="36">
        <f t="shared" si="0"/>
        <v>-1.9256034445441106E-2</v>
      </c>
      <c r="E10" s="45">
        <f t="shared" si="1"/>
        <v>7.7598817118603794E-2</v>
      </c>
      <c r="G10" s="30" t="s">
        <v>61</v>
      </c>
      <c r="H10" s="75">
        <v>150.97775535000002</v>
      </c>
      <c r="I10" s="75">
        <v>170.54094793000002</v>
      </c>
      <c r="J10" s="36">
        <f t="shared" si="2"/>
        <v>-0.11471258262285411</v>
      </c>
      <c r="K10" s="45">
        <f t="shared" si="3"/>
        <v>4.8883835995162536E-2</v>
      </c>
      <c r="M10" s="74"/>
      <c r="N10" s="119"/>
    </row>
    <row r="11" spans="1:14" x14ac:dyDescent="0.25">
      <c r="A11" s="30" t="s">
        <v>62</v>
      </c>
      <c r="B11" s="75">
        <v>590.72758603</v>
      </c>
      <c r="C11" s="75">
        <v>393.98625705999996</v>
      </c>
      <c r="D11" s="36">
        <f t="shared" si="0"/>
        <v>0.49936089252990978</v>
      </c>
      <c r="E11" s="45">
        <f t="shared" si="1"/>
        <v>7.5567923453088742E-2</v>
      </c>
      <c r="G11" s="30" t="s">
        <v>84</v>
      </c>
      <c r="H11" s="75">
        <v>148.61036330999997</v>
      </c>
      <c r="I11" s="75">
        <v>52.149739600000004</v>
      </c>
      <c r="J11" s="36">
        <f t="shared" si="2"/>
        <v>1.8496856254676284</v>
      </c>
      <c r="K11" s="45">
        <f t="shared" si="3"/>
        <v>4.8117317749137918E-2</v>
      </c>
      <c r="M11" s="74"/>
      <c r="N11" s="74"/>
    </row>
    <row r="12" spans="1:14" x14ac:dyDescent="0.25">
      <c r="A12" s="30" t="s">
        <v>63</v>
      </c>
      <c r="B12" s="75">
        <v>200.48095964000001</v>
      </c>
      <c r="C12" s="75">
        <v>211.14846362</v>
      </c>
      <c r="D12" s="36">
        <f t="shared" si="0"/>
        <v>-5.0521343120914719E-2</v>
      </c>
      <c r="E12" s="45">
        <f t="shared" si="1"/>
        <v>2.5646220305526594E-2</v>
      </c>
      <c r="G12" s="30" t="s">
        <v>56</v>
      </c>
      <c r="H12" s="75">
        <v>140.66522483</v>
      </c>
      <c r="I12" s="75">
        <v>144.59070778999998</v>
      </c>
      <c r="J12" s="36">
        <f t="shared" si="2"/>
        <v>-2.7148929692641488E-2</v>
      </c>
      <c r="K12" s="45">
        <f t="shared" si="3"/>
        <v>4.5544827215583478E-2</v>
      </c>
      <c r="M12" s="74"/>
      <c r="N12" s="74"/>
    </row>
    <row r="13" spans="1:14" x14ac:dyDescent="0.25">
      <c r="A13" s="30" t="s">
        <v>64</v>
      </c>
      <c r="B13" s="75">
        <v>157.24635506000001</v>
      </c>
      <c r="C13" s="75">
        <v>181.69781891000002</v>
      </c>
      <c r="D13" s="36">
        <f t="shared" si="0"/>
        <v>-0.1345721373909915</v>
      </c>
      <c r="E13" s="45">
        <f t="shared" si="1"/>
        <v>2.0115499603310941E-2</v>
      </c>
      <c r="G13" s="30" t="s">
        <v>82</v>
      </c>
      <c r="H13" s="75">
        <v>106.63994601</v>
      </c>
      <c r="I13" s="75">
        <v>114.59402465000004</v>
      </c>
      <c r="J13" s="36">
        <f t="shared" si="2"/>
        <v>-6.9410937126031302E-2</v>
      </c>
      <c r="K13" s="45">
        <f t="shared" si="3"/>
        <v>3.4528064211850312E-2</v>
      </c>
      <c r="M13" s="74"/>
      <c r="N13" s="120"/>
    </row>
    <row r="14" spans="1:14" x14ac:dyDescent="0.25">
      <c r="A14" s="30" t="s">
        <v>68</v>
      </c>
      <c r="B14" s="75">
        <v>128.60380172000001</v>
      </c>
      <c r="C14" s="75">
        <v>121.86268612000001</v>
      </c>
      <c r="D14" s="36">
        <f t="shared" si="0"/>
        <v>5.5317306836334845E-2</v>
      </c>
      <c r="E14" s="45">
        <f t="shared" si="1"/>
        <v>1.6451444750473561E-2</v>
      </c>
      <c r="G14" s="30" t="s">
        <v>75</v>
      </c>
      <c r="H14" s="75">
        <v>103.30097204999998</v>
      </c>
      <c r="I14" s="75">
        <v>130.31087138000001</v>
      </c>
      <c r="J14" s="36">
        <f t="shared" si="2"/>
        <v>-0.20727280114056146</v>
      </c>
      <c r="K14" s="45">
        <f t="shared" si="3"/>
        <v>3.3446965509101853E-2</v>
      </c>
      <c r="M14" s="74"/>
      <c r="N14" s="74"/>
    </row>
    <row r="15" spans="1:14" x14ac:dyDescent="0.25">
      <c r="A15" s="30" t="s">
        <v>70</v>
      </c>
      <c r="B15" s="75">
        <v>99.30825372999999</v>
      </c>
      <c r="C15" s="75">
        <v>89.61218298</v>
      </c>
      <c r="D15" s="36">
        <f t="shared" si="0"/>
        <v>0.10820036324931404</v>
      </c>
      <c r="E15" s="45">
        <f t="shared" si="1"/>
        <v>1.2703856555206545E-2</v>
      </c>
      <c r="G15" s="30" t="s">
        <v>83</v>
      </c>
      <c r="H15" s="75">
        <v>89.615542050000016</v>
      </c>
      <c r="I15" s="75">
        <v>148.38400815</v>
      </c>
      <c r="J15" s="36">
        <f t="shared" si="2"/>
        <v>-0.3960566022761125</v>
      </c>
      <c r="K15" s="45">
        <f t="shared" si="3"/>
        <v>2.9015873563852081E-2</v>
      </c>
      <c r="M15" s="119"/>
      <c r="N15" s="74"/>
    </row>
    <row r="16" spans="1:14" x14ac:dyDescent="0.25">
      <c r="A16" s="30" t="s">
        <v>76</v>
      </c>
      <c r="B16" s="75">
        <v>96.35916039</v>
      </c>
      <c r="C16" s="89">
        <v>66.662645429999998</v>
      </c>
      <c r="D16" s="36">
        <f t="shared" si="0"/>
        <v>0.44547459478161922</v>
      </c>
      <c r="E16" s="45">
        <f t="shared" si="1"/>
        <v>1.2326598297689154E-2</v>
      </c>
      <c r="G16" s="30" t="s">
        <v>81</v>
      </c>
      <c r="H16" s="75">
        <v>73.876746300000008</v>
      </c>
      <c r="I16" s="75">
        <v>72.819200819999992</v>
      </c>
      <c r="J16" s="36">
        <f t="shared" si="2"/>
        <v>1.4522893249187652E-2</v>
      </c>
      <c r="K16" s="45">
        <f t="shared" si="3"/>
        <v>2.3919939342146476E-2</v>
      </c>
      <c r="M16" s="74"/>
      <c r="N16" s="74"/>
    </row>
    <row r="17" spans="1:14" x14ac:dyDescent="0.25">
      <c r="A17" s="30" t="s">
        <v>71</v>
      </c>
      <c r="B17" s="75">
        <v>85.882934559999995</v>
      </c>
      <c r="C17" s="75">
        <v>85.769976320000012</v>
      </c>
      <c r="D17" s="36">
        <f t="shared" si="0"/>
        <v>1.3169904533789634E-3</v>
      </c>
      <c r="E17" s="45">
        <f t="shared" si="1"/>
        <v>1.0986443122409246E-2</v>
      </c>
      <c r="G17" s="30" t="s">
        <v>64</v>
      </c>
      <c r="H17" s="75">
        <v>48.527168270000004</v>
      </c>
      <c r="I17" s="75">
        <v>53.648144260000002</v>
      </c>
      <c r="J17" s="36">
        <f t="shared" si="2"/>
        <v>-9.5454857957094186E-2</v>
      </c>
      <c r="K17" s="45">
        <f t="shared" si="3"/>
        <v>1.5712209586909422E-2</v>
      </c>
      <c r="M17" s="74"/>
      <c r="N17" s="74"/>
    </row>
    <row r="18" spans="1:14" x14ac:dyDescent="0.25">
      <c r="A18" s="30" t="s">
        <v>73</v>
      </c>
      <c r="B18" s="75">
        <v>80.612450629999998</v>
      </c>
      <c r="C18" s="75">
        <v>40.501180810000001</v>
      </c>
      <c r="D18" s="36">
        <f t="shared" si="0"/>
        <v>0.99037284883546572</v>
      </c>
      <c r="E18" s="45">
        <f t="shared" si="1"/>
        <v>1.0312224522157949E-2</v>
      </c>
      <c r="G18" s="30" t="s">
        <v>148</v>
      </c>
      <c r="H18" s="75">
        <v>47.781386429999998</v>
      </c>
      <c r="I18" s="75">
        <v>26.53469574</v>
      </c>
      <c r="J18" s="36">
        <f t="shared" si="2"/>
        <v>0.80071356001913574</v>
      </c>
      <c r="K18" s="45">
        <f t="shared" si="3"/>
        <v>1.5470739066499204E-2</v>
      </c>
      <c r="M18" s="74"/>
      <c r="N18" s="74"/>
    </row>
    <row r="19" spans="1:14" x14ac:dyDescent="0.25">
      <c r="A19" s="30" t="s">
        <v>66</v>
      </c>
      <c r="B19" s="75">
        <v>78.818199750000005</v>
      </c>
      <c r="C19" s="75">
        <v>65.212603340000001</v>
      </c>
      <c r="D19" s="36">
        <f t="shared" si="0"/>
        <v>0.20863446194693824</v>
      </c>
      <c r="E19" s="45">
        <f t="shared" si="1"/>
        <v>1.0082697721036813E-2</v>
      </c>
      <c r="G19" s="30" t="s">
        <v>151</v>
      </c>
      <c r="H19" s="75">
        <v>45.44049462000001</v>
      </c>
      <c r="I19" s="75">
        <v>43.902286750000009</v>
      </c>
      <c r="J19" s="36">
        <f t="shared" si="2"/>
        <v>3.5037078564022606E-2</v>
      </c>
      <c r="K19" s="45">
        <f t="shared" si="3"/>
        <v>1.4712801110293799E-2</v>
      </c>
      <c r="M19" s="74"/>
      <c r="N19" s="74"/>
    </row>
    <row r="20" spans="1:14" x14ac:dyDescent="0.25">
      <c r="A20" s="30" t="s">
        <v>65</v>
      </c>
      <c r="B20" s="75">
        <v>75.832190469999986</v>
      </c>
      <c r="C20" s="75">
        <v>57.284624739999984</v>
      </c>
      <c r="D20" s="36">
        <f t="shared" si="0"/>
        <v>0.32377912597285197</v>
      </c>
      <c r="E20" s="45">
        <f t="shared" si="1"/>
        <v>9.7007170483248487E-3</v>
      </c>
      <c r="G20" s="30" t="s">
        <v>67</v>
      </c>
      <c r="H20" s="75">
        <v>43.884757339999986</v>
      </c>
      <c r="I20" s="75">
        <v>36.858800609999996</v>
      </c>
      <c r="J20" s="36">
        <f t="shared" si="2"/>
        <v>0.19061815940081916</v>
      </c>
      <c r="K20" s="45">
        <f t="shared" si="3"/>
        <v>1.4209081831445206E-2</v>
      </c>
      <c r="M20" s="74"/>
      <c r="N20" s="74"/>
    </row>
    <row r="21" spans="1:14" x14ac:dyDescent="0.25">
      <c r="A21" s="30" t="s">
        <v>67</v>
      </c>
      <c r="B21" s="75">
        <v>71.154614859999995</v>
      </c>
      <c r="C21" s="75">
        <v>83.741784150000001</v>
      </c>
      <c r="D21" s="36">
        <f t="shared" si="0"/>
        <v>-0.15030930398441966</v>
      </c>
      <c r="E21" s="45">
        <f t="shared" si="1"/>
        <v>9.1023453385862697E-3</v>
      </c>
      <c r="G21" s="30" t="s">
        <v>157</v>
      </c>
      <c r="H21" s="75">
        <v>42.932609810000002</v>
      </c>
      <c r="I21" s="75">
        <v>12.721013849999999</v>
      </c>
      <c r="J21" s="36">
        <f t="shared" si="2"/>
        <v>2.3749361738176242</v>
      </c>
      <c r="K21" s="45">
        <f t="shared" si="3"/>
        <v>1.3900793874773592E-2</v>
      </c>
      <c r="M21" s="74"/>
      <c r="N21" s="74"/>
    </row>
    <row r="22" spans="1:14" x14ac:dyDescent="0.25">
      <c r="A22" s="30" t="s">
        <v>69</v>
      </c>
      <c r="B22" s="75">
        <v>66.444914339999997</v>
      </c>
      <c r="C22" s="75">
        <v>78.740929740000013</v>
      </c>
      <c r="D22" s="36">
        <f t="shared" si="0"/>
        <v>-0.15615786403082943</v>
      </c>
      <c r="E22" s="45">
        <f t="shared" si="1"/>
        <v>8.4998640988422757E-3</v>
      </c>
      <c r="G22" s="30" t="s">
        <v>144</v>
      </c>
      <c r="H22" s="75">
        <v>41.099666840000005</v>
      </c>
      <c r="I22" s="75">
        <v>40.145910030000003</v>
      </c>
      <c r="J22" s="36">
        <f t="shared" si="2"/>
        <v>2.3757259688154564E-2</v>
      </c>
      <c r="K22" s="45">
        <f t="shared" si="3"/>
        <v>1.3307320463235248E-2</v>
      </c>
      <c r="M22" s="74"/>
      <c r="N22" s="74"/>
    </row>
    <row r="23" spans="1:14" x14ac:dyDescent="0.25">
      <c r="A23" s="30" t="s">
        <v>78</v>
      </c>
      <c r="B23" s="75">
        <v>62.902214709999996</v>
      </c>
      <c r="C23" s="75">
        <v>59.607474559999993</v>
      </c>
      <c r="D23" s="36">
        <f t="shared" si="0"/>
        <v>5.5273942979811475E-2</v>
      </c>
      <c r="E23" s="45">
        <f t="shared" si="1"/>
        <v>8.0466696640668356E-3</v>
      </c>
      <c r="G23" s="30" t="s">
        <v>62</v>
      </c>
      <c r="H23" s="75">
        <v>39.322116880000003</v>
      </c>
      <c r="I23" s="75">
        <v>35.448763619999994</v>
      </c>
      <c r="J23" s="36">
        <f t="shared" si="2"/>
        <v>0.109266244135372</v>
      </c>
      <c r="K23" s="45">
        <f t="shared" si="3"/>
        <v>1.2731782295268654E-2</v>
      </c>
      <c r="M23" s="74"/>
      <c r="N23" s="74"/>
    </row>
    <row r="24" spans="1:14" x14ac:dyDescent="0.25">
      <c r="A24" s="30" t="s">
        <v>138</v>
      </c>
      <c r="B24" s="75">
        <v>60.717449000000002</v>
      </c>
      <c r="C24" s="75">
        <v>33.502063100000022</v>
      </c>
      <c r="D24" s="36">
        <f t="shared" si="0"/>
        <v>0.81234955049678592</v>
      </c>
      <c r="E24" s="45">
        <f t="shared" si="1"/>
        <v>7.7671868502613055E-3</v>
      </c>
      <c r="G24" s="30" t="s">
        <v>136</v>
      </c>
      <c r="H24" s="75">
        <v>34.154526779999991</v>
      </c>
      <c r="I24" s="75">
        <v>34.40957289</v>
      </c>
      <c r="J24" s="36">
        <f t="shared" si="2"/>
        <v>-7.4120684617428045E-3</v>
      </c>
      <c r="K24" s="45">
        <f t="shared" si="3"/>
        <v>1.1058611129403746E-2</v>
      </c>
      <c r="M24" s="74"/>
      <c r="N24" s="74"/>
    </row>
    <row r="25" spans="1:14" x14ac:dyDescent="0.25">
      <c r="A25" s="30" t="s">
        <v>79</v>
      </c>
      <c r="B25" s="75">
        <v>48.713433280000004</v>
      </c>
      <c r="C25" s="75">
        <v>41.626439029999993</v>
      </c>
      <c r="D25" s="36">
        <f t="shared" si="0"/>
        <v>0.17025223428053615</v>
      </c>
      <c r="E25" s="45">
        <f t="shared" si="1"/>
        <v>6.2315914886921127E-3</v>
      </c>
      <c r="G25" s="30" t="s">
        <v>145</v>
      </c>
      <c r="H25" s="75">
        <v>32.462802360000005</v>
      </c>
      <c r="I25" s="75">
        <v>95.882839849999996</v>
      </c>
      <c r="J25" s="36">
        <f t="shared" si="2"/>
        <v>-0.66143261494147321</v>
      </c>
      <c r="K25" s="45">
        <f t="shared" si="3"/>
        <v>1.0510861701651436E-2</v>
      </c>
      <c r="M25" s="74"/>
      <c r="N25" s="74"/>
    </row>
    <row r="26" spans="1:14" x14ac:dyDescent="0.25">
      <c r="A26" s="30" t="s">
        <v>72</v>
      </c>
      <c r="B26" s="75">
        <v>47.264000739999993</v>
      </c>
      <c r="C26" s="75">
        <v>36.380990700000005</v>
      </c>
      <c r="D26" s="36">
        <f t="shared" si="0"/>
        <v>0.29914001324873185</v>
      </c>
      <c r="E26" s="45">
        <f t="shared" si="1"/>
        <v>6.0461750466240527E-3</v>
      </c>
      <c r="G26" s="30" t="s">
        <v>63</v>
      </c>
      <c r="H26" s="75">
        <v>29.97459443999999</v>
      </c>
      <c r="I26" s="75">
        <v>60.702548579999998</v>
      </c>
      <c r="J26" s="36">
        <f t="shared" si="2"/>
        <v>-0.50620533830640713</v>
      </c>
      <c r="K26" s="45">
        <f t="shared" si="3"/>
        <v>9.7052254832484513E-3</v>
      </c>
      <c r="M26" s="74"/>
      <c r="N26" s="74"/>
    </row>
    <row r="27" spans="1:14" x14ac:dyDescent="0.25">
      <c r="A27" s="30" t="s">
        <v>149</v>
      </c>
      <c r="B27" s="75">
        <v>45.658021220000002</v>
      </c>
      <c r="C27" s="75">
        <v>23.757044499999999</v>
      </c>
      <c r="D27" s="36">
        <f t="shared" si="0"/>
        <v>0.9218729509893373</v>
      </c>
      <c r="E27" s="45">
        <f t="shared" si="1"/>
        <v>5.8407325714381645E-3</v>
      </c>
      <c r="G27" s="30" t="s">
        <v>152</v>
      </c>
      <c r="H27" s="75">
        <v>22.172921399999996</v>
      </c>
      <c r="I27" s="75">
        <v>18.467192749999999</v>
      </c>
      <c r="J27" s="36">
        <f t="shared" si="2"/>
        <v>0.20066550992164189</v>
      </c>
      <c r="K27" s="45">
        <f t="shared" si="3"/>
        <v>7.1791864353693306E-3</v>
      </c>
      <c r="M27" s="74"/>
      <c r="N27" s="74"/>
    </row>
    <row r="28" spans="1:14" x14ac:dyDescent="0.25">
      <c r="A28" s="30" t="s">
        <v>156</v>
      </c>
      <c r="B28" s="75">
        <v>43.487615299999995</v>
      </c>
      <c r="C28" s="75">
        <v>29.408793190000001</v>
      </c>
      <c r="D28" s="36">
        <f t="shared" si="0"/>
        <v>0.47872831839924923</v>
      </c>
      <c r="E28" s="45">
        <f t="shared" si="1"/>
        <v>5.5630867118179207E-3</v>
      </c>
      <c r="G28" s="30" t="s">
        <v>65</v>
      </c>
      <c r="H28" s="75">
        <v>22.162403080000001</v>
      </c>
      <c r="I28" s="75">
        <v>22.495661880000004</v>
      </c>
      <c r="J28" s="36">
        <f t="shared" si="2"/>
        <v>-1.4814358509552927E-2</v>
      </c>
      <c r="K28" s="45">
        <f t="shared" si="3"/>
        <v>7.175780795719751E-3</v>
      </c>
      <c r="M28" s="74"/>
      <c r="N28" s="74"/>
    </row>
    <row r="29" spans="1:14" x14ac:dyDescent="0.25">
      <c r="A29" s="30" t="s">
        <v>77</v>
      </c>
      <c r="B29" s="75">
        <v>41.765307370000002</v>
      </c>
      <c r="C29" s="75">
        <v>40.752267060000001</v>
      </c>
      <c r="D29" s="36">
        <f t="shared" si="0"/>
        <v>2.4858501945633771E-2</v>
      </c>
      <c r="E29" s="45">
        <f t="shared" si="1"/>
        <v>5.3427631026031017E-3</v>
      </c>
      <c r="G29" s="30" t="s">
        <v>153</v>
      </c>
      <c r="H29" s="75">
        <v>18.905059180000006</v>
      </c>
      <c r="I29" s="75">
        <v>14.892393439999999</v>
      </c>
      <c r="J29" s="36">
        <f t="shared" si="2"/>
        <v>0.26944397864363756</v>
      </c>
      <c r="K29" s="45">
        <f t="shared" si="3"/>
        <v>6.1211124134914622E-3</v>
      </c>
      <c r="M29" s="74"/>
      <c r="N29" s="74"/>
    </row>
    <row r="30" spans="1:14" x14ac:dyDescent="0.25">
      <c r="A30" s="30" t="s">
        <v>74</v>
      </c>
      <c r="B30" s="75">
        <v>41.708669110000002</v>
      </c>
      <c r="C30" s="75">
        <v>26.032671409999999</v>
      </c>
      <c r="D30" s="36">
        <f t="shared" si="0"/>
        <v>0.60216631067598936</v>
      </c>
      <c r="E30" s="45">
        <f t="shared" si="1"/>
        <v>5.3355177397701918E-3</v>
      </c>
      <c r="G30" s="30" t="s">
        <v>158</v>
      </c>
      <c r="H30" s="75">
        <v>17.993413539999999</v>
      </c>
      <c r="I30" s="75">
        <v>15.771715109999999</v>
      </c>
      <c r="J30" s="36">
        <f t="shared" si="2"/>
        <v>0.14086600059059773</v>
      </c>
      <c r="K30" s="45">
        <f t="shared" si="3"/>
        <v>5.8259382280748473E-3</v>
      </c>
      <c r="M30" s="74"/>
      <c r="N30" s="74"/>
    </row>
    <row r="31" spans="1:14" x14ac:dyDescent="0.25">
      <c r="A31" s="30" t="s">
        <v>84</v>
      </c>
      <c r="B31" s="75">
        <v>40.035783280000004</v>
      </c>
      <c r="C31" s="75">
        <v>1.1622143600000001</v>
      </c>
      <c r="D31" s="36">
        <f t="shared" si="0"/>
        <v>33.447847710296749</v>
      </c>
      <c r="E31" s="45">
        <f t="shared" si="1"/>
        <v>5.1215163771509481E-3</v>
      </c>
      <c r="G31" s="30" t="s">
        <v>154</v>
      </c>
      <c r="H31" s="75">
        <v>17.829478709999997</v>
      </c>
      <c r="I31" s="75">
        <v>11.603608729999998</v>
      </c>
      <c r="J31" s="36">
        <f t="shared" si="2"/>
        <v>0.53654601123386891</v>
      </c>
      <c r="K31" s="45">
        <f t="shared" si="3"/>
        <v>5.7728591282760902E-3</v>
      </c>
      <c r="M31" s="74"/>
      <c r="N31" s="74"/>
    </row>
    <row r="32" spans="1:14" x14ac:dyDescent="0.25">
      <c r="A32" s="30" t="s">
        <v>139</v>
      </c>
      <c r="B32" s="75">
        <v>37.869062710000001</v>
      </c>
      <c r="C32" s="75">
        <v>33.257034560000001</v>
      </c>
      <c r="D32" s="36">
        <f t="shared" si="0"/>
        <v>0.13867827396574706</v>
      </c>
      <c r="E32" s="45">
        <f t="shared" si="1"/>
        <v>4.8443419602960053E-3</v>
      </c>
      <c r="G32" s="30" t="s">
        <v>164</v>
      </c>
      <c r="H32" s="75">
        <v>17.214051850000001</v>
      </c>
      <c r="I32" s="75">
        <v>10.120232769999999</v>
      </c>
      <c r="J32" s="36">
        <f t="shared" si="2"/>
        <v>0.70095414218422181</v>
      </c>
      <c r="K32" s="45">
        <f t="shared" si="3"/>
        <v>5.5735951663665011E-3</v>
      </c>
      <c r="M32" s="74"/>
      <c r="N32" s="74"/>
    </row>
    <row r="33" spans="1:19" x14ac:dyDescent="0.25">
      <c r="A33" s="30" t="s">
        <v>75</v>
      </c>
      <c r="B33" s="75">
        <v>37.036134200000006</v>
      </c>
      <c r="C33" s="75">
        <v>25.543529280000001</v>
      </c>
      <c r="D33" s="36">
        <f t="shared" si="0"/>
        <v>0.44992235779252532</v>
      </c>
      <c r="E33" s="45">
        <f t="shared" si="1"/>
        <v>4.7377908538738678E-3</v>
      </c>
      <c r="G33" s="30" t="s">
        <v>149</v>
      </c>
      <c r="H33" s="75">
        <v>14.42123483</v>
      </c>
      <c r="I33" s="75">
        <v>22.289504569999998</v>
      </c>
      <c r="J33" s="36">
        <f t="shared" si="2"/>
        <v>-0.3530033480685838</v>
      </c>
      <c r="K33" s="45">
        <f t="shared" si="3"/>
        <v>4.6693320922885579E-3</v>
      </c>
      <c r="M33" s="74"/>
      <c r="N33" s="74"/>
    </row>
    <row r="34" spans="1:19" ht="15.75" thickBot="1" x14ac:dyDescent="0.3">
      <c r="A34" s="46" t="s">
        <v>171</v>
      </c>
      <c r="B34" s="76">
        <v>36.895792710000002</v>
      </c>
      <c r="C34" s="76">
        <v>35.890672390000006</v>
      </c>
      <c r="D34" s="47">
        <f t="shared" si="0"/>
        <v>2.8005056831424735E-2</v>
      </c>
      <c r="E34" s="48">
        <f t="shared" si="1"/>
        <v>4.7198378832924767E-3</v>
      </c>
      <c r="G34" s="46" t="s">
        <v>69</v>
      </c>
      <c r="H34" s="76">
        <v>12.8855652</v>
      </c>
      <c r="I34" s="76">
        <v>15.112764750000004</v>
      </c>
      <c r="J34" s="47">
        <f t="shared" si="2"/>
        <v>-0.14737207829560128</v>
      </c>
      <c r="K34" s="48">
        <f t="shared" si="3"/>
        <v>4.1721103514987031E-3</v>
      </c>
      <c r="M34" s="74"/>
      <c r="N34" s="74"/>
    </row>
    <row r="35" spans="1:19" x14ac:dyDescent="0.25">
      <c r="A35" s="49" t="s">
        <v>127</v>
      </c>
      <c r="B35" s="77">
        <v>6204.8606939600004</v>
      </c>
      <c r="C35" s="77">
        <v>5672.7267983299998</v>
      </c>
      <c r="D35" s="50">
        <f t="shared" si="0"/>
        <v>9.3805662523119615E-2</v>
      </c>
      <c r="E35" s="51">
        <f t="shared" si="1"/>
        <v>0.79374731948684718</v>
      </c>
      <c r="G35" s="49" t="s">
        <v>195</v>
      </c>
      <c r="H35" s="77">
        <v>1358.0035529200002</v>
      </c>
      <c r="I35" s="77">
        <v>1367.45420982</v>
      </c>
      <c r="J35" s="50">
        <f t="shared" si="2"/>
        <v>-6.9111322573965905E-3</v>
      </c>
      <c r="K35" s="51">
        <f t="shared" si="3"/>
        <v>0.4396967143132805</v>
      </c>
      <c r="M35" s="74"/>
      <c r="N35" s="74"/>
    </row>
    <row r="36" spans="1:19" x14ac:dyDescent="0.25">
      <c r="A36" s="41" t="s">
        <v>195</v>
      </c>
      <c r="B36" s="78">
        <v>5300.8386905700017</v>
      </c>
      <c r="C36" s="78">
        <v>4876.8379154600007</v>
      </c>
      <c r="D36" s="52">
        <f t="shared" si="0"/>
        <v>8.6941740213649865E-2</v>
      </c>
      <c r="E36" s="53">
        <f t="shared" si="1"/>
        <v>0.67810168659674208</v>
      </c>
      <c r="G36" s="41" t="s">
        <v>128</v>
      </c>
      <c r="H36" s="78">
        <v>806.48069552999971</v>
      </c>
      <c r="I36" s="78">
        <v>640.51376249999998</v>
      </c>
      <c r="J36" s="52">
        <f t="shared" si="2"/>
        <v>0.2591153270184412</v>
      </c>
      <c r="K36" s="53">
        <f t="shared" si="3"/>
        <v>0.26112369972755134</v>
      </c>
      <c r="M36" s="74"/>
      <c r="N36" s="74"/>
      <c r="S36" t="s">
        <v>147</v>
      </c>
    </row>
    <row r="37" spans="1:19" x14ac:dyDescent="0.25">
      <c r="A37" s="32" t="s">
        <v>129</v>
      </c>
      <c r="B37" s="78">
        <v>914.75376692999998</v>
      </c>
      <c r="C37" s="78">
        <v>613.55015782000009</v>
      </c>
      <c r="D37" s="52">
        <f t="shared" si="0"/>
        <v>0.49091929204321927</v>
      </c>
      <c r="E37" s="53">
        <f t="shared" si="1"/>
        <v>0.11701847733632041</v>
      </c>
      <c r="G37" s="32" t="s">
        <v>129</v>
      </c>
      <c r="H37" s="78">
        <v>459.14296574000002</v>
      </c>
      <c r="I37" s="78">
        <v>498.23854770999998</v>
      </c>
      <c r="J37" s="52">
        <f t="shared" si="2"/>
        <v>-7.8467597799669941E-2</v>
      </c>
      <c r="K37" s="53">
        <f t="shared" si="3"/>
        <v>0.1486620951777628</v>
      </c>
      <c r="M37" s="74"/>
      <c r="N37" s="74"/>
    </row>
    <row r="38" spans="1:19" x14ac:dyDescent="0.25">
      <c r="A38" s="32" t="s">
        <v>130</v>
      </c>
      <c r="B38" s="78">
        <v>461.65528756999993</v>
      </c>
      <c r="C38" s="78">
        <v>356.57960640000005</v>
      </c>
      <c r="D38" s="52">
        <f t="shared" si="0"/>
        <v>0.29467664242169023</v>
      </c>
      <c r="E38" s="53">
        <f t="shared" si="1"/>
        <v>5.9056546973297652E-2</v>
      </c>
      <c r="G38" s="32" t="s">
        <v>130</v>
      </c>
      <c r="H38" s="78">
        <v>176.15351039000001</v>
      </c>
      <c r="I38" s="78">
        <v>257.09017298999999</v>
      </c>
      <c r="J38" s="52">
        <f t="shared" si="2"/>
        <v>-0.31481818872613287</v>
      </c>
      <c r="K38" s="53">
        <f t="shared" si="3"/>
        <v>5.7035285045234439E-2</v>
      </c>
      <c r="M38" s="74"/>
      <c r="N38" s="74"/>
    </row>
    <row r="39" spans="1:19" x14ac:dyDescent="0.25">
      <c r="A39" s="32" t="s">
        <v>128</v>
      </c>
      <c r="B39" s="78">
        <v>135.24700600999998</v>
      </c>
      <c r="C39" s="78">
        <v>100.66085891</v>
      </c>
      <c r="D39" s="52">
        <f t="shared" si="0"/>
        <v>0.34359082044911959</v>
      </c>
      <c r="E39" s="53">
        <f t="shared" si="1"/>
        <v>1.7301266504429123E-2</v>
      </c>
      <c r="G39" s="32" t="s">
        <v>127</v>
      </c>
      <c r="H39" s="78">
        <v>1639.1881967300001</v>
      </c>
      <c r="I39" s="78">
        <v>1694.1968993</v>
      </c>
      <c r="J39" s="52">
        <f t="shared" si="2"/>
        <v>-3.2468895789343089E-2</v>
      </c>
      <c r="K39" s="53">
        <f t="shared" si="3"/>
        <v>0.53073915947681716</v>
      </c>
      <c r="M39" s="74"/>
      <c r="N39" s="74"/>
    </row>
    <row r="40" spans="1:19" ht="15.75" thickBot="1" x14ac:dyDescent="0.3">
      <c r="A40" s="54" t="s">
        <v>131</v>
      </c>
      <c r="B40" s="79">
        <v>88.791315089999983</v>
      </c>
      <c r="C40" s="79">
        <v>45.02661423</v>
      </c>
      <c r="D40" s="55">
        <f t="shared" si="0"/>
        <v>0.97197405597600461</v>
      </c>
      <c r="E40" s="56">
        <f t="shared" si="1"/>
        <v>1.1358493255941238E-2</v>
      </c>
      <c r="G40" s="54" t="s">
        <v>131</v>
      </c>
      <c r="H40" s="79">
        <v>7.3618755200000008</v>
      </c>
      <c r="I40" s="79">
        <v>7.2414433600000008</v>
      </c>
      <c r="J40" s="55">
        <f t="shared" si="2"/>
        <v>1.6630960709468345E-2</v>
      </c>
      <c r="K40" s="56">
        <f t="shared" si="3"/>
        <v>2.3836406542288805E-3</v>
      </c>
      <c r="M40" s="74"/>
      <c r="N40" s="74"/>
    </row>
    <row r="41" spans="1:19" ht="19.5" thickBot="1" x14ac:dyDescent="0.35">
      <c r="A41" s="80" t="s">
        <v>39</v>
      </c>
      <c r="B41" s="81">
        <v>7817.1737297600012</v>
      </c>
      <c r="C41" s="81">
        <v>6798.3349563099991</v>
      </c>
      <c r="D41" s="82">
        <f t="shared" si="0"/>
        <v>0.14986592746571681</v>
      </c>
      <c r="E41" s="83">
        <f t="shared" si="1"/>
        <v>1</v>
      </c>
      <c r="F41" s="84"/>
      <c r="G41" s="80" t="s">
        <v>39</v>
      </c>
      <c r="H41" s="81">
        <v>3088.5005703100005</v>
      </c>
      <c r="I41" s="81">
        <v>3097.2808258599998</v>
      </c>
      <c r="J41" s="82">
        <f t="shared" si="2"/>
        <v>-2.8348270769285033E-3</v>
      </c>
      <c r="K41" s="83">
        <f t="shared" si="3"/>
        <v>1</v>
      </c>
      <c r="M41" s="74"/>
      <c r="N41" s="74"/>
    </row>
    <row r="42" spans="1:19" x14ac:dyDescent="0.25">
      <c r="A42" s="118" t="s">
        <v>38</v>
      </c>
      <c r="B42" s="118"/>
      <c r="C42" s="118"/>
      <c r="G42" t="s">
        <v>38</v>
      </c>
    </row>
    <row r="43" spans="1:19" x14ac:dyDescent="0.25">
      <c r="A43" s="118" t="s">
        <v>169</v>
      </c>
      <c r="G43" s="118" t="s">
        <v>169</v>
      </c>
    </row>
    <row r="45" spans="1:19" x14ac:dyDescent="0.25">
      <c r="K45" s="122"/>
    </row>
    <row r="64" spans="1:10" x14ac:dyDescent="0.25">
      <c r="A64" t="s">
        <v>41</v>
      </c>
      <c r="B64" s="1"/>
      <c r="C64" s="1">
        <f>C41-C5-C6-C7-C8-C9-C10-C11-C12-C13-C14</f>
        <v>1419.6596746899979</v>
      </c>
      <c r="D64" s="1"/>
      <c r="G64" t="s">
        <v>41</v>
      </c>
      <c r="H64" s="1"/>
      <c r="I64" s="1">
        <f>I41-I5-I6-I7-I8-I9-I10-I11-I12-I13-I14</f>
        <v>1124.6099969200004</v>
      </c>
      <c r="J64" s="1"/>
    </row>
  </sheetData>
  <sortState ref="A4:L41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5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J15" sqref="J15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50</v>
      </c>
    </row>
    <row r="3" spans="1:10" ht="15.75" x14ac:dyDescent="0.25">
      <c r="A3" s="11" t="s">
        <v>185</v>
      </c>
    </row>
    <row r="4" spans="1:10" ht="15.75" thickBot="1" x14ac:dyDescent="0.3"/>
    <row r="5" spans="1:10" x14ac:dyDescent="0.25">
      <c r="A5" s="152" t="s">
        <v>42</v>
      </c>
      <c r="B5" s="150" t="s">
        <v>43</v>
      </c>
      <c r="C5" s="149" t="s">
        <v>44</v>
      </c>
      <c r="D5" s="149"/>
      <c r="E5" s="149" t="s">
        <v>45</v>
      </c>
      <c r="F5" s="149"/>
      <c r="G5" s="139" t="s">
        <v>162</v>
      </c>
    </row>
    <row r="6" spans="1:10" x14ac:dyDescent="0.25">
      <c r="A6" s="153"/>
      <c r="B6" s="151"/>
      <c r="C6" s="85" t="s">
        <v>184</v>
      </c>
      <c r="D6" s="85" t="s">
        <v>178</v>
      </c>
      <c r="E6" s="85" t="s">
        <v>184</v>
      </c>
      <c r="F6" s="85" t="s">
        <v>178</v>
      </c>
      <c r="G6" s="141"/>
    </row>
    <row r="7" spans="1:10" x14ac:dyDescent="0.25">
      <c r="A7" s="88">
        <v>15</v>
      </c>
      <c r="B7" s="100" t="s">
        <v>99</v>
      </c>
      <c r="C7" s="100">
        <v>1367451.5014000002</v>
      </c>
      <c r="D7" s="100">
        <v>2328598.1832900001</v>
      </c>
      <c r="E7" s="100">
        <v>912221.69326999993</v>
      </c>
      <c r="F7" s="100">
        <v>1128323.4988499999</v>
      </c>
      <c r="G7" s="22">
        <f t="shared" ref="G7:G30" si="0">D7-F7</f>
        <v>1200274.6844400002</v>
      </c>
      <c r="H7" s="1"/>
      <c r="I7" s="123"/>
      <c r="J7" s="124"/>
    </row>
    <row r="8" spans="1:10" x14ac:dyDescent="0.25">
      <c r="A8" s="88">
        <v>7</v>
      </c>
      <c r="B8" s="100" t="s">
        <v>91</v>
      </c>
      <c r="C8" s="100">
        <v>2411756.4978899998</v>
      </c>
      <c r="D8" s="100">
        <v>2220780.5474700001</v>
      </c>
      <c r="E8" s="100">
        <v>182477.60633000001</v>
      </c>
      <c r="F8" s="100">
        <v>208992.24895000004</v>
      </c>
      <c r="G8" s="22">
        <f t="shared" si="0"/>
        <v>2011788.2985200002</v>
      </c>
      <c r="H8" s="1"/>
      <c r="I8" s="123"/>
      <c r="J8" s="1"/>
    </row>
    <row r="9" spans="1:10" x14ac:dyDescent="0.25">
      <c r="A9" s="88">
        <v>8</v>
      </c>
      <c r="B9" s="100" t="s">
        <v>92</v>
      </c>
      <c r="C9" s="100">
        <v>1721488.94896</v>
      </c>
      <c r="D9" s="100">
        <v>1866848.9020299998</v>
      </c>
      <c r="E9" s="100">
        <v>446719.15197000001</v>
      </c>
      <c r="F9" s="100">
        <v>467552.57211000001</v>
      </c>
      <c r="G9" s="22">
        <f t="shared" si="0"/>
        <v>1399296.3299199997</v>
      </c>
      <c r="H9" s="1"/>
      <c r="I9" s="123"/>
      <c r="J9" s="1"/>
    </row>
    <row r="10" spans="1:10" x14ac:dyDescent="0.25">
      <c r="A10" s="88">
        <v>20</v>
      </c>
      <c r="B10" s="100" t="s">
        <v>104</v>
      </c>
      <c r="C10" s="100">
        <v>280015.52327999996</v>
      </c>
      <c r="D10" s="100">
        <v>350321.73045999993</v>
      </c>
      <c r="E10" s="100">
        <v>47589.800259999996</v>
      </c>
      <c r="F10" s="100">
        <v>60907.417659999999</v>
      </c>
      <c r="G10" s="22">
        <f t="shared" si="0"/>
        <v>289414.31279999996</v>
      </c>
      <c r="H10" s="1"/>
      <c r="I10" s="123"/>
      <c r="J10" s="1"/>
    </row>
    <row r="11" spans="1:10" x14ac:dyDescent="0.25">
      <c r="A11" s="88">
        <v>2</v>
      </c>
      <c r="B11" s="100" t="s">
        <v>86</v>
      </c>
      <c r="C11" s="100">
        <v>204148.64064</v>
      </c>
      <c r="D11" s="100">
        <v>202880.33725000004</v>
      </c>
      <c r="E11" s="100">
        <v>45546.567689999996</v>
      </c>
      <c r="F11" s="100">
        <v>58195.09592</v>
      </c>
      <c r="G11" s="22">
        <f t="shared" si="0"/>
        <v>144685.24133000005</v>
      </c>
      <c r="H11" s="1"/>
      <c r="I11" s="123"/>
      <c r="J11" s="1"/>
    </row>
    <row r="12" spans="1:10" x14ac:dyDescent="0.25">
      <c r="A12" s="88">
        <v>3</v>
      </c>
      <c r="B12" s="100" t="s">
        <v>87</v>
      </c>
      <c r="C12" s="100">
        <v>149938.31774999999</v>
      </c>
      <c r="D12" s="100">
        <v>160979.40909999999</v>
      </c>
      <c r="E12" s="100">
        <v>374086.82182000007</v>
      </c>
      <c r="F12" s="100">
        <v>354305.82246000005</v>
      </c>
      <c r="G12" s="22">
        <f t="shared" si="0"/>
        <v>-193326.41336000006</v>
      </c>
      <c r="H12" s="1"/>
      <c r="I12" s="123"/>
      <c r="J12" s="1"/>
    </row>
    <row r="13" spans="1:10" x14ac:dyDescent="0.25">
      <c r="A13" s="88">
        <v>22</v>
      </c>
      <c r="B13" s="100" t="s">
        <v>106</v>
      </c>
      <c r="C13" s="100">
        <v>119436.44506000001</v>
      </c>
      <c r="D13" s="100">
        <v>149930.20238</v>
      </c>
      <c r="E13" s="100">
        <v>70468.788709999993</v>
      </c>
      <c r="F13" s="100">
        <v>77842.041100000002</v>
      </c>
      <c r="G13" s="22">
        <f t="shared" si="0"/>
        <v>72088.16128</v>
      </c>
      <c r="H13" s="1"/>
      <c r="I13" s="123"/>
      <c r="J13" s="1"/>
    </row>
    <row r="14" spans="1:10" x14ac:dyDescent="0.25">
      <c r="A14" s="88">
        <v>6</v>
      </c>
      <c r="B14" s="100" t="s">
        <v>90</v>
      </c>
      <c r="C14" s="100">
        <v>114618.90549999996</v>
      </c>
      <c r="D14" s="100">
        <v>130691.47458000001</v>
      </c>
      <c r="E14" s="100">
        <v>21025.333869999999</v>
      </c>
      <c r="F14" s="100">
        <v>19978.753669999998</v>
      </c>
      <c r="G14" s="22">
        <f t="shared" si="0"/>
        <v>110712.72091</v>
      </c>
      <c r="H14" s="1"/>
      <c r="I14" s="123"/>
      <c r="J14" s="1"/>
    </row>
    <row r="15" spans="1:10" x14ac:dyDescent="0.25">
      <c r="A15" s="88">
        <v>21</v>
      </c>
      <c r="B15" s="100" t="s">
        <v>105</v>
      </c>
      <c r="C15" s="100">
        <v>103911.04581999998</v>
      </c>
      <c r="D15" s="100">
        <v>109349.23193000001</v>
      </c>
      <c r="E15" s="100">
        <v>33230.010119999999</v>
      </c>
      <c r="F15" s="100">
        <v>33039.735540000009</v>
      </c>
      <c r="G15" s="22">
        <f t="shared" si="0"/>
        <v>76309.49639</v>
      </c>
      <c r="H15" s="1"/>
      <c r="I15" s="123"/>
      <c r="J15" s="1"/>
    </row>
    <row r="16" spans="1:10" x14ac:dyDescent="0.25">
      <c r="A16" s="88">
        <v>10</v>
      </c>
      <c r="B16" s="100" t="s">
        <v>94</v>
      </c>
      <c r="C16" s="100">
        <v>62182.936869999998</v>
      </c>
      <c r="D16" s="100">
        <v>73172.028099999996</v>
      </c>
      <c r="E16" s="100">
        <v>357463.60702999996</v>
      </c>
      <c r="F16" s="100">
        <v>199395.27307000002</v>
      </c>
      <c r="G16" s="22">
        <f t="shared" si="0"/>
        <v>-126223.24497000003</v>
      </c>
      <c r="H16" s="1"/>
      <c r="I16" s="123"/>
      <c r="J16" s="1"/>
    </row>
    <row r="17" spans="1:10" x14ac:dyDescent="0.25">
      <c r="A17" s="88">
        <v>12</v>
      </c>
      <c r="B17" s="100" t="s">
        <v>96</v>
      </c>
      <c r="C17" s="100">
        <v>61919.373720000003</v>
      </c>
      <c r="D17" s="100">
        <v>68907.149699999994</v>
      </c>
      <c r="E17" s="100">
        <v>148520.93099000002</v>
      </c>
      <c r="F17" s="100">
        <v>124768.45749000002</v>
      </c>
      <c r="G17" s="22">
        <f t="shared" si="0"/>
        <v>-55861.307790000021</v>
      </c>
      <c r="H17" s="1"/>
      <c r="I17" s="123"/>
      <c r="J17" s="1"/>
    </row>
    <row r="18" spans="1:10" x14ac:dyDescent="0.25">
      <c r="A18" s="88">
        <v>4</v>
      </c>
      <c r="B18" s="100" t="s">
        <v>88</v>
      </c>
      <c r="C18" s="100">
        <v>30920.12196</v>
      </c>
      <c r="D18" s="100">
        <v>52088.591120000012</v>
      </c>
      <c r="E18" s="100">
        <v>65869.342019999996</v>
      </c>
      <c r="F18" s="100">
        <v>77234.00254999999</v>
      </c>
      <c r="G18" s="22">
        <f t="shared" si="0"/>
        <v>-25145.411429999978</v>
      </c>
      <c r="H18" s="1"/>
      <c r="I18" s="123"/>
      <c r="J18" s="1"/>
    </row>
    <row r="19" spans="1:10" x14ac:dyDescent="0.25">
      <c r="A19" s="88">
        <v>19</v>
      </c>
      <c r="B19" s="100" t="s">
        <v>103</v>
      </c>
      <c r="C19" s="100">
        <v>49467.509679999996</v>
      </c>
      <c r="D19" s="100">
        <v>47065.410870000007</v>
      </c>
      <c r="E19" s="100">
        <v>55386.946410000004</v>
      </c>
      <c r="F19" s="100">
        <v>62432.098179999986</v>
      </c>
      <c r="G19" s="22">
        <f t="shared" si="0"/>
        <v>-15366.687309999979</v>
      </c>
      <c r="H19" s="1"/>
      <c r="I19" s="123"/>
      <c r="J19" s="1"/>
    </row>
    <row r="20" spans="1:10" x14ac:dyDescent="0.25">
      <c r="A20" s="88">
        <v>24</v>
      </c>
      <c r="B20" s="100" t="s">
        <v>108</v>
      </c>
      <c r="C20" s="100">
        <v>22050.909339999998</v>
      </c>
      <c r="D20" s="100">
        <v>28485.688619999997</v>
      </c>
      <c r="E20" s="100">
        <v>58932.504019999993</v>
      </c>
      <c r="F20" s="100">
        <v>45330.283649999998</v>
      </c>
      <c r="G20" s="22">
        <f t="shared" si="0"/>
        <v>-16844.59503</v>
      </c>
      <c r="H20" s="1"/>
      <c r="I20" s="123"/>
      <c r="J20" s="1"/>
    </row>
    <row r="21" spans="1:10" x14ac:dyDescent="0.25">
      <c r="A21" s="88">
        <v>1</v>
      </c>
      <c r="B21" s="100" t="s">
        <v>85</v>
      </c>
      <c r="C21" s="100">
        <v>16194.01441</v>
      </c>
      <c r="D21" s="100">
        <v>26257.846790000003</v>
      </c>
      <c r="E21" s="100">
        <v>29728.86406</v>
      </c>
      <c r="F21" s="100">
        <v>26778.578159999997</v>
      </c>
      <c r="G21" s="22">
        <f t="shared" si="0"/>
        <v>-520.73136999999406</v>
      </c>
      <c r="H21" s="1"/>
      <c r="I21" s="123"/>
      <c r="J21" s="1"/>
    </row>
    <row r="22" spans="1:10" x14ac:dyDescent="0.25">
      <c r="A22" s="88">
        <v>23</v>
      </c>
      <c r="B22" s="100" t="s">
        <v>107</v>
      </c>
      <c r="C22" s="100">
        <v>27391.335830000004</v>
      </c>
      <c r="D22" s="100">
        <v>25593.712650000001</v>
      </c>
      <c r="E22" s="100">
        <v>177009.80233999999</v>
      </c>
      <c r="F22" s="100">
        <v>150420.82106000002</v>
      </c>
      <c r="G22" s="22">
        <f t="shared" si="0"/>
        <v>-124827.10841000002</v>
      </c>
      <c r="H22" s="1"/>
      <c r="I22" s="123"/>
      <c r="J22" s="1"/>
    </row>
    <row r="23" spans="1:10" x14ac:dyDescent="0.25">
      <c r="A23" s="88">
        <v>16</v>
      </c>
      <c r="B23" s="100" t="s">
        <v>100</v>
      </c>
      <c r="C23" s="100">
        <v>17109.125540000001</v>
      </c>
      <c r="D23" s="100">
        <v>19806.7919</v>
      </c>
      <c r="E23" s="100">
        <v>50788.005279999998</v>
      </c>
      <c r="F23" s="100">
        <v>45025.392120000004</v>
      </c>
      <c r="G23" s="22">
        <f t="shared" si="0"/>
        <v>-25218.600220000004</v>
      </c>
      <c r="H23" s="1"/>
      <c r="I23" s="123"/>
      <c r="J23" s="1"/>
    </row>
    <row r="24" spans="1:10" x14ac:dyDescent="0.25">
      <c r="A24" s="88">
        <v>9</v>
      </c>
      <c r="B24" s="100" t="s">
        <v>93</v>
      </c>
      <c r="C24" s="100">
        <v>15426.443909999998</v>
      </c>
      <c r="D24" s="100">
        <v>15663.803189999999</v>
      </c>
      <c r="E24" s="100">
        <v>76260.69640999999</v>
      </c>
      <c r="F24" s="100">
        <v>79352.225689999992</v>
      </c>
      <c r="G24" s="22">
        <f t="shared" si="0"/>
        <v>-63688.422499999993</v>
      </c>
      <c r="H24" s="1"/>
      <c r="I24" s="123"/>
      <c r="J24" s="1"/>
    </row>
    <row r="25" spans="1:10" x14ac:dyDescent="0.25">
      <c r="A25" s="88">
        <v>11</v>
      </c>
      <c r="B25" s="100" t="s">
        <v>95</v>
      </c>
      <c r="C25" s="100">
        <v>22953.173659999997</v>
      </c>
      <c r="D25" s="100">
        <v>14428.39709</v>
      </c>
      <c r="E25" s="100">
        <v>5761.9478499999996</v>
      </c>
      <c r="F25" s="100">
        <v>4916.6321100000005</v>
      </c>
      <c r="G25" s="22">
        <f t="shared" si="0"/>
        <v>9511.7649799999999</v>
      </c>
      <c r="H25" s="1"/>
      <c r="I25" s="123"/>
      <c r="J25" s="1"/>
    </row>
    <row r="26" spans="1:10" x14ac:dyDescent="0.25">
      <c r="A26" s="88">
        <v>17</v>
      </c>
      <c r="B26" s="100" t="s">
        <v>101</v>
      </c>
      <c r="C26" s="100">
        <v>13501.014280000001</v>
      </c>
      <c r="D26" s="100">
        <v>8563.7328400000006</v>
      </c>
      <c r="E26" s="100">
        <v>153507.71948999999</v>
      </c>
      <c r="F26" s="100">
        <v>96770.219870000001</v>
      </c>
      <c r="G26" s="22">
        <f t="shared" si="0"/>
        <v>-88206.487030000004</v>
      </c>
      <c r="H26" s="1"/>
      <c r="I26" s="123"/>
      <c r="J26" s="1"/>
    </row>
    <row r="27" spans="1:10" x14ac:dyDescent="0.25">
      <c r="A27" s="88">
        <v>18</v>
      </c>
      <c r="B27" s="100" t="s">
        <v>102</v>
      </c>
      <c r="C27" s="100">
        <v>8389.1127999999972</v>
      </c>
      <c r="D27" s="100">
        <v>8396.06322</v>
      </c>
      <c r="E27" s="100">
        <v>15928.444459999997</v>
      </c>
      <c r="F27" s="100">
        <v>22289.56322</v>
      </c>
      <c r="G27" s="22">
        <f t="shared" si="0"/>
        <v>-13893.5</v>
      </c>
      <c r="H27" s="1"/>
      <c r="I27" s="123"/>
      <c r="J27" s="1"/>
    </row>
    <row r="28" spans="1:10" x14ac:dyDescent="0.25">
      <c r="A28" s="88">
        <v>5</v>
      </c>
      <c r="B28" s="100" t="s">
        <v>89</v>
      </c>
      <c r="C28" s="100">
        <v>8326.662620000001</v>
      </c>
      <c r="D28" s="100">
        <v>7385.7635699999992</v>
      </c>
      <c r="E28" s="100">
        <v>8067.2793000000011</v>
      </c>
      <c r="F28" s="100">
        <v>5592.6065399999998</v>
      </c>
      <c r="G28" s="22">
        <f t="shared" si="0"/>
        <v>1793.1570299999994</v>
      </c>
      <c r="H28" s="1"/>
      <c r="I28" s="123"/>
      <c r="J28" s="1"/>
    </row>
    <row r="29" spans="1:10" x14ac:dyDescent="0.25">
      <c r="A29" s="88">
        <v>13</v>
      </c>
      <c r="B29" s="100" t="s">
        <v>97</v>
      </c>
      <c r="C29" s="100">
        <v>3180.1871599999999</v>
      </c>
      <c r="D29" s="100">
        <v>5917.9630100000004</v>
      </c>
      <c r="E29" s="100">
        <v>7231.8168100000003</v>
      </c>
      <c r="F29" s="100">
        <v>6760.579639999999</v>
      </c>
      <c r="G29" s="22">
        <f t="shared" si="0"/>
        <v>-842.61662999999862</v>
      </c>
      <c r="H29" s="1"/>
      <c r="I29" s="123"/>
      <c r="J29" s="126"/>
    </row>
    <row r="30" spans="1:10" x14ac:dyDescent="0.25">
      <c r="A30" s="88">
        <v>14</v>
      </c>
      <c r="B30" s="100" t="s">
        <v>98</v>
      </c>
      <c r="C30" s="100">
        <v>1174.77225</v>
      </c>
      <c r="D30" s="100">
        <v>2246.5009400000004</v>
      </c>
      <c r="E30" s="100">
        <v>2877.5518900000002</v>
      </c>
      <c r="F30" s="100">
        <v>265.53527000000003</v>
      </c>
      <c r="G30" s="22">
        <f t="shared" si="0"/>
        <v>1980.9656700000003</v>
      </c>
      <c r="H30" s="1"/>
      <c r="I30" s="123"/>
      <c r="J30" s="1"/>
    </row>
    <row r="31" spans="1:10" x14ac:dyDescent="0.25">
      <c r="A31" s="23"/>
      <c r="B31" s="24" t="s">
        <v>46</v>
      </c>
      <c r="C31" s="102">
        <f>'Export-Import Provincias'!F16</f>
        <v>6798334.9563099993</v>
      </c>
      <c r="D31" s="102">
        <f>'Export-Import Provincias'!H16</f>
        <v>7817173.7297599986</v>
      </c>
      <c r="E31" s="102">
        <f>'Export-Import Provincias'!F52</f>
        <v>3097280.8258599997</v>
      </c>
      <c r="F31" s="102">
        <f>'Export-Import Provincias'!H52</f>
        <v>3088500.5703100003</v>
      </c>
      <c r="G31" s="26">
        <f t="shared" ref="G31:G32" si="1">D31-F31</f>
        <v>4728673.1594499983</v>
      </c>
    </row>
    <row r="32" spans="1:10" ht="15.75" thickBot="1" x14ac:dyDescent="0.3">
      <c r="A32" s="27"/>
      <c r="B32" s="28" t="s">
        <v>159</v>
      </c>
      <c r="C32" s="101">
        <v>17117130.857470006</v>
      </c>
      <c r="D32" s="101">
        <v>18034921.25063999</v>
      </c>
      <c r="E32" s="101">
        <v>17361113.275000002</v>
      </c>
      <c r="F32" s="101">
        <v>17539047.642479997</v>
      </c>
      <c r="G32" s="29">
        <f t="shared" si="1"/>
        <v>495873.60815999284</v>
      </c>
    </row>
    <row r="33" spans="1:7" x14ac:dyDescent="0.25">
      <c r="A33" s="3" t="s">
        <v>38</v>
      </c>
      <c r="B33" s="3"/>
    </row>
    <row r="34" spans="1:7" x14ac:dyDescent="0.25">
      <c r="A34" s="118" t="s">
        <v>169</v>
      </c>
      <c r="B34" s="3"/>
    </row>
    <row r="35" spans="1:7" x14ac:dyDescent="0.25">
      <c r="A35" t="s">
        <v>48</v>
      </c>
    </row>
    <row r="36" spans="1:7" x14ac:dyDescent="0.25">
      <c r="A36" s="148" t="s">
        <v>49</v>
      </c>
      <c r="B36" s="148"/>
      <c r="C36" s="148"/>
      <c r="D36" s="148"/>
      <c r="E36" s="148"/>
      <c r="F36" s="148"/>
      <c r="G36" s="148"/>
    </row>
    <row r="37" spans="1:7" x14ac:dyDescent="0.25">
      <c r="A37" s="148"/>
      <c r="B37" s="148"/>
      <c r="C37" s="148"/>
      <c r="D37" s="148"/>
      <c r="E37" s="148"/>
      <c r="F37" s="148"/>
      <c r="G37" s="148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89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="70" zoomScaleNormal="70" zoomScaleSheetLayoutView="40" zoomScalePageLayoutView="85" workbookViewId="0">
      <selection activeCell="I10" sqref="I10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1.285156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6" ht="15.75" x14ac:dyDescent="0.25">
      <c r="A1" s="108" t="s">
        <v>51</v>
      </c>
      <c r="B1" s="90"/>
      <c r="C1" s="90"/>
      <c r="F1" s="90"/>
      <c r="H1" s="90"/>
      <c r="I1" s="108" t="s">
        <v>54</v>
      </c>
      <c r="J1" s="90"/>
      <c r="K1" s="90"/>
      <c r="N1" s="90"/>
    </row>
    <row r="2" spans="1:16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6" ht="30.75" customHeight="1" x14ac:dyDescent="0.25">
      <c r="A3" s="160" t="s">
        <v>191</v>
      </c>
      <c r="B3" s="160"/>
      <c r="C3" s="160"/>
      <c r="D3" s="160"/>
      <c r="E3" s="160"/>
      <c r="F3" s="160"/>
      <c r="H3" s="90"/>
      <c r="I3" s="161" t="s">
        <v>186</v>
      </c>
      <c r="J3" s="161"/>
      <c r="K3" s="161"/>
      <c r="L3" s="161"/>
      <c r="M3" s="161"/>
      <c r="N3" s="161"/>
    </row>
    <row r="4" spans="1:16" ht="7.9" customHeight="1" thickBot="1" x14ac:dyDescent="0.3">
      <c r="A4" s="90"/>
      <c r="B4" s="3"/>
      <c r="C4" s="90"/>
      <c r="F4" s="90"/>
      <c r="H4" s="90"/>
      <c r="I4" t="s">
        <v>141</v>
      </c>
    </row>
    <row r="5" spans="1:16" ht="22.9" customHeight="1" thickBot="1" x14ac:dyDescent="0.3">
      <c r="A5" s="90"/>
      <c r="B5" s="154" t="s">
        <v>109</v>
      </c>
      <c r="C5" s="155"/>
      <c r="D5" s="155"/>
      <c r="E5" s="155"/>
      <c r="F5" s="156"/>
      <c r="J5" s="157" t="s">
        <v>125</v>
      </c>
      <c r="K5" s="158"/>
      <c r="L5" s="158"/>
      <c r="M5" s="158"/>
      <c r="N5" s="159"/>
    </row>
    <row r="6" spans="1:16" ht="93.75" customHeight="1" x14ac:dyDescent="0.25">
      <c r="A6" s="40" t="s">
        <v>110</v>
      </c>
      <c r="B6" s="99" t="s">
        <v>52</v>
      </c>
      <c r="C6" s="19" t="s">
        <v>187</v>
      </c>
      <c r="D6" s="19" t="s">
        <v>188</v>
      </c>
      <c r="E6" s="91" t="s">
        <v>163</v>
      </c>
      <c r="F6" s="20" t="s">
        <v>137</v>
      </c>
      <c r="I6" s="57" t="s">
        <v>110</v>
      </c>
      <c r="J6" s="58" t="s">
        <v>52</v>
      </c>
      <c r="K6" s="59" t="s">
        <v>189</v>
      </c>
      <c r="L6" s="59" t="s">
        <v>190</v>
      </c>
      <c r="M6" s="59" t="s">
        <v>163</v>
      </c>
      <c r="N6" s="60" t="s">
        <v>53</v>
      </c>
    </row>
    <row r="7" spans="1:16" ht="25.5" x14ac:dyDescent="0.25">
      <c r="A7" s="61">
        <v>1</v>
      </c>
      <c r="B7" s="69" t="s">
        <v>142</v>
      </c>
      <c r="C7" s="100">
        <v>1274774.2251000002</v>
      </c>
      <c r="D7" s="92">
        <v>703225.74033000018</v>
      </c>
      <c r="E7" s="96">
        <f t="shared" ref="E7:E26" si="0">(C7/D7)-1</f>
        <v>0.81275250889108741</v>
      </c>
      <c r="F7" s="31">
        <f t="shared" ref="F7:F26" si="1">C7/$C$30</f>
        <v>0.16307354411824465</v>
      </c>
      <c r="I7" s="61">
        <v>1</v>
      </c>
      <c r="J7" s="69" t="s">
        <v>114</v>
      </c>
      <c r="K7" s="100">
        <v>297283.82978500001</v>
      </c>
      <c r="L7" s="92">
        <v>248507.26967000001</v>
      </c>
      <c r="M7" s="96">
        <f t="shared" ref="M7:M26" si="2">(K7/L7)-1</f>
        <v>0.19627820216194003</v>
      </c>
      <c r="N7" s="31">
        <f t="shared" ref="N7:N26" si="3">K7/$K$30</f>
        <v>8.8113331327905678E-2</v>
      </c>
    </row>
    <row r="8" spans="1:16" ht="38.25" x14ac:dyDescent="0.25">
      <c r="A8" s="61">
        <v>2</v>
      </c>
      <c r="B8" s="66" t="s">
        <v>116</v>
      </c>
      <c r="C8" s="100">
        <v>589631.46626999998</v>
      </c>
      <c r="D8" s="92">
        <v>533560.65711000003</v>
      </c>
      <c r="E8" s="96">
        <f t="shared" si="0"/>
        <v>0.10508797530856984</v>
      </c>
      <c r="F8" s="31">
        <f t="shared" si="1"/>
        <v>7.542770400832613E-2</v>
      </c>
      <c r="I8" s="61">
        <v>2</v>
      </c>
      <c r="J8" s="66" t="s">
        <v>113</v>
      </c>
      <c r="K8" s="100">
        <v>295213.26953699999</v>
      </c>
      <c r="L8" s="92">
        <v>270842.93497599999</v>
      </c>
      <c r="M8" s="96">
        <f t="shared" si="2"/>
        <v>8.9979583787775486E-2</v>
      </c>
      <c r="N8" s="31">
        <f t="shared" si="3"/>
        <v>8.7499628385171238E-2</v>
      </c>
      <c r="P8" s="1"/>
    </row>
    <row r="9" spans="1:16" ht="38.25" x14ac:dyDescent="0.25">
      <c r="A9" s="61">
        <v>3</v>
      </c>
      <c r="B9" s="69" t="s">
        <v>113</v>
      </c>
      <c r="C9" s="100">
        <v>580627.01234999998</v>
      </c>
      <c r="D9" s="92">
        <v>630385.07641999982</v>
      </c>
      <c r="E9" s="96">
        <f t="shared" si="0"/>
        <v>-7.8932807788819059E-2</v>
      </c>
      <c r="F9" s="31">
        <f t="shared" si="1"/>
        <v>7.427582300487344E-2</v>
      </c>
      <c r="I9" s="61">
        <v>3</v>
      </c>
      <c r="J9" s="66" t="s">
        <v>115</v>
      </c>
      <c r="K9" s="100">
        <v>273304.11672500003</v>
      </c>
      <c r="L9" s="92">
        <v>267016.18317400001</v>
      </c>
      <c r="M9" s="96">
        <f t="shared" si="2"/>
        <v>2.3548885600325198E-2</v>
      </c>
      <c r="N9" s="31">
        <f t="shared" si="3"/>
        <v>8.1005873100083503E-2</v>
      </c>
    </row>
    <row r="10" spans="1:16" ht="38.25" x14ac:dyDescent="0.25">
      <c r="A10" s="61">
        <v>4</v>
      </c>
      <c r="B10" s="66" t="s">
        <v>117</v>
      </c>
      <c r="C10" s="100">
        <v>542619.68348000001</v>
      </c>
      <c r="D10" s="92">
        <v>312024.55061999999</v>
      </c>
      <c r="E10" s="96">
        <f t="shared" si="0"/>
        <v>0.73902881168101087</v>
      </c>
      <c r="F10" s="31">
        <f t="shared" si="1"/>
        <v>6.9413793557413936E-2</v>
      </c>
      <c r="I10" s="61">
        <v>4</v>
      </c>
      <c r="J10" s="66" t="s">
        <v>116</v>
      </c>
      <c r="K10" s="100">
        <v>196079.235598</v>
      </c>
      <c r="L10" s="92">
        <v>193489.865628</v>
      </c>
      <c r="M10" s="96">
        <f t="shared" si="2"/>
        <v>1.3382457843958973E-2</v>
      </c>
      <c r="N10" s="31">
        <f t="shared" si="3"/>
        <v>5.8116832877402609E-2</v>
      </c>
    </row>
    <row r="11" spans="1:16" ht="25.5" x14ac:dyDescent="0.25">
      <c r="A11" s="61">
        <v>5</v>
      </c>
      <c r="B11" s="69" t="s">
        <v>114</v>
      </c>
      <c r="C11" s="100">
        <v>452373.64413999999</v>
      </c>
      <c r="D11" s="92">
        <v>511854.24777999992</v>
      </c>
      <c r="E11" s="96">
        <f t="shared" si="0"/>
        <v>-0.11620613465254526</v>
      </c>
      <c r="F11" s="31">
        <f t="shared" si="1"/>
        <v>5.7869206925491815E-2</v>
      </c>
      <c r="I11" s="61">
        <v>5</v>
      </c>
      <c r="J11" s="66" t="s">
        <v>120</v>
      </c>
      <c r="K11" s="100">
        <v>175754.95105</v>
      </c>
      <c r="L11" s="92">
        <v>176128.95392100001</v>
      </c>
      <c r="M11" s="96">
        <f t="shared" si="2"/>
        <v>-2.1234604684460257E-3</v>
      </c>
      <c r="N11" s="31">
        <f t="shared" si="3"/>
        <v>5.2092824038187512E-2</v>
      </c>
    </row>
    <row r="12" spans="1:16" ht="25.5" x14ac:dyDescent="0.25">
      <c r="A12" s="61">
        <v>6</v>
      </c>
      <c r="B12" s="69" t="s">
        <v>115</v>
      </c>
      <c r="C12" s="100">
        <v>357307.86926999991</v>
      </c>
      <c r="D12" s="92">
        <v>433133.24552999996</v>
      </c>
      <c r="E12" s="96">
        <f t="shared" si="0"/>
        <v>-0.17506247105833894</v>
      </c>
      <c r="F12" s="31">
        <f t="shared" si="1"/>
        <v>4.5708062993371636E-2</v>
      </c>
      <c r="I12" s="61">
        <v>6</v>
      </c>
      <c r="J12" s="69" t="s">
        <v>142</v>
      </c>
      <c r="K12" s="100">
        <v>147481.36826399999</v>
      </c>
      <c r="L12" s="92">
        <v>132527.15150800001</v>
      </c>
      <c r="M12" s="96">
        <f t="shared" si="2"/>
        <v>0.11283889064119257</v>
      </c>
      <c r="N12" s="31">
        <f t="shared" si="3"/>
        <v>4.3712685873082739E-2</v>
      </c>
    </row>
    <row r="13" spans="1:16" ht="38.25" x14ac:dyDescent="0.25">
      <c r="A13" s="61">
        <v>7</v>
      </c>
      <c r="B13" s="66" t="s">
        <v>132</v>
      </c>
      <c r="C13" s="100">
        <v>275527.13734999998</v>
      </c>
      <c r="D13" s="92">
        <v>209023.73152999999</v>
      </c>
      <c r="E13" s="96">
        <f t="shared" si="0"/>
        <v>0.31816198731700052</v>
      </c>
      <c r="F13" s="31">
        <f t="shared" si="1"/>
        <v>3.5246387873032359E-2</v>
      </c>
      <c r="I13" s="61">
        <v>7</v>
      </c>
      <c r="J13" s="66" t="s">
        <v>172</v>
      </c>
      <c r="K13" s="100">
        <v>123253.941924</v>
      </c>
      <c r="L13" s="92">
        <v>134257.91527299999</v>
      </c>
      <c r="M13" s="96">
        <f t="shared" si="2"/>
        <v>-8.1961449547496068E-2</v>
      </c>
      <c r="N13" s="31">
        <f t="shared" si="3"/>
        <v>3.653180675879409E-2</v>
      </c>
    </row>
    <row r="14" spans="1:16" ht="25.5" x14ac:dyDescent="0.25">
      <c r="A14" s="61">
        <v>8</v>
      </c>
      <c r="B14" s="66" t="s">
        <v>118</v>
      </c>
      <c r="C14" s="100">
        <v>263369.01423999999</v>
      </c>
      <c r="D14" s="92">
        <v>254147.72507000001</v>
      </c>
      <c r="E14" s="96">
        <f t="shared" si="0"/>
        <v>3.6283185959898434E-2</v>
      </c>
      <c r="F14" s="31">
        <f t="shared" si="1"/>
        <v>3.369107855916692E-2</v>
      </c>
      <c r="I14" s="61">
        <v>8</v>
      </c>
      <c r="J14" s="66" t="s">
        <v>160</v>
      </c>
      <c r="K14" s="100">
        <v>122207.63</v>
      </c>
      <c r="L14" s="92">
        <v>12934.694600000001</v>
      </c>
      <c r="M14" s="96">
        <f t="shared" si="2"/>
        <v>8.4480491251799634</v>
      </c>
      <c r="N14" s="31">
        <f t="shared" si="3"/>
        <v>3.6221685521125611E-2</v>
      </c>
    </row>
    <row r="15" spans="1:16" ht="38.25" x14ac:dyDescent="0.25">
      <c r="A15" s="61">
        <v>9</v>
      </c>
      <c r="B15" s="66" t="s">
        <v>120</v>
      </c>
      <c r="C15" s="100">
        <v>213525.19584</v>
      </c>
      <c r="D15" s="92">
        <v>201077.47964999996</v>
      </c>
      <c r="E15" s="96">
        <f t="shared" si="0"/>
        <v>6.1905073664474175E-2</v>
      </c>
      <c r="F15" s="31">
        <f t="shared" si="1"/>
        <v>2.7314884281912411E-2</v>
      </c>
      <c r="I15" s="61">
        <v>9</v>
      </c>
      <c r="J15" s="66" t="s">
        <v>132</v>
      </c>
      <c r="K15" s="100">
        <v>116243.590272</v>
      </c>
      <c r="L15" s="92">
        <v>107447.674237</v>
      </c>
      <c r="M15" s="96">
        <f t="shared" si="2"/>
        <v>8.1862321334183807E-2</v>
      </c>
      <c r="N15" s="31">
        <f t="shared" si="3"/>
        <v>3.4453976160727116E-2</v>
      </c>
    </row>
    <row r="16" spans="1:16" ht="41.25" customHeight="1" x14ac:dyDescent="0.25">
      <c r="A16" s="61">
        <v>10</v>
      </c>
      <c r="B16" s="66" t="s">
        <v>119</v>
      </c>
      <c r="C16" s="100">
        <v>185258.08078999998</v>
      </c>
      <c r="D16" s="92">
        <v>168685.50687000001</v>
      </c>
      <c r="E16" s="96">
        <f t="shared" si="0"/>
        <v>9.8245393024617433E-2</v>
      </c>
      <c r="F16" s="31">
        <f t="shared" si="1"/>
        <v>2.3698856798426014E-2</v>
      </c>
      <c r="I16" s="61">
        <v>10</v>
      </c>
      <c r="J16" s="66" t="s">
        <v>122</v>
      </c>
      <c r="K16" s="100">
        <v>78174.179965000003</v>
      </c>
      <c r="L16" s="92">
        <v>70017.060582000006</v>
      </c>
      <c r="M16" s="96">
        <f t="shared" si="2"/>
        <v>0.11650188275822915</v>
      </c>
      <c r="N16" s="31">
        <f t="shared" si="3"/>
        <v>2.3170407302425457E-2</v>
      </c>
    </row>
    <row r="17" spans="1:14" ht="89.25" x14ac:dyDescent="0.25">
      <c r="A17" s="61">
        <v>11</v>
      </c>
      <c r="B17" s="69" t="s">
        <v>143</v>
      </c>
      <c r="C17" s="100">
        <v>159623.80239</v>
      </c>
      <c r="D17" s="92">
        <v>103192.0578</v>
      </c>
      <c r="E17" s="96">
        <f t="shared" si="0"/>
        <v>0.54686131658864934</v>
      </c>
      <c r="F17" s="31">
        <f t="shared" si="1"/>
        <v>2.0419630918820673E-2</v>
      </c>
      <c r="I17" s="61">
        <v>11</v>
      </c>
      <c r="J17" s="69" t="s">
        <v>155</v>
      </c>
      <c r="K17" s="100">
        <v>74280.659</v>
      </c>
      <c r="L17" s="92">
        <v>8756.9050000000007</v>
      </c>
      <c r="M17" s="96">
        <f t="shared" si="2"/>
        <v>7.4825242480077137</v>
      </c>
      <c r="N17" s="31">
        <f t="shared" si="3"/>
        <v>2.201638858883008E-2</v>
      </c>
    </row>
    <row r="18" spans="1:14" ht="38.25" x14ac:dyDescent="0.25">
      <c r="A18" s="61">
        <v>12</v>
      </c>
      <c r="B18" s="66" t="s">
        <v>166</v>
      </c>
      <c r="C18" s="100">
        <v>145266.16435000001</v>
      </c>
      <c r="D18" s="92">
        <v>117879.39216</v>
      </c>
      <c r="E18" s="96">
        <f t="shared" si="0"/>
        <v>0.2323287530430036</v>
      </c>
      <c r="F18" s="31">
        <f t="shared" si="1"/>
        <v>1.8582952019726949E-2</v>
      </c>
      <c r="I18" s="61">
        <v>12</v>
      </c>
      <c r="J18" s="66" t="s">
        <v>117</v>
      </c>
      <c r="K18" s="100">
        <v>69293.082586000004</v>
      </c>
      <c r="L18" s="92">
        <v>63666.386436000001</v>
      </c>
      <c r="M18" s="96">
        <f t="shared" si="2"/>
        <v>8.8377815437290286E-2</v>
      </c>
      <c r="N18" s="31">
        <f t="shared" si="3"/>
        <v>2.0538097713043591E-2</v>
      </c>
    </row>
    <row r="19" spans="1:14" ht="25.5" x14ac:dyDescent="0.25">
      <c r="A19" s="61">
        <v>13</v>
      </c>
      <c r="B19" s="69" t="s">
        <v>165</v>
      </c>
      <c r="C19" s="100">
        <v>123576.52779000001</v>
      </c>
      <c r="D19" s="92">
        <v>100690.96438999998</v>
      </c>
      <c r="E19" s="96">
        <f t="shared" si="0"/>
        <v>0.22728517438127627</v>
      </c>
      <c r="F19" s="31">
        <f t="shared" si="1"/>
        <v>1.5808338417699977E-2</v>
      </c>
      <c r="I19" s="61">
        <v>13</v>
      </c>
      <c r="J19" s="69" t="s">
        <v>167</v>
      </c>
      <c r="K19" s="100">
        <v>67361.764299999995</v>
      </c>
      <c r="L19" s="92">
        <v>64959.868845999998</v>
      </c>
      <c r="M19" s="96">
        <f t="shared" si="2"/>
        <v>3.6975066247349808E-2</v>
      </c>
      <c r="N19" s="31">
        <f t="shared" si="3"/>
        <v>1.9965665340394751E-2</v>
      </c>
    </row>
    <row r="20" spans="1:14" ht="25.5" x14ac:dyDescent="0.25">
      <c r="A20" s="61">
        <v>14</v>
      </c>
      <c r="B20" s="66" t="s">
        <v>172</v>
      </c>
      <c r="C20" s="100">
        <v>107612.85326999998</v>
      </c>
      <c r="D20" s="92">
        <v>99859.746019999962</v>
      </c>
      <c r="E20" s="96">
        <f t="shared" si="0"/>
        <v>7.7639965641883579E-2</v>
      </c>
      <c r="F20" s="31">
        <f t="shared" si="1"/>
        <v>1.3766209756899427E-2</v>
      </c>
      <c r="I20" s="61">
        <v>14</v>
      </c>
      <c r="J20" s="66" t="s">
        <v>121</v>
      </c>
      <c r="K20" s="100">
        <v>64596.235280000001</v>
      </c>
      <c r="L20" s="92">
        <v>77184.170649000007</v>
      </c>
      <c r="M20" s="96">
        <f t="shared" si="2"/>
        <v>-0.1630895980763265</v>
      </c>
      <c r="N20" s="31">
        <f t="shared" si="3"/>
        <v>1.9145977384233695E-2</v>
      </c>
    </row>
    <row r="21" spans="1:14" ht="25.5" x14ac:dyDescent="0.25">
      <c r="A21" s="61">
        <v>15</v>
      </c>
      <c r="B21" s="66" t="s">
        <v>122</v>
      </c>
      <c r="C21" s="100">
        <v>86835.012599999987</v>
      </c>
      <c r="D21" s="92">
        <v>93229.204259999999</v>
      </c>
      <c r="E21" s="96">
        <f t="shared" si="0"/>
        <v>-6.8585715289038895E-2</v>
      </c>
      <c r="F21" s="31">
        <f t="shared" si="1"/>
        <v>1.1108236250323936E-2</v>
      </c>
      <c r="I21" s="61">
        <v>15</v>
      </c>
      <c r="J21" s="66" t="s">
        <v>119</v>
      </c>
      <c r="K21" s="100">
        <v>54396.774269000001</v>
      </c>
      <c r="L21" s="92">
        <v>48606.729464999997</v>
      </c>
      <c r="M21" s="96">
        <f t="shared" si="2"/>
        <v>0.1191202302176948</v>
      </c>
      <c r="N21" s="31">
        <f t="shared" si="3"/>
        <v>1.6122911891306421E-2</v>
      </c>
    </row>
    <row r="22" spans="1:14" ht="63.75" x14ac:dyDescent="0.25">
      <c r="A22" s="61">
        <v>16</v>
      </c>
      <c r="B22" s="69" t="s">
        <v>155</v>
      </c>
      <c r="C22" s="100">
        <v>81225.608760000003</v>
      </c>
      <c r="D22" s="92">
        <v>10636.31781</v>
      </c>
      <c r="E22" s="96">
        <f t="shared" si="0"/>
        <v>6.6366285975052115</v>
      </c>
      <c r="F22" s="31">
        <f t="shared" si="1"/>
        <v>1.0390661838660937E-2</v>
      </c>
      <c r="I22" s="61">
        <v>16</v>
      </c>
      <c r="J22" s="69" t="s">
        <v>140</v>
      </c>
      <c r="K22" s="100">
        <v>40965.966754000001</v>
      </c>
      <c r="L22" s="92">
        <v>40788.588179999999</v>
      </c>
      <c r="M22" s="96">
        <f t="shared" si="2"/>
        <v>4.348730414919677E-3</v>
      </c>
      <c r="N22" s="31">
        <f t="shared" si="3"/>
        <v>1.2142092640469952E-2</v>
      </c>
    </row>
    <row r="23" spans="1:14" ht="140.25" x14ac:dyDescent="0.25">
      <c r="A23" s="61">
        <v>17</v>
      </c>
      <c r="B23" s="66" t="s">
        <v>135</v>
      </c>
      <c r="C23" s="100">
        <v>69598.529869999998</v>
      </c>
      <c r="D23" s="92">
        <v>69694.455629999997</v>
      </c>
      <c r="E23" s="96">
        <f t="shared" si="0"/>
        <v>-1.3763757695340884E-3</v>
      </c>
      <c r="F23" s="31">
        <f t="shared" si="1"/>
        <v>8.9032855448815517E-3</v>
      </c>
      <c r="I23" s="61">
        <v>17</v>
      </c>
      <c r="J23" s="66" t="s">
        <v>143</v>
      </c>
      <c r="K23" s="100">
        <v>38482.794077999999</v>
      </c>
      <c r="L23" s="92">
        <v>30269.509319000001</v>
      </c>
      <c r="M23" s="96">
        <f t="shared" si="2"/>
        <v>0.27133854970832205</v>
      </c>
      <c r="N23" s="31">
        <f t="shared" si="3"/>
        <v>1.1406093588980908E-2</v>
      </c>
    </row>
    <row r="24" spans="1:14" ht="25.5" x14ac:dyDescent="0.25">
      <c r="A24" s="61">
        <v>18</v>
      </c>
      <c r="B24" s="66" t="s">
        <v>196</v>
      </c>
      <c r="C24" s="100">
        <v>69085.994019999998</v>
      </c>
      <c r="D24" s="92">
        <v>72185.121539999993</v>
      </c>
      <c r="E24" s="96">
        <f t="shared" si="0"/>
        <v>-4.2933051214475992E-2</v>
      </c>
      <c r="F24" s="31">
        <f t="shared" si="1"/>
        <v>8.8377201797357353E-3</v>
      </c>
      <c r="I24" s="61">
        <v>18</v>
      </c>
      <c r="J24" s="66" t="s">
        <v>197</v>
      </c>
      <c r="K24" s="100">
        <v>33274.747727000002</v>
      </c>
      <c r="L24" s="92">
        <v>30888.206071000001</v>
      </c>
      <c r="M24" s="96">
        <f t="shared" si="2"/>
        <v>7.7263847907329763E-2</v>
      </c>
      <c r="N24" s="31">
        <f t="shared" si="3"/>
        <v>9.8624566073508106E-3</v>
      </c>
    </row>
    <row r="25" spans="1:14" ht="63.75" x14ac:dyDescent="0.25">
      <c r="A25" s="61">
        <v>19</v>
      </c>
      <c r="B25" s="66" t="s">
        <v>161</v>
      </c>
      <c r="C25" s="100">
        <v>62429.562850000002</v>
      </c>
      <c r="D25" s="92">
        <v>30234.50187</v>
      </c>
      <c r="E25" s="96">
        <f t="shared" si="0"/>
        <v>1.064845093808056</v>
      </c>
      <c r="F25" s="31">
        <f t="shared" si="1"/>
        <v>7.9862063973748613E-3</v>
      </c>
      <c r="I25" s="61">
        <v>19</v>
      </c>
      <c r="J25" s="66" t="s">
        <v>150</v>
      </c>
      <c r="K25" s="100">
        <v>32222.437999999998</v>
      </c>
      <c r="L25" s="92">
        <v>35965.06637</v>
      </c>
      <c r="M25" s="96">
        <f t="shared" si="2"/>
        <v>-0.10406287955920157</v>
      </c>
      <c r="N25" s="31">
        <f t="shared" si="3"/>
        <v>9.5505576530693515E-3</v>
      </c>
    </row>
    <row r="26" spans="1:14" ht="38.25" x14ac:dyDescent="0.25">
      <c r="A26" s="61">
        <v>20</v>
      </c>
      <c r="B26" s="69" t="s">
        <v>146</v>
      </c>
      <c r="C26" s="100">
        <v>62249.639230000001</v>
      </c>
      <c r="D26" s="92">
        <v>61451.343730000008</v>
      </c>
      <c r="E26" s="96">
        <f t="shared" si="0"/>
        <v>1.2990692335508314E-2</v>
      </c>
      <c r="F26" s="31">
        <f t="shared" si="1"/>
        <v>7.9631899433187051E-3</v>
      </c>
      <c r="I26" s="61">
        <v>20</v>
      </c>
      <c r="J26" s="69" t="s">
        <v>173</v>
      </c>
      <c r="K26" s="100">
        <v>30406.830615999999</v>
      </c>
      <c r="L26" s="92">
        <v>23153.633164999999</v>
      </c>
      <c r="M26" s="96">
        <f t="shared" si="2"/>
        <v>0.31326390114723934</v>
      </c>
      <c r="N26" s="31">
        <f t="shared" si="3"/>
        <v>9.0124213706368906E-3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133</v>
      </c>
      <c r="C28" s="103">
        <f>SUM(C7:C26)</f>
        <v>5702517.0239599999</v>
      </c>
      <c r="D28" s="93">
        <f>SUM(D7:D27)</f>
        <v>4716171.0661199987</v>
      </c>
      <c r="E28" s="96">
        <f t="shared" ref="E28:E31" si="4">(C28/D28)-1</f>
        <v>0.20914125972353026</v>
      </c>
      <c r="F28" s="37">
        <f>C28/$C$30</f>
        <v>0.72948577338770204</v>
      </c>
      <c r="I28" s="62"/>
      <c r="J28" s="33" t="s">
        <v>133</v>
      </c>
      <c r="K28" s="103">
        <f>SUM(K7:K26)</f>
        <v>2330277.4057300007</v>
      </c>
      <c r="L28" s="93">
        <f>SUM(L7:L26)</f>
        <v>2037408.7670700003</v>
      </c>
      <c r="M28" s="96">
        <f t="shared" ref="M28" si="5">(K28/L28)-1</f>
        <v>0.14374564564241821</v>
      </c>
      <c r="N28" s="37">
        <f>K28/$K$30</f>
        <v>0.69068171412322221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111</v>
      </c>
      <c r="B30" s="105"/>
      <c r="C30" s="102">
        <f>'Ranking capítulos'!D31</f>
        <v>7817173.7297599986</v>
      </c>
      <c r="D30" s="94">
        <f>'Ranking capítulos'!C31</f>
        <v>6798334.9563099993</v>
      </c>
      <c r="E30" s="97">
        <f t="shared" si="4"/>
        <v>0.14986592746571659</v>
      </c>
      <c r="F30" s="35">
        <f>C30/$C$30</f>
        <v>1</v>
      </c>
      <c r="I30" s="104" t="s">
        <v>111</v>
      </c>
      <c r="J30" s="105"/>
      <c r="K30" s="102">
        <f>'Export-Import Provincias'!I16</f>
        <v>3373880.2665249999</v>
      </c>
      <c r="L30" s="94">
        <f>'Export-Import Provincias'!G16</f>
        <v>3133876.237375</v>
      </c>
      <c r="M30" s="97">
        <f>(K30/L30)-1</f>
        <v>7.6583761122306582E-2</v>
      </c>
      <c r="N30" s="35">
        <f>K30/K30</f>
        <v>1</v>
      </c>
    </row>
    <row r="31" spans="1:14" ht="15.75" thickBot="1" x14ac:dyDescent="0.3">
      <c r="A31" s="106" t="s">
        <v>112</v>
      </c>
      <c r="B31" s="107"/>
      <c r="C31" s="101">
        <f>'Ranking capítulos'!D32</f>
        <v>18034921.25063999</v>
      </c>
      <c r="D31" s="95">
        <f>'Ranking capítulos'!C32</f>
        <v>17117130.857470006</v>
      </c>
      <c r="E31" s="98">
        <f t="shared" si="4"/>
        <v>5.3618237823394033E-2</v>
      </c>
      <c r="F31" s="10">
        <f>C30/C31</f>
        <v>0.43344651307987259</v>
      </c>
      <c r="I31" s="106" t="s">
        <v>112</v>
      </c>
      <c r="J31" s="107"/>
      <c r="K31" s="101">
        <v>14868583.503524</v>
      </c>
      <c r="L31" s="95">
        <v>14438233.90041</v>
      </c>
      <c r="M31" s="98">
        <f>(K31/L31)-1</f>
        <v>2.980624957888911E-2</v>
      </c>
      <c r="N31" s="10">
        <f>K30/K31</f>
        <v>0.22691336170156068</v>
      </c>
    </row>
    <row r="32" spans="1:14" x14ac:dyDescent="0.25">
      <c r="B32" s="3" t="s">
        <v>38</v>
      </c>
    </row>
    <row r="33" spans="1:649" x14ac:dyDescent="0.25">
      <c r="B33" s="90" t="s">
        <v>168</v>
      </c>
      <c r="C33" s="125"/>
      <c r="D33" s="125"/>
      <c r="E33" s="110"/>
      <c r="F33" s="109"/>
      <c r="K33" s="118"/>
      <c r="L33" s="118"/>
      <c r="M33" s="118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25">
      <c r="A34" s="90"/>
      <c r="B34" s="90" t="s">
        <v>48</v>
      </c>
      <c r="C34" s="125"/>
      <c r="D34" s="125"/>
      <c r="F34" s="90"/>
      <c r="H34" s="90"/>
      <c r="I34" s="90"/>
      <c r="J34" s="90"/>
      <c r="K34" s="118"/>
      <c r="L34" s="118"/>
      <c r="M34" s="118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49</v>
      </c>
      <c r="C35" s="90"/>
      <c r="D35" s="90"/>
      <c r="E35" s="90"/>
      <c r="F35" s="90"/>
      <c r="G35" s="90"/>
      <c r="H35" s="90"/>
      <c r="I35" s="90"/>
      <c r="J35" s="90"/>
      <c r="K35" s="118"/>
      <c r="L35" s="118"/>
      <c r="M35" s="118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G37"/>
  <sheetViews>
    <sheetView zoomScale="115" zoomScaleNormal="115" workbookViewId="0">
      <selection activeCell="G5" sqref="G5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7" ht="15.75" x14ac:dyDescent="0.25">
      <c r="A1" s="12" t="s">
        <v>134</v>
      </c>
    </row>
    <row r="2" spans="1:7" x14ac:dyDescent="0.25">
      <c r="A2" s="125"/>
      <c r="B2" s="125"/>
      <c r="C2" s="125"/>
      <c r="D2" s="125"/>
      <c r="E2" s="125"/>
    </row>
    <row r="3" spans="1:7" x14ac:dyDescent="0.25">
      <c r="A3" s="127" t="s">
        <v>194</v>
      </c>
      <c r="B3" s="127"/>
      <c r="C3" s="125"/>
      <c r="D3" s="125"/>
      <c r="E3" s="125"/>
    </row>
    <row r="4" spans="1:7" ht="15.75" thickBot="1" x14ac:dyDescent="0.3">
      <c r="A4" s="125"/>
      <c r="B4" s="125"/>
      <c r="C4" s="125"/>
      <c r="D4" s="125"/>
      <c r="E4" s="125"/>
    </row>
    <row r="5" spans="1:7" ht="60" x14ac:dyDescent="0.25">
      <c r="A5" s="111" t="s">
        <v>52</v>
      </c>
      <c r="B5" s="19" t="s">
        <v>192</v>
      </c>
      <c r="C5" s="19" t="s">
        <v>193</v>
      </c>
      <c r="D5" s="20" t="s">
        <v>55</v>
      </c>
    </row>
    <row r="6" spans="1:7" ht="32.25" customHeight="1" x14ac:dyDescent="0.25">
      <c r="A6" s="42" t="str">
        <f>'Ranking productos'!B7</f>
        <v>15092000 -- ACEITE DE OLIVA VIRGEN EXTRA.</v>
      </c>
      <c r="B6" s="4">
        <f>'Ranking productos'!C7</f>
        <v>1274774.2251000002</v>
      </c>
      <c r="C6" s="100">
        <v>1974952.3647600003</v>
      </c>
      <c r="D6" s="37">
        <f>B6/C6</f>
        <v>0.64547087203033016</v>
      </c>
      <c r="G6" s="1"/>
    </row>
    <row r="7" spans="1:7" x14ac:dyDescent="0.25">
      <c r="A7" s="42" t="str">
        <f>'Ranking productos'!B8</f>
        <v>08101000 -- (DESDE 01.01.2000) FRESAS, FRESCAS. </v>
      </c>
      <c r="B7" s="4">
        <f>'Ranking productos'!C8</f>
        <v>589631.46626999998</v>
      </c>
      <c r="C7" s="100">
        <v>744317.84355000011</v>
      </c>
      <c r="D7" s="37">
        <f t="shared" ref="D7:D29" si="0">B7/C7</f>
        <v>0.79217698645752144</v>
      </c>
      <c r="G7" s="1"/>
    </row>
    <row r="8" spans="1:7" ht="30" x14ac:dyDescent="0.25">
      <c r="A8" s="42" t="str">
        <f>'Ranking productos'!B9</f>
        <v>07096010 -- PIMIENTOS DULCES, DEL GENERO CAPSICUM O DEL GENERO PIMENTA, FRESCOS O REFRIGERADOS. </v>
      </c>
      <c r="B8" s="4">
        <f>'Ranking productos'!C9</f>
        <v>580627.01234999998</v>
      </c>
      <c r="C8" s="100">
        <v>875749.58365000004</v>
      </c>
      <c r="D8" s="37">
        <f t="shared" si="0"/>
        <v>0.66300575323145339</v>
      </c>
      <c r="G8" s="1"/>
    </row>
    <row r="9" spans="1:7" ht="30" x14ac:dyDescent="0.25">
      <c r="A9" s="42" t="str">
        <f>'Ranking productos'!B10</f>
        <v>15099000 -- ACEITE DE OLIVA Y SUS FRACCIONES, INCLUSO REFINADO, PERO SIN MODIFICAR QUIMICAMENTE (EXCEPTO VIRGEN). </v>
      </c>
      <c r="B9" s="4">
        <f>'Ranking productos'!C10</f>
        <v>542619.68348000001</v>
      </c>
      <c r="C9" s="100">
        <v>739201.99968000012</v>
      </c>
      <c r="D9" s="37">
        <f t="shared" si="0"/>
        <v>0.73406143884202091</v>
      </c>
      <c r="G9" s="1"/>
    </row>
    <row r="10" spans="1:7" x14ac:dyDescent="0.25">
      <c r="A10" s="42" t="str">
        <f>'Ranking productos'!B11</f>
        <v>07020000 -- (DESDE 01.01.98) TOMATES FRESCOS O REFRIGERADOS. </v>
      </c>
      <c r="B10" s="4">
        <f>'Ranking productos'!C11</f>
        <v>452373.64413999999</v>
      </c>
      <c r="C10" s="100">
        <v>634510.16032000002</v>
      </c>
      <c r="D10" s="37">
        <f t="shared" si="0"/>
        <v>0.71294940952853481</v>
      </c>
      <c r="G10" s="1"/>
    </row>
    <row r="11" spans="1:7" x14ac:dyDescent="0.25">
      <c r="A11" s="42" t="str">
        <f>'Ranking productos'!B12</f>
        <v>07070005 -- (DESDE 01.01.98) PEPINOS, FRESCOS O REFRIGERADOS. </v>
      </c>
      <c r="B11" s="4">
        <f>'Ranking productos'!C12</f>
        <v>357307.86926999991</v>
      </c>
      <c r="C11" s="100">
        <v>446705.20993000001</v>
      </c>
      <c r="D11" s="37">
        <f t="shared" si="0"/>
        <v>0.79987396906785813</v>
      </c>
      <c r="G11" s="1"/>
    </row>
    <row r="12" spans="1:7" ht="30" x14ac:dyDescent="0.25">
      <c r="A12" s="42" t="str">
        <f>'Ranking productos'!B13</f>
        <v>20057000 -- (DESDE 01.01.2008) ACEITUNAS, PREPARADAS O CONSERVADAS (EXCEPTO EN VINAGRE O ACIDO ACETICO), SIN CONGELAR. </v>
      </c>
      <c r="B12" s="4">
        <f>'Ranking productos'!C13</f>
        <v>275527.13734999998</v>
      </c>
      <c r="C12" s="100">
        <v>378732.39103</v>
      </c>
      <c r="D12" s="37">
        <f t="shared" si="0"/>
        <v>0.72749821212988097</v>
      </c>
      <c r="G12" s="1"/>
    </row>
    <row r="13" spans="1:7" x14ac:dyDescent="0.25">
      <c r="A13" s="42" t="str">
        <f>'Ranking productos'!B14</f>
        <v>08102010 -- FRAMBUESAS, FRESCAS. </v>
      </c>
      <c r="B13" s="4">
        <f>'Ranking productos'!C14</f>
        <v>263369.01423999999</v>
      </c>
      <c r="C13" s="100">
        <v>310824.52447999996</v>
      </c>
      <c r="D13" s="37">
        <f t="shared" si="0"/>
        <v>0.84732379042679595</v>
      </c>
      <c r="G13" s="1"/>
    </row>
    <row r="14" spans="1:7" x14ac:dyDescent="0.25">
      <c r="A14" s="42" t="str">
        <f>'Ranking productos'!B15</f>
        <v>07099310 -- (DESDE 01.01.12) CALABACINES (ZAPALLITOS), FRESCOS O REFRIGERADOS. </v>
      </c>
      <c r="B14" s="4">
        <f>'Ranking productos'!C15</f>
        <v>213525.19584</v>
      </c>
      <c r="C14" s="100">
        <v>274658.42904000002</v>
      </c>
      <c r="D14" s="37">
        <f t="shared" si="0"/>
        <v>0.77742087357859002</v>
      </c>
      <c r="G14" s="1"/>
    </row>
    <row r="15" spans="1:7" ht="27.75" customHeight="1" x14ac:dyDescent="0.25">
      <c r="A15" s="42" t="str">
        <f>'Ranking productos'!B16</f>
        <v>08044000 -- (DESDE 01.01.2000) AGUACATES, FRESCOS O SECOS. </v>
      </c>
      <c r="B15" s="4">
        <f>'Ranking productos'!C16</f>
        <v>185258.08078999998</v>
      </c>
      <c r="C15" s="100">
        <v>224900.78412</v>
      </c>
      <c r="D15" s="37">
        <f t="shared" si="0"/>
        <v>0.82373248059087278</v>
      </c>
      <c r="G15" s="1"/>
    </row>
    <row r="16" spans="1:7" ht="60" x14ac:dyDescent="0.25">
      <c r="A16" s="42" t="str">
        <f>'Ranking productos'!B17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6" s="4">
        <f>'Ranking productos'!C17</f>
        <v>159623.80239</v>
      </c>
      <c r="C16" s="100">
        <v>183474.38587999999</v>
      </c>
      <c r="D16" s="37">
        <f t="shared" si="0"/>
        <v>0.8700059227580722</v>
      </c>
      <c r="G16" s="1"/>
    </row>
    <row r="17" spans="1:7" x14ac:dyDescent="0.25">
      <c r="A17" s="42" t="str">
        <f>'Ranking productos'!B18</f>
        <v>08104030 -- FRUTOS DEL VACCINIUM MYRTILLUS (ARANDANOS O MIRTILOS), FRESCOS. </v>
      </c>
      <c r="B17" s="4">
        <f>'Ranking productos'!C18</f>
        <v>145266.16435000001</v>
      </c>
      <c r="C17" s="100">
        <v>166933.13377000004</v>
      </c>
      <c r="D17" s="37">
        <f t="shared" si="0"/>
        <v>0.87020569894858191</v>
      </c>
      <c r="G17" s="1"/>
    </row>
    <row r="18" spans="1:7" x14ac:dyDescent="0.25">
      <c r="A18" s="117" t="str">
        <f>'Ranking productos'!B19</f>
        <v>08104010 -- FRUTOS DEL VACCINIUM VITIS IDAEA (ARANDANOS ROJOS), FRESCOS. </v>
      </c>
      <c r="B18" s="4">
        <f>'Ranking productos'!C19</f>
        <v>123576.52779000001</v>
      </c>
      <c r="C18" s="100">
        <v>153788.80697000001</v>
      </c>
      <c r="D18" s="37">
        <f t="shared" si="0"/>
        <v>0.80354695653570163</v>
      </c>
      <c r="G18" s="1"/>
    </row>
    <row r="19" spans="1:7" x14ac:dyDescent="0.25">
      <c r="A19" s="117" t="str">
        <f>'Ranking productos'!B20</f>
        <v>08071100 -- (DESDE 01.01.96) SANDIAS, FRESCAS. </v>
      </c>
      <c r="B19" s="4">
        <f>'Ranking productos'!C20</f>
        <v>107612.85326999998</v>
      </c>
      <c r="C19" s="100">
        <v>167397.48763000002</v>
      </c>
      <c r="D19" s="37">
        <f t="shared" si="0"/>
        <v>0.64285823397694897</v>
      </c>
      <c r="G19" s="1"/>
    </row>
    <row r="20" spans="1:7" ht="42.75" customHeight="1" x14ac:dyDescent="0.25">
      <c r="A20" s="42" t="str">
        <f>'Ranking productos'!B21</f>
        <v>07093000 -- BERENJENAS, FRESCAS O REFRIGERADAS. </v>
      </c>
      <c r="B20" s="4">
        <f>'Ranking productos'!C21</f>
        <v>86835.012599999987</v>
      </c>
      <c r="C20" s="100">
        <v>107602.42767999999</v>
      </c>
      <c r="D20" s="37">
        <f t="shared" si="0"/>
        <v>0.806998638155633</v>
      </c>
      <c r="G20" s="1"/>
    </row>
    <row r="21" spans="1:7" ht="45" x14ac:dyDescent="0.25">
      <c r="A21" s="42" t="str">
        <f>'Ranking productos'!B22</f>
        <v>15180095 -- (DESDE 01.01.93) MEZCLAS Y PREPARACIONES NO ALIMENTICIAS DE GRASAS Y ACEITES ANIMALES O DE GRASAS Y ACEITES ANIMALES Y VEGETALES Y SUS FRACCIONES, NO EXPRESADAS NI COMPRENDIDAS EN OTRAS PARTIDAS. </v>
      </c>
      <c r="B21" s="4">
        <f>'Ranking productos'!C22</f>
        <v>81225.608760000003</v>
      </c>
      <c r="C21" s="100">
        <v>121184.14724999999</v>
      </c>
      <c r="D21" s="37">
        <f t="shared" si="0"/>
        <v>0.6702659597251901</v>
      </c>
      <c r="G21" s="1"/>
    </row>
    <row r="22" spans="1:7" ht="105" x14ac:dyDescent="0.25">
      <c r="A22" s="42" t="str">
        <f>'Ranking productos'!B23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2" s="4">
        <f>'Ranking productos'!C23</f>
        <v>69598.529869999998</v>
      </c>
      <c r="C22" s="100">
        <v>380071.06058999995</v>
      </c>
      <c r="D22" s="37">
        <f t="shared" si="0"/>
        <v>0.18311978229007844</v>
      </c>
      <c r="G22" s="1"/>
    </row>
    <row r="23" spans="1:7" ht="48.6" customHeight="1" x14ac:dyDescent="0.25">
      <c r="A23" s="42" t="str">
        <f>'Ranking productos'!B24</f>
        <v>08104050 -- FRUTOS DEL VACCINIUM MACROCARPUM Y DEL VACCINIUM CORYMBOSUM, FRESCOS. </v>
      </c>
      <c r="B23" s="4">
        <f>'Ranking productos'!C24</f>
        <v>69085.994019999998</v>
      </c>
      <c r="C23" s="100">
        <v>103090.16847999999</v>
      </c>
      <c r="D23" s="37">
        <f t="shared" si="0"/>
        <v>0.6701511408762808</v>
      </c>
      <c r="G23" s="1"/>
    </row>
    <row r="24" spans="1:7" ht="60" x14ac:dyDescent="0.25">
      <c r="A24" s="42" t="str">
        <f>'Ranking productos'!B25</f>
        <v>15159099 -- ACEITES CONCRETOS Y SUS FRACCIONES; FLUIDOS, INCLUSO REFINADOS, PERO SIN MODIFICAR QUIMICAMENTE (EXCEPTO EN BRUTO O EN ENVASES INMEDIATOS DE CONTENIDO NETO NO SUPERIOR A 1 KG. O QUE SE DESTINEN A USOS TECNICOS O INDUSTRIALES). </v>
      </c>
      <c r="B24" s="4">
        <f>'Ranking productos'!C25</f>
        <v>62429.562850000002</v>
      </c>
      <c r="C24" s="100">
        <v>76005.813860000009</v>
      </c>
      <c r="D24" s="37">
        <f>B24/C24</f>
        <v>0.82137878248357454</v>
      </c>
      <c r="G24" s="1"/>
    </row>
    <row r="25" spans="1:7" ht="44.25" customHeight="1" x14ac:dyDescent="0.25">
      <c r="A25" s="42" t="str">
        <f>'Ranking productos'!B26</f>
        <v>03075200 -- (DESDE 01.01.2017) PULPO "OCTOPUS SPP.", CONGELADO</v>
      </c>
      <c r="B25" s="4">
        <f>'Ranking productos'!C26</f>
        <v>62249.639230000001</v>
      </c>
      <c r="C25" s="100">
        <v>156959.21035000001</v>
      </c>
      <c r="D25" s="37">
        <f t="shared" si="0"/>
        <v>0.39659755608601022</v>
      </c>
      <c r="G25" s="1"/>
    </row>
    <row r="26" spans="1:7" x14ac:dyDescent="0.25">
      <c r="A26" s="21"/>
      <c r="B26" s="4"/>
      <c r="C26" s="100"/>
      <c r="D26" s="31"/>
    </row>
    <row r="27" spans="1:7" x14ac:dyDescent="0.25">
      <c r="A27" s="33" t="s">
        <v>133</v>
      </c>
      <c r="B27" s="34">
        <f>SUM(B6:B26)</f>
        <v>5702517.0239599999</v>
      </c>
      <c r="C27" s="103">
        <f>SUM(C6:C26)</f>
        <v>8221059.9330200013</v>
      </c>
      <c r="D27" s="37">
        <f t="shared" si="0"/>
        <v>0.69364742142990121</v>
      </c>
    </row>
    <row r="28" spans="1:7" x14ac:dyDescent="0.25">
      <c r="A28" s="33"/>
      <c r="B28" s="34"/>
      <c r="C28" s="103"/>
      <c r="D28" s="37"/>
    </row>
    <row r="29" spans="1:7" x14ac:dyDescent="0.25">
      <c r="A29" s="24" t="s">
        <v>46</v>
      </c>
      <c r="B29" s="25">
        <f>'Ranking productos'!C30</f>
        <v>7817173.7297599986</v>
      </c>
      <c r="C29" s="102">
        <v>32303799.170000002</v>
      </c>
      <c r="D29" s="38">
        <f t="shared" si="0"/>
        <v>0.24198929942022662</v>
      </c>
    </row>
    <row r="30" spans="1:7" ht="15.75" thickBot="1" x14ac:dyDescent="0.3">
      <c r="A30" s="28" t="s">
        <v>47</v>
      </c>
      <c r="B30" s="9">
        <f>'Ranking productos'!C31</f>
        <v>18034921.25063999</v>
      </c>
      <c r="C30" s="101">
        <v>162136725.03999999</v>
      </c>
      <c r="D30" s="39">
        <f>B30/C30</f>
        <v>0.11123279593929555</v>
      </c>
    </row>
    <row r="31" spans="1:7" x14ac:dyDescent="0.25">
      <c r="A31" s="3" t="s">
        <v>38</v>
      </c>
    </row>
    <row r="32" spans="1:7" x14ac:dyDescent="0.25">
      <c r="A32" s="90" t="s">
        <v>168</v>
      </c>
      <c r="C32" s="118"/>
      <c r="D32" s="118"/>
      <c r="E32" s="118"/>
      <c r="F32" s="118"/>
    </row>
    <row r="33" spans="1:6" x14ac:dyDescent="0.25">
      <c r="A33" t="s">
        <v>48</v>
      </c>
      <c r="C33" s="118"/>
      <c r="D33" s="118"/>
      <c r="E33" s="118"/>
      <c r="F33" s="118"/>
    </row>
    <row r="34" spans="1:6" ht="28.9" customHeight="1" x14ac:dyDescent="0.25">
      <c r="A34" s="148" t="s">
        <v>49</v>
      </c>
      <c r="B34" s="148"/>
      <c r="C34" s="148"/>
      <c r="D34" s="68"/>
    </row>
    <row r="35" spans="1:6" x14ac:dyDescent="0.25">
      <c r="A35" s="68"/>
      <c r="B35" s="68"/>
      <c r="C35" s="68"/>
      <c r="D35" s="68"/>
    </row>
    <row r="37" spans="1:6" x14ac:dyDescent="0.25">
      <c r="C37" s="118"/>
    </row>
  </sheetData>
  <mergeCells count="1">
    <mergeCell ref="A34:C3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2024-07-26T08:03:12Z</cp:lastPrinted>
  <dcterms:created xsi:type="dcterms:W3CDTF">2019-11-04T11:31:27Z</dcterms:created>
  <dcterms:modified xsi:type="dcterms:W3CDTF">2024-07-26T09:18:16Z</dcterms:modified>
</cp:coreProperties>
</file>