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07_Ene-Jul_2024\"/>
    </mc:Choice>
  </mc:AlternateContent>
  <xr:revisionPtr revIDLastSave="0" documentId="13_ncr:1_{3AC5FDB5-954E-4F68-9333-280A349BA405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países'!$B$4</definedName>
    <definedName name="_xlchart.v5.3" hidden="1">'Ranking países'!$B$5:$B$34</definedName>
    <definedName name="_xlchart.v5.4" hidden="1">'Ranking países'!$G$4</definedName>
    <definedName name="_xlchart.v5.5" hidden="1">'Ranking países'!$G$5:$G$34</definedName>
    <definedName name="_xlchart.v5.6" hidden="1">'Ranking países'!$H$4</definedName>
    <definedName name="_xlchart.v5.7" hidden="1">'Ranking países'!$H$5:$H$34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6" l="1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<sst xmlns="http://schemas.openxmlformats.org/spreadsheetml/2006/main" count="294" uniqueCount="200">
  <si>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</si>
  <si>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</si>
  <si>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</si>
  <si>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</si>
  <si>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</si>
  <si>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</si>
  <si>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</si>
  <si>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</si>
  <si>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</si>
  <si>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</si>
  <si>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</si>
  <si>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</si>
  <si>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</si>
  <si>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</si>
  <si>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</si>
  <si>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</si>
  <si>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</si>
  <si>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</si>
  <si>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</si>
  <si>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</si>
  <si>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</si>
  <si>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</si>
  <si>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</si>
  <si>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</si>
  <si>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</si>
  <si>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</si>
  <si>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</si>
  <si>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</si>
  <si>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</si>
  <si>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</si>
  <si>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</si>
  <si>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</si>
  <si>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</si>
  <si>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</si>
  <si>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</si>
  <si>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</si>
  <si>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</si>
  <si>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</si>
  <si>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</si>
  <si>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</si>
  <si>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</si>
  <si>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</si>
  <si>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</si>
  <si>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</si>
  <si>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</si>
  <si>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</si>
  <si>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</si>
  <si>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</si>
  <si>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</si>
  <si>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</si>
  <si>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</si>
  <si>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</si>
  <si>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</si>
  <si>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</si>
  <si>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</si>
  <si>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</si>
  <si>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</si>
  <si>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</si>
  <si>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</si>
  <si>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</si>
  <si>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</si>
  <si>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</si>
  <si>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</si>
  <si>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</si>
  <si>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</si>
  <si>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</si>
  <si>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</si>
  <si>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</si>
  <si>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</si>
  <si>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</si>
  <si>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</si>
  <si>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</si>
  <si>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</si>
  <si>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</si>
  <si>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</si>
  <si>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</si>
  <si>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</si>
  <si>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</si>
  <si>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</si>
  <si>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</si>
  <si>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</si>
  <si>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</si>
  <si>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</si>
  <si>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</si>
  <si>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</si>
  <si>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</si>
  <si>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</si>
  <si>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</si>
  <si>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</si>
  <si>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</si>
  <si>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</si>
  <si>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</si>
  <si>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</si>
  <si>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</si>
  <si>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</si>
  <si>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</si>
  <si>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</si>
  <si>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</si>
  <si>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</si>
  <si>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</si>
  <si>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</si>
  <si>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</si>
  <si>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</si>
  <si>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</si>
  <si>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</si>
  <si>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</si>
  <si>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</si>
  <si>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</si>
  <si>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</si>
  <si>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</si>
  <si>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</si>
  <si>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</si>
  <si>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</si>
  <si>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</si>
  <si>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</si>
  <si>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</si>
  <si>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</si>
  <si>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</si>
  <si>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</si>
  <si>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</si>
  <si>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</si>
  <si>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</si>
  <si>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</si>
  <si>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</si>
  <si>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</si>
  <si>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</si>
  <si>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</si>
  <si>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</si>
  <si>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</si>
  <si>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</si>
  <si>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</si>
  <si>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</si>
  <si>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</si>
  <si>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</si>
  <si>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</si>
  <si>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</si>
  <si>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</si>
  <si>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</si>
  <si>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</si>
  <si>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</si>
  <si>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</si>
  <si>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</si>
  <si>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</si>
  <si>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</si>
  <si>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</si>
  <si>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</si>
  <si>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</si>
  <si>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</si>
  <si>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</si>
  <si>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</si>
  <si>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07051100 -- (DESDE 01.01.2000) LECHUGAS REPOLLADAS, FRESCAS O REFRIGERADAS. 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</si>
  <si>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</si>
  <si>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</si>
  <si>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</si>
  <si>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</si>
  <si>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</si>
  <si>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</si>
  <si>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</si>
  <si>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</si>
  <si>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</si>
  <si>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</si>
  <si>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</si>
  <si>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</si>
  <si>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</si>
  <si>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</si>
  <si>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</si>
  <si>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</si>
  <si>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</si>
  <si>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</si>
  <si>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</si>
  <si>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</si>
  <si>
    <t>Finlandia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</si>
  <si>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</si>
  <si>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</si>
  <si>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</si>
  <si>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08071900 -- (DESDE 01.01.96) MELONES, FRESCOS. 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</si>
  <si>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26 de septiembre de 2024. Datos definitivos hasta 2022. 2023 Y 2024 provisionales. </t>
    </r>
  </si>
  <si>
    <t>UNION EUROPEA 27</t>
  </si>
  <si>
    <t>COMERCIO EXTERIOR AGROALIMENTARIO ENE-JUL 2024 EN ANDALUCÍA</t>
  </si>
  <si>
    <t>Enero-Julio</t>
  </si>
  <si>
    <t>Ene-Jul 2024</t>
  </si>
  <si>
    <t>Valor Exportado Ene-Jul 2024 (Millones Euros)</t>
  </si>
  <si>
    <t>Valor Exportado Ene-Jul 2023 (Millones Euros)</t>
  </si>
  <si>
    <t>%Variación    Ene-Jul 2023 / Ene-Jul 2024</t>
  </si>
  <si>
    <t>Valor Importado Ene-Jul 2024 (Millones Euros)</t>
  </si>
  <si>
    <t>Valor Importado Ene-Jul 2023 (Millones Euros)</t>
  </si>
  <si>
    <t xml:space="preserve"> Capítulos Arancelarios Exportados e Importados Ene-Jul 2024 (Ordenado según valor exportado en 2024)</t>
  </si>
  <si>
    <t>Ene-Jul 2023</t>
  </si>
  <si>
    <t>Principales Productos Agroalimentarios Exportados por Andalucía en Ene-Jul de 2024 en valor</t>
  </si>
  <si>
    <t>Principales Productos Agroalimentarios Exportados por Andalucía en Ene-Jul de 2024 en peso</t>
  </si>
  <si>
    <t>Valor Exportado Ene-Jul 2024 (Miles  Euros)</t>
  </si>
  <si>
    <t>Valor Exportado Ene-Jul 2023 (Miles  Euros)</t>
  </si>
  <si>
    <t>Cantidad Exportada Ene-Jul 2024 (Toneladas)</t>
  </si>
  <si>
    <t>Cantidad Exportada Ene-Jul 2023 (Toneladas)</t>
  </si>
  <si>
    <t>Principales Productos Agroalimentarios Exportados por Andalucía y España. Ene-Jul 2024.</t>
  </si>
  <si>
    <t>Valor Exportado Andalucía Ene-Jul 2024 (Miles  Euros)</t>
  </si>
  <si>
    <t>Valor Exportado España Ene-Jul 2024 (Miles  Euros)</t>
  </si>
  <si>
    <t>Rusia</t>
  </si>
  <si>
    <t>Uruguay</t>
  </si>
  <si>
    <t>Kenia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</si>
</sst>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(Ene-Jul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2507221.1423999993</c:v>
                </c:pt>
                <c:pt idx="1">
                  <c:v>660023.14650999999</c:v>
                </c:pt>
                <c:pt idx="2">
                  <c:v>825137.73111999989</c:v>
                </c:pt>
                <c:pt idx="3">
                  <c:v>629333.35165000008</c:v>
                </c:pt>
                <c:pt idx="4">
                  <c:v>1441046.4017400001</c:v>
                </c:pt>
                <c:pt idx="5">
                  <c:v>264628.90286000003</c:v>
                </c:pt>
                <c:pt idx="6">
                  <c:v>1039347.1937599999</c:v>
                </c:pt>
                <c:pt idx="7">
                  <c:v>2699551.7290099999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Ene-Jul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1798020.355059</c:v>
                </c:pt>
                <c:pt idx="1">
                  <c:v>472833.55668699997</c:v>
                </c:pt>
                <c:pt idx="2">
                  <c:v>316743.86326999997</c:v>
                </c:pt>
                <c:pt idx="3">
                  <c:v>186977.28929700001</c:v>
                </c:pt>
                <c:pt idx="4">
                  <c:v>429855.39106200001</c:v>
                </c:pt>
                <c:pt idx="5">
                  <c:v>43432.633611999998</c:v>
                </c:pt>
                <c:pt idx="6">
                  <c:v>280836.80325</c:v>
                </c:pt>
                <c:pt idx="7">
                  <c:v>986861.90374400001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(Ene-Jul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324134.45162999997</c:v>
                </c:pt>
                <c:pt idx="1">
                  <c:v>643189.88179999997</c:v>
                </c:pt>
                <c:pt idx="2">
                  <c:v>256408.00662</c:v>
                </c:pt>
                <c:pt idx="3">
                  <c:v>253231.42946000004</c:v>
                </c:pt>
                <c:pt idx="4">
                  <c:v>574453.75195000006</c:v>
                </c:pt>
                <c:pt idx="5">
                  <c:v>198970.37737999999</c:v>
                </c:pt>
                <c:pt idx="6">
                  <c:v>800258.92374999996</c:v>
                </c:pt>
                <c:pt idx="7">
                  <c:v>1236214.8617400001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(Ene-Jul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137259.45768699999</c:v>
                </c:pt>
                <c:pt idx="1">
                  <c:v>629485.20726499998</c:v>
                </c:pt>
                <c:pt idx="2">
                  <c:v>90369.317737000005</c:v>
                </c:pt>
                <c:pt idx="3">
                  <c:v>177977.56867400001</c:v>
                </c:pt>
                <c:pt idx="4">
                  <c:v>960466.83058499999</c:v>
                </c:pt>
                <c:pt idx="5">
                  <c:v>51906.626242999999</c:v>
                </c:pt>
                <c:pt idx="6">
                  <c:v>608361.93430600001</c:v>
                </c:pt>
                <c:pt idx="7">
                  <c:v>720309.96077999996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7620</xdr:rowOff>
    </xdr:from>
    <xdr:to>
      <xdr:col>3</xdr:col>
      <xdr:colOff>346301</xdr:colOff>
      <xdr:row>59</xdr:row>
      <xdr:rowOff>44437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93A9AD-4C35-4EC5-9AF0-AD0921553C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395460"/>
          <a:ext cx="4072481" cy="2780017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9</xdr:col>
      <xdr:colOff>279231</xdr:colOff>
      <xdr:row>59</xdr:row>
      <xdr:rowOff>42913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C988D55-7AD2-40F0-8755-6032B0E89D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39740" y="9387840"/>
          <a:ext cx="3913971" cy="27861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486521</xdr:colOff>
      <xdr:row>75</xdr:row>
      <xdr:rowOff>116072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0AED32A-DDE9-4C86-9A80-F651328580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313920"/>
          <a:ext cx="4212701" cy="2859272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59</xdr:row>
      <xdr:rowOff>167640</xdr:rowOff>
    </xdr:from>
    <xdr:to>
      <xdr:col>9</xdr:col>
      <xdr:colOff>393542</xdr:colOff>
      <xdr:row>75</xdr:row>
      <xdr:rowOff>106928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ABFA718-DDD8-45A6-8340-04A48D5BE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32120" y="12298680"/>
          <a:ext cx="4035902" cy="28653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10885</xdr:rowOff>
    </xdr:from>
    <xdr:to>
      <xdr:col>5</xdr:col>
      <xdr:colOff>794657</xdr:colOff>
      <xdr:row>59</xdr:row>
      <xdr:rowOff>21716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64D5CF8-53B7-4081-86D5-B7DD5DB1B1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555685"/>
          <a:ext cx="7380514" cy="4267145"/>
        </a:xfrm>
        <a:prstGeom prst="rect">
          <a:avLst/>
        </a:prstGeom>
      </xdr:spPr>
    </xdr:pic>
    <xdr:clientData/>
  </xdr:twoCellAnchor>
  <xdr:twoCellAnchor editAs="oneCell">
    <xdr:from>
      <xdr:col>7</xdr:col>
      <xdr:colOff>326571</xdr:colOff>
      <xdr:row>35</xdr:row>
      <xdr:rowOff>174172</xdr:rowOff>
    </xdr:from>
    <xdr:to>
      <xdr:col>13</xdr:col>
      <xdr:colOff>498161</xdr:colOff>
      <xdr:row>59</xdr:row>
      <xdr:rowOff>21772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DB577A-FD72-43D0-AEFE-81803814C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84028" y="15533915"/>
          <a:ext cx="7367047" cy="42889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M15" sqref="M15"/>
    </sheetView>
  </sheetViews>
  <sheetFormatPr baseColWidth="10" defaultRowHeight="14.4" x14ac:dyDescent="0.3"/>
  <cols>
    <col min="1" max="1" width="6.6640625" customWidth="1"/>
    <col min="2" max="10" width="13.44140625" customWidth="1"/>
  </cols>
  <sheetData>
    <row r="1" spans="1:11" x14ac:dyDescent="0.3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" customHeight="1" x14ac:dyDescent="0.3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3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3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3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3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3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3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3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" x14ac:dyDescent="0.35">
      <c r="A10" s="129"/>
      <c r="B10" s="16"/>
      <c r="C10" s="134" t="s">
        <v>178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3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3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3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3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3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3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3">
      <c r="A17" s="129"/>
      <c r="B17" s="16"/>
      <c r="C17" s="16" t="s">
        <v>28</v>
      </c>
      <c r="D17" s="16" t="s">
        <v>174</v>
      </c>
      <c r="E17" s="16"/>
      <c r="F17" s="16"/>
      <c r="G17" s="16"/>
      <c r="H17" s="16"/>
      <c r="I17" s="16"/>
      <c r="J17" s="16"/>
      <c r="K17" s="132"/>
    </row>
    <row r="18" spans="1:11" x14ac:dyDescent="0.3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3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3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3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3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3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3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3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3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3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3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3">
      <c r="A29" s="129"/>
      <c r="B29" s="16"/>
      <c r="C29" s="135" t="s">
        <v>176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3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3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3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85" zoomScaleNormal="85" zoomScaleSheetLayoutView="85" zoomScalePageLayoutView="85" workbookViewId="0">
      <selection activeCell="M2" sqref="M2:M3"/>
    </sheetView>
  </sheetViews>
  <sheetFormatPr baseColWidth="10" defaultRowHeight="14.4" x14ac:dyDescent="0.3"/>
  <cols>
    <col min="10" max="10" width="12.88671875" customWidth="1"/>
    <col min="11" max="11" width="10.109375" customWidth="1"/>
  </cols>
  <sheetData>
    <row r="1" spans="1:13" ht="15.6" x14ac:dyDescent="0.3">
      <c r="A1" s="12" t="s">
        <v>16</v>
      </c>
      <c r="B1" s="12"/>
      <c r="C1" s="12"/>
    </row>
    <row r="3" spans="1:13" ht="15.6" x14ac:dyDescent="0.3">
      <c r="A3" s="11" t="s">
        <v>17</v>
      </c>
      <c r="B3" s="11"/>
      <c r="C3" s="11"/>
    </row>
    <row r="4" spans="1:13" ht="15" thickBot="1" x14ac:dyDescent="0.35">
      <c r="A4" s="3"/>
      <c r="B4" s="3"/>
      <c r="C4" s="3"/>
    </row>
    <row r="5" spans="1:13" x14ac:dyDescent="0.3">
      <c r="A5" s="145"/>
      <c r="B5" s="138" t="s">
        <v>0</v>
      </c>
      <c r="C5" s="139"/>
      <c r="D5" s="138" t="s">
        <v>0</v>
      </c>
      <c r="E5" s="139"/>
      <c r="F5" s="138" t="s">
        <v>179</v>
      </c>
      <c r="G5" s="139"/>
      <c r="H5" s="138" t="s">
        <v>179</v>
      </c>
      <c r="I5" s="139"/>
      <c r="J5" s="141" t="s">
        <v>1</v>
      </c>
      <c r="K5" s="142"/>
    </row>
    <row r="6" spans="1:13" x14ac:dyDescent="0.3">
      <c r="A6" s="146"/>
      <c r="B6" s="140">
        <v>2022</v>
      </c>
      <c r="C6" s="140"/>
      <c r="D6" s="140">
        <v>2023</v>
      </c>
      <c r="E6" s="140"/>
      <c r="F6" s="140">
        <v>2023</v>
      </c>
      <c r="G6" s="140"/>
      <c r="H6" s="140">
        <v>2024</v>
      </c>
      <c r="I6" s="140"/>
      <c r="J6" s="143"/>
      <c r="K6" s="144"/>
    </row>
    <row r="7" spans="1:13" x14ac:dyDescent="0.3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3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2681800.0166099998</v>
      </c>
      <c r="G8" s="100">
        <v>1702673.258596</v>
      </c>
      <c r="H8" s="5">
        <v>2507221.1423999993</v>
      </c>
      <c r="I8" s="100">
        <v>1798020.355059</v>
      </c>
      <c r="J8" s="113">
        <v>-6.5097648269344681</v>
      </c>
      <c r="K8" s="114">
        <v>5.5998469454804143</v>
      </c>
      <c r="L8" s="122"/>
      <c r="M8" s="1"/>
    </row>
    <row r="9" spans="1:13" x14ac:dyDescent="0.3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567899.96244999999</v>
      </c>
      <c r="G9" s="100">
        <v>320473.36579800001</v>
      </c>
      <c r="H9" s="5">
        <v>660023.14650999999</v>
      </c>
      <c r="I9" s="100">
        <v>472833.55668699997</v>
      </c>
      <c r="J9" s="113">
        <v>16.221727443433469</v>
      </c>
      <c r="K9" s="114">
        <v>47.542231944802325</v>
      </c>
      <c r="L9" s="122"/>
      <c r="M9" s="1"/>
    </row>
    <row r="10" spans="1:13" x14ac:dyDescent="0.3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624074.27806000004</v>
      </c>
      <c r="G10" s="100">
        <v>278536.14837900002</v>
      </c>
      <c r="H10" s="5">
        <v>825137.73111999989</v>
      </c>
      <c r="I10" s="100">
        <v>316743.86326999997</v>
      </c>
      <c r="J10" s="113">
        <v>32.217872155382935</v>
      </c>
      <c r="K10" s="114">
        <v>13.717327217080378</v>
      </c>
      <c r="L10" s="122"/>
      <c r="M10" s="1"/>
    </row>
    <row r="11" spans="1:13" x14ac:dyDescent="0.3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570443.78568999993</v>
      </c>
      <c r="G11" s="100">
        <v>171766.561678</v>
      </c>
      <c r="H11" s="5">
        <v>629333.35165000008</v>
      </c>
      <c r="I11" s="100">
        <v>186977.28929700001</v>
      </c>
      <c r="J11" s="113">
        <v>10.32346524535599</v>
      </c>
      <c r="K11" s="114">
        <v>8.8554649230940576</v>
      </c>
      <c r="L11" s="122"/>
      <c r="M11" s="1"/>
    </row>
    <row r="12" spans="1:13" x14ac:dyDescent="0.3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1300441.1436499998</v>
      </c>
      <c r="G12" s="100">
        <v>403660.01036199997</v>
      </c>
      <c r="H12" s="5">
        <v>1441046.4017400001</v>
      </c>
      <c r="I12" s="100">
        <v>429855.39106200001</v>
      </c>
      <c r="J12" s="113">
        <v>10.812120085293365</v>
      </c>
      <c r="K12" s="114">
        <v>6.4894663894271245</v>
      </c>
      <c r="L12" s="122"/>
      <c r="M12" s="1"/>
    </row>
    <row r="13" spans="1:13" x14ac:dyDescent="0.3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157277.78184000001</v>
      </c>
      <c r="G13" s="100">
        <v>42033.920511999997</v>
      </c>
      <c r="H13" s="5">
        <v>264628.90286000003</v>
      </c>
      <c r="I13" s="100">
        <v>43432.633611999998</v>
      </c>
      <c r="J13" s="113">
        <v>68.255744558509363</v>
      </c>
      <c r="K13" s="114">
        <v>3.3275818266837405</v>
      </c>
      <c r="L13" s="122"/>
      <c r="M13" s="1"/>
    </row>
    <row r="14" spans="1:13" x14ac:dyDescent="0.3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841122.24507000018</v>
      </c>
      <c r="G14" s="100">
        <v>266003.23866600002</v>
      </c>
      <c r="H14" s="5">
        <v>1039347.1937599999</v>
      </c>
      <c r="I14" s="100">
        <v>280836.80325</v>
      </c>
      <c r="J14" s="113">
        <v>23.566722893353393</v>
      </c>
      <c r="K14" s="114">
        <v>5.5764601432636516</v>
      </c>
      <c r="L14" s="122"/>
      <c r="M14" s="1"/>
    </row>
    <row r="15" spans="1:13" x14ac:dyDescent="0.3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1980010.7558600002</v>
      </c>
      <c r="G15" s="100">
        <v>900202.31746100006</v>
      </c>
      <c r="H15" s="5">
        <v>2699551.7290099999</v>
      </c>
      <c r="I15" s="100">
        <v>986861.90374400001</v>
      </c>
      <c r="J15" s="113">
        <v>36.340255779947697</v>
      </c>
      <c r="K15" s="114">
        <v>9.626678870081264</v>
      </c>
      <c r="L15" s="122"/>
      <c r="M15" s="1"/>
    </row>
    <row r="16" spans="1:13" ht="15" thickBot="1" x14ac:dyDescent="0.35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8723069.9692299999</v>
      </c>
      <c r="G16" s="101">
        <v>4085348.8214520002</v>
      </c>
      <c r="H16" s="101">
        <v>10066289.599049998</v>
      </c>
      <c r="I16" s="101">
        <v>4515561.7959810002</v>
      </c>
      <c r="J16" s="115">
        <v>15.39847364010731</v>
      </c>
      <c r="K16" s="116">
        <v>10.530630145214753</v>
      </c>
      <c r="L16" s="122"/>
    </row>
    <row r="17" spans="1:11" x14ac:dyDescent="0.3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3">
      <c r="A18" s="121" t="s">
        <v>170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6" x14ac:dyDescent="0.3">
      <c r="A37" s="12" t="s">
        <v>19</v>
      </c>
      <c r="B37" s="12"/>
      <c r="C37" s="12"/>
    </row>
    <row r="38" spans="1:15" ht="15.6" x14ac:dyDescent="0.3">
      <c r="A38" s="13"/>
      <c r="B38" s="13"/>
      <c r="C38" s="13"/>
    </row>
    <row r="39" spans="1:15" ht="15.6" x14ac:dyDescent="0.3">
      <c r="A39" s="11" t="s">
        <v>20</v>
      </c>
      <c r="B39" s="11"/>
      <c r="C39" s="11"/>
    </row>
    <row r="40" spans="1:15" ht="15" thickBot="1" x14ac:dyDescent="0.35">
      <c r="A40" s="3"/>
      <c r="B40" s="3"/>
      <c r="C40" s="3"/>
    </row>
    <row r="41" spans="1:15" x14ac:dyDescent="0.3">
      <c r="A41" s="145"/>
      <c r="B41" s="138" t="s">
        <v>0</v>
      </c>
      <c r="C41" s="139"/>
      <c r="D41" s="138" t="s">
        <v>0</v>
      </c>
      <c r="E41" s="139"/>
      <c r="F41" s="138" t="s">
        <v>179</v>
      </c>
      <c r="G41" s="139"/>
      <c r="H41" s="138" t="s">
        <v>179</v>
      </c>
      <c r="I41" s="139"/>
      <c r="J41" s="141" t="s">
        <v>1</v>
      </c>
      <c r="K41" s="142"/>
    </row>
    <row r="42" spans="1:15" x14ac:dyDescent="0.3">
      <c r="A42" s="146"/>
      <c r="B42" s="140">
        <v>2022</v>
      </c>
      <c r="C42" s="140"/>
      <c r="D42" s="140">
        <v>2023</v>
      </c>
      <c r="E42" s="140"/>
      <c r="F42" s="140">
        <v>2023</v>
      </c>
      <c r="G42" s="140"/>
      <c r="H42" s="140">
        <v>2024</v>
      </c>
      <c r="I42" s="140"/>
      <c r="J42" s="143"/>
      <c r="K42" s="144"/>
    </row>
    <row r="43" spans="1:15" x14ac:dyDescent="0.3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3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257766.54448000007</v>
      </c>
      <c r="G44" s="100">
        <v>94049.002133999995</v>
      </c>
      <c r="H44" s="5">
        <v>324134.45162999997</v>
      </c>
      <c r="I44" s="100">
        <v>137259.45768699999</v>
      </c>
      <c r="J44" s="113">
        <v>25.747292878478785</v>
      </c>
      <c r="K44" s="114">
        <v>45.944618839691891</v>
      </c>
      <c r="O44" s="118"/>
    </row>
    <row r="45" spans="1:15" x14ac:dyDescent="0.3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736837.60943999991</v>
      </c>
      <c r="G45" s="100">
        <v>833788.64839300001</v>
      </c>
      <c r="H45" s="5">
        <v>643189.88179999997</v>
      </c>
      <c r="I45" s="100">
        <v>629485.20726499998</v>
      </c>
      <c r="J45" s="113">
        <v>-12.709412011579142</v>
      </c>
      <c r="K45" s="114">
        <v>-24.503025019801321</v>
      </c>
    </row>
    <row r="46" spans="1:15" x14ac:dyDescent="0.3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155457.53916999997</v>
      </c>
      <c r="G46" s="100">
        <v>87157.270835000003</v>
      </c>
      <c r="H46" s="5">
        <v>256408.00662</v>
      </c>
      <c r="I46" s="100">
        <v>90369.317737000005</v>
      </c>
      <c r="J46" s="113">
        <v>64.937646632631967</v>
      </c>
      <c r="K46" s="114">
        <v>3.6853458939539561</v>
      </c>
    </row>
    <row r="47" spans="1:15" x14ac:dyDescent="0.3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219092.67656000005</v>
      </c>
      <c r="G47" s="100">
        <v>174515.775413</v>
      </c>
      <c r="H47" s="5">
        <v>253231.42946000004</v>
      </c>
      <c r="I47" s="100">
        <v>177977.56867400001</v>
      </c>
      <c r="J47" s="113">
        <v>15.581877694871677</v>
      </c>
      <c r="K47" s="114">
        <v>1.9836563501537401</v>
      </c>
    </row>
    <row r="48" spans="1:15" x14ac:dyDescent="0.3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646738.41899000003</v>
      </c>
      <c r="G48" s="100">
        <v>1126848.9509040001</v>
      </c>
      <c r="H48" s="5">
        <v>574453.75195000006</v>
      </c>
      <c r="I48" s="100">
        <v>960466.83058499999</v>
      </c>
      <c r="J48" s="113">
        <v>-11.176801148273464</v>
      </c>
      <c r="K48" s="114">
        <v>-14.765254933726672</v>
      </c>
    </row>
    <row r="49" spans="1:11" x14ac:dyDescent="0.3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177096.88312000001</v>
      </c>
      <c r="G49" s="100">
        <v>43372.816285000001</v>
      </c>
      <c r="H49" s="5">
        <v>198970.37737999999</v>
      </c>
      <c r="I49" s="100">
        <v>51906.626242999999</v>
      </c>
      <c r="J49" s="113">
        <v>12.351145810498879</v>
      </c>
      <c r="K49" s="114">
        <v>19.675480379057888</v>
      </c>
    </row>
    <row r="50" spans="1:11" x14ac:dyDescent="0.3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858528.5215700001</v>
      </c>
      <c r="G50" s="100">
        <v>623708.03231100005</v>
      </c>
      <c r="H50" s="5">
        <v>800258.92374999996</v>
      </c>
      <c r="I50" s="100">
        <v>608361.93430600001</v>
      </c>
      <c r="J50" s="113">
        <v>-6.7871475852010033</v>
      </c>
      <c r="K50" s="114">
        <v>-2.4604618202749071</v>
      </c>
    </row>
    <row r="51" spans="1:11" x14ac:dyDescent="0.3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1158549.6914000001</v>
      </c>
      <c r="G51" s="100">
        <v>859382.13933300006</v>
      </c>
      <c r="H51" s="5">
        <v>1236214.8617400001</v>
      </c>
      <c r="I51" s="100">
        <v>720309.96077999996</v>
      </c>
      <c r="J51" s="113">
        <v>6.7036546568968287</v>
      </c>
      <c r="K51" s="114">
        <v>-16.182809973330308</v>
      </c>
    </row>
    <row r="52" spans="1:11" ht="15" thickBot="1" x14ac:dyDescent="0.35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4210067.88473</v>
      </c>
      <c r="G52" s="101">
        <v>3842822.6356080002</v>
      </c>
      <c r="H52" s="101">
        <v>4286861.6843299996</v>
      </c>
      <c r="I52" s="101">
        <v>3376136.9032769999</v>
      </c>
      <c r="J52" s="115">
        <v>1.8240513384245465</v>
      </c>
      <c r="K52" s="116">
        <v>-12.144347438953883</v>
      </c>
    </row>
    <row r="53" spans="1:11" x14ac:dyDescent="0.3">
      <c r="A53" t="s">
        <v>21</v>
      </c>
    </row>
    <row r="54" spans="1:11" x14ac:dyDescent="0.3">
      <c r="A54" s="121" t="s">
        <v>170</v>
      </c>
    </row>
  </sheetData>
  <mergeCells count="20"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  <mergeCell ref="J5:K6"/>
    <mergeCell ref="F5:G5"/>
    <mergeCell ref="H5:I5"/>
    <mergeCell ref="J41:K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M2" sqref="M2"/>
    </sheetView>
  </sheetViews>
  <sheetFormatPr baseColWidth="10" defaultRowHeight="14.4" x14ac:dyDescent="0.3"/>
  <cols>
    <col min="1" max="1" width="27" customWidth="1"/>
    <col min="2" max="2" width="14.88671875" bestFit="1" customWidth="1"/>
    <col min="3" max="3" width="12.44140625" customWidth="1"/>
    <col min="4" max="4" width="12.88671875" customWidth="1"/>
    <col min="5" max="5" width="10.6640625" customWidth="1"/>
    <col min="6" max="6" width="2.88671875" customWidth="1"/>
    <col min="7" max="7" width="26.6640625" customWidth="1"/>
    <col min="8" max="8" width="13.33203125" customWidth="1"/>
    <col min="9" max="10" width="13" customWidth="1"/>
    <col min="11" max="11" width="10.44140625" customWidth="1"/>
  </cols>
  <sheetData>
    <row r="1" spans="1:14" ht="15.6" x14ac:dyDescent="0.3">
      <c r="A1" s="12" t="s">
        <v>35</v>
      </c>
      <c r="G1" s="12" t="s">
        <v>36</v>
      </c>
    </row>
    <row r="2" spans="1:14" ht="37.950000000000003" customHeight="1" x14ac:dyDescent="0.3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4" ht="21.6" customHeight="1" thickBot="1" x14ac:dyDescent="0.35">
      <c r="A3" s="73" t="s">
        <v>180</v>
      </c>
      <c r="G3" s="73" t="s">
        <v>180</v>
      </c>
    </row>
    <row r="4" spans="1:14" ht="83.25" customHeight="1" x14ac:dyDescent="0.3">
      <c r="A4" s="14" t="s">
        <v>37</v>
      </c>
      <c r="B4" s="67" t="s">
        <v>181</v>
      </c>
      <c r="C4" s="43" t="s">
        <v>182</v>
      </c>
      <c r="D4" s="43" t="s">
        <v>183</v>
      </c>
      <c r="E4" s="44" t="s">
        <v>126</v>
      </c>
      <c r="G4" s="14" t="s">
        <v>37</v>
      </c>
      <c r="H4" s="67" t="s">
        <v>184</v>
      </c>
      <c r="I4" s="43" t="s">
        <v>185</v>
      </c>
      <c r="J4" s="43" t="s">
        <v>183</v>
      </c>
      <c r="K4" s="44" t="s">
        <v>40</v>
      </c>
      <c r="L4" s="118"/>
    </row>
    <row r="5" spans="1:14" x14ac:dyDescent="0.3">
      <c r="A5" s="30" t="s">
        <v>56</v>
      </c>
      <c r="B5" s="75">
        <v>1771.1765166800003</v>
      </c>
      <c r="C5" s="75">
        <v>1736.3328903200004</v>
      </c>
      <c r="D5" s="36">
        <f t="shared" ref="D5:D41" si="0">(B5/C5)-1</f>
        <v>2.0067365281307481E-2</v>
      </c>
      <c r="E5" s="45">
        <f t="shared" ref="E5:E41" si="1">B5/$B$41</f>
        <v>0.17595127770287416</v>
      </c>
      <c r="G5" s="30" t="s">
        <v>60</v>
      </c>
      <c r="H5" s="75">
        <v>611.86683325999991</v>
      </c>
      <c r="I5" s="75">
        <v>463.10303284999992</v>
      </c>
      <c r="J5" s="36">
        <f t="shared" ref="J5:J41" si="2">(H5/I5)-1</f>
        <v>0.32123261964942662</v>
      </c>
      <c r="K5" s="45">
        <f t="shared" ref="K5:K41" si="3">H5/$H$41</f>
        <v>0.14273071498821394</v>
      </c>
      <c r="L5" s="122"/>
      <c r="M5" s="74"/>
      <c r="N5" s="74"/>
    </row>
    <row r="6" spans="1:14" x14ac:dyDescent="0.3">
      <c r="A6" s="30" t="s">
        <v>57</v>
      </c>
      <c r="B6" s="75">
        <v>1249.1249547100001</v>
      </c>
      <c r="C6" s="75">
        <v>1137.8086827300001</v>
      </c>
      <c r="D6" s="36">
        <f t="shared" si="0"/>
        <v>9.7833909750902448E-2</v>
      </c>
      <c r="E6" s="45">
        <f t="shared" si="1"/>
        <v>0.12408990844331416</v>
      </c>
      <c r="G6" s="30" t="s">
        <v>78</v>
      </c>
      <c r="H6" s="75">
        <v>545.49111455999991</v>
      </c>
      <c r="I6" s="75">
        <v>531.68192693999993</v>
      </c>
      <c r="J6" s="36">
        <f t="shared" si="2"/>
        <v>2.5972648157285061E-2</v>
      </c>
      <c r="K6" s="45">
        <f t="shared" si="3"/>
        <v>0.12724719263837306</v>
      </c>
      <c r="M6" s="120"/>
      <c r="N6" s="74"/>
    </row>
    <row r="7" spans="1:14" x14ac:dyDescent="0.3">
      <c r="A7" s="30" t="s">
        <v>58</v>
      </c>
      <c r="B7" s="75">
        <v>952.84461745999988</v>
      </c>
      <c r="C7" s="75">
        <v>704.11326531000009</v>
      </c>
      <c r="D7" s="36">
        <f t="shared" si="0"/>
        <v>0.35325474522979028</v>
      </c>
      <c r="E7" s="45">
        <f t="shared" si="1"/>
        <v>9.4656984391738933E-2</v>
      </c>
      <c r="G7" s="30" t="s">
        <v>57</v>
      </c>
      <c r="H7" s="75">
        <v>354.60162964999995</v>
      </c>
      <c r="I7" s="75">
        <v>363.07744985999994</v>
      </c>
      <c r="J7" s="36">
        <f t="shared" si="2"/>
        <v>-2.3344386199881662E-2</v>
      </c>
      <c r="K7" s="45">
        <f t="shared" si="3"/>
        <v>8.2718234401215868E-2</v>
      </c>
      <c r="M7" s="74"/>
      <c r="N7" s="74"/>
    </row>
    <row r="8" spans="1:14" x14ac:dyDescent="0.3">
      <c r="A8" s="30" t="s">
        <v>60</v>
      </c>
      <c r="B8" s="75">
        <v>818.88611041000001</v>
      </c>
      <c r="C8" s="75">
        <v>719.87355166999998</v>
      </c>
      <c r="D8" s="36">
        <f t="shared" si="0"/>
        <v>0.1375415981185939</v>
      </c>
      <c r="E8" s="45">
        <f t="shared" si="1"/>
        <v>8.1349349465098031E-2</v>
      </c>
      <c r="G8" s="30" t="s">
        <v>80</v>
      </c>
      <c r="H8" s="75">
        <v>302.33579552999998</v>
      </c>
      <c r="I8" s="75">
        <v>271.07309051999999</v>
      </c>
      <c r="J8" s="36">
        <f t="shared" si="2"/>
        <v>0.11532942997045081</v>
      </c>
      <c r="K8" s="45">
        <f t="shared" si="3"/>
        <v>7.0526137252140547E-2</v>
      </c>
      <c r="M8" s="74"/>
      <c r="N8" s="74"/>
    </row>
    <row r="9" spans="1:14" x14ac:dyDescent="0.3">
      <c r="A9" s="30" t="s">
        <v>62</v>
      </c>
      <c r="B9" s="75">
        <v>815.60027464999996</v>
      </c>
      <c r="C9" s="75">
        <v>519.43902305999995</v>
      </c>
      <c r="D9" s="36">
        <f t="shared" si="0"/>
        <v>0.57015595371584293</v>
      </c>
      <c r="E9" s="45">
        <f t="shared" si="1"/>
        <v>8.1022929712549874E-2</v>
      </c>
      <c r="G9" s="30" t="s">
        <v>61</v>
      </c>
      <c r="H9" s="75">
        <v>230.15921004</v>
      </c>
      <c r="I9" s="75">
        <v>238.92787539000003</v>
      </c>
      <c r="J9" s="36">
        <f t="shared" si="2"/>
        <v>-3.6700051577016723E-2</v>
      </c>
      <c r="K9" s="45">
        <f t="shared" si="3"/>
        <v>5.3689441598107436E-2</v>
      </c>
      <c r="M9" s="74"/>
      <c r="N9" s="74"/>
    </row>
    <row r="10" spans="1:14" x14ac:dyDescent="0.3">
      <c r="A10" s="30" t="s">
        <v>59</v>
      </c>
      <c r="B10" s="75">
        <v>794.63205057000005</v>
      </c>
      <c r="C10" s="75">
        <v>692.6609175000001</v>
      </c>
      <c r="D10" s="36">
        <f t="shared" si="0"/>
        <v>0.14721652470019708</v>
      </c>
      <c r="E10" s="45">
        <f t="shared" si="1"/>
        <v>7.8939915522099918E-2</v>
      </c>
      <c r="G10" s="30" t="s">
        <v>84</v>
      </c>
      <c r="H10" s="75">
        <v>213.13150073999998</v>
      </c>
      <c r="I10" s="75">
        <v>92.180950179999996</v>
      </c>
      <c r="J10" s="36">
        <f t="shared" si="2"/>
        <v>1.3120991953741217</v>
      </c>
      <c r="K10" s="45">
        <f t="shared" si="3"/>
        <v>4.9717372855548669E-2</v>
      </c>
      <c r="M10" s="74"/>
      <c r="N10" s="119"/>
    </row>
    <row r="11" spans="1:14" x14ac:dyDescent="0.3">
      <c r="A11" s="30" t="s">
        <v>61</v>
      </c>
      <c r="B11" s="75">
        <v>720.34264641000004</v>
      </c>
      <c r="C11" s="75">
        <v>715.97367902999997</v>
      </c>
      <c r="D11" s="36">
        <f t="shared" si="0"/>
        <v>6.1021340699551896E-3</v>
      </c>
      <c r="E11" s="45">
        <f t="shared" si="1"/>
        <v>7.1559896953290708E-2</v>
      </c>
      <c r="G11" s="30" t="s">
        <v>58</v>
      </c>
      <c r="H11" s="75">
        <v>203.05379658000001</v>
      </c>
      <c r="I11" s="75">
        <v>161.80451455000002</v>
      </c>
      <c r="J11" s="36">
        <f t="shared" si="2"/>
        <v>0.25493282523494321</v>
      </c>
      <c r="K11" s="45">
        <f t="shared" si="3"/>
        <v>4.7366537931987328E-2</v>
      </c>
      <c r="M11" s="74"/>
      <c r="N11" s="74"/>
    </row>
    <row r="12" spans="1:14" x14ac:dyDescent="0.3">
      <c r="A12" s="30" t="s">
        <v>63</v>
      </c>
      <c r="B12" s="75">
        <v>241.47785049999999</v>
      </c>
      <c r="C12" s="75">
        <v>245.72826554</v>
      </c>
      <c r="D12" s="36">
        <f t="shared" si="0"/>
        <v>-1.7297216625281275E-2</v>
      </c>
      <c r="E12" s="45">
        <f t="shared" si="1"/>
        <v>2.3988764492011965E-2</v>
      </c>
      <c r="G12" s="30" t="s">
        <v>56</v>
      </c>
      <c r="H12" s="75">
        <v>196.76414050000002</v>
      </c>
      <c r="I12" s="75">
        <v>209.62612744999998</v>
      </c>
      <c r="J12" s="36">
        <f t="shared" si="2"/>
        <v>-6.1356793193958148E-2</v>
      </c>
      <c r="K12" s="45">
        <f t="shared" si="3"/>
        <v>4.5899344319701933E-2</v>
      </c>
      <c r="M12" s="74"/>
      <c r="N12" s="74"/>
    </row>
    <row r="13" spans="1:14" x14ac:dyDescent="0.3">
      <c r="A13" s="30" t="s">
        <v>64</v>
      </c>
      <c r="B13" s="75">
        <v>199.76041469999998</v>
      </c>
      <c r="C13" s="75">
        <v>231.6993076</v>
      </c>
      <c r="D13" s="36">
        <f t="shared" si="0"/>
        <v>-0.13784630273966347</v>
      </c>
      <c r="E13" s="45">
        <f t="shared" si="1"/>
        <v>1.9844493120767383E-2</v>
      </c>
      <c r="G13" s="30" t="s">
        <v>82</v>
      </c>
      <c r="H13" s="75">
        <v>195.40601562000001</v>
      </c>
      <c r="I13" s="75">
        <v>191.44206548000002</v>
      </c>
      <c r="J13" s="36">
        <f t="shared" si="2"/>
        <v>2.0705742648885472E-2</v>
      </c>
      <c r="K13" s="45">
        <f t="shared" si="3"/>
        <v>4.5582533333015693E-2</v>
      </c>
      <c r="M13" s="74"/>
      <c r="N13" s="120"/>
    </row>
    <row r="14" spans="1:14" x14ac:dyDescent="0.3">
      <c r="A14" s="30" t="s">
        <v>68</v>
      </c>
      <c r="B14" s="75">
        <v>149.83312738000001</v>
      </c>
      <c r="C14" s="75">
        <v>143.70943693999999</v>
      </c>
      <c r="D14" s="36">
        <f t="shared" si="0"/>
        <v>4.2611609720221155E-2</v>
      </c>
      <c r="E14" s="45">
        <f t="shared" si="1"/>
        <v>1.4884643036113367E-2</v>
      </c>
      <c r="G14" s="30" t="s">
        <v>75</v>
      </c>
      <c r="H14" s="75">
        <v>141.44563303000001</v>
      </c>
      <c r="I14" s="75">
        <v>195.64163697999999</v>
      </c>
      <c r="J14" s="36">
        <f t="shared" si="2"/>
        <v>-0.2770167168226072</v>
      </c>
      <c r="K14" s="45">
        <f t="shared" si="3"/>
        <v>3.2995147370169182E-2</v>
      </c>
      <c r="M14" s="74"/>
      <c r="N14" s="74"/>
    </row>
    <row r="15" spans="1:14" x14ac:dyDescent="0.3">
      <c r="A15" s="30" t="s">
        <v>76</v>
      </c>
      <c r="B15" s="75">
        <v>135.18377462999999</v>
      </c>
      <c r="C15" s="75">
        <v>97.456280709999987</v>
      </c>
      <c r="D15" s="36">
        <f t="shared" si="0"/>
        <v>0.38712224235465609</v>
      </c>
      <c r="E15" s="45">
        <f t="shared" si="1"/>
        <v>1.342935480842493E-2</v>
      </c>
      <c r="G15" s="30" t="s">
        <v>83</v>
      </c>
      <c r="H15" s="75">
        <v>109.13180770000002</v>
      </c>
      <c r="I15" s="75">
        <v>164.04793192000002</v>
      </c>
      <c r="J15" s="36">
        <f t="shared" si="2"/>
        <v>-0.33475657740556286</v>
      </c>
      <c r="K15" s="45">
        <f t="shared" si="3"/>
        <v>2.5457272880745254E-2</v>
      </c>
      <c r="M15" s="119"/>
      <c r="N15" s="74"/>
    </row>
    <row r="16" spans="1:14" x14ac:dyDescent="0.3">
      <c r="A16" s="30" t="s">
        <v>73</v>
      </c>
      <c r="B16" s="75">
        <v>120.38409788999999</v>
      </c>
      <c r="C16" s="89">
        <v>57.784423510000003</v>
      </c>
      <c r="D16" s="36">
        <f t="shared" si="0"/>
        <v>1.0833312954860004</v>
      </c>
      <c r="E16" s="45">
        <f t="shared" si="1"/>
        <v>1.1959133174686448E-2</v>
      </c>
      <c r="G16" s="30" t="s">
        <v>81</v>
      </c>
      <c r="H16" s="75">
        <v>105.07178999999999</v>
      </c>
      <c r="I16" s="75">
        <v>110.93602467999999</v>
      </c>
      <c r="J16" s="36">
        <f t="shared" si="2"/>
        <v>-5.2861409960521355E-2</v>
      </c>
      <c r="K16" s="45">
        <f t="shared" si="3"/>
        <v>2.4510188976722684E-2</v>
      </c>
      <c r="M16" s="74"/>
      <c r="N16" s="74"/>
    </row>
    <row r="17" spans="1:14" x14ac:dyDescent="0.3">
      <c r="A17" s="30" t="s">
        <v>65</v>
      </c>
      <c r="B17" s="75">
        <v>118.93301904</v>
      </c>
      <c r="C17" s="75">
        <v>80.008819610000003</v>
      </c>
      <c r="D17" s="36">
        <f t="shared" si="0"/>
        <v>0.48649885874750498</v>
      </c>
      <c r="E17" s="45">
        <f t="shared" si="1"/>
        <v>1.1814980869537495E-2</v>
      </c>
      <c r="G17" s="30" t="s">
        <v>62</v>
      </c>
      <c r="H17" s="75">
        <v>77.808974790000008</v>
      </c>
      <c r="I17" s="75">
        <v>45.621327399999998</v>
      </c>
      <c r="J17" s="36">
        <f t="shared" si="2"/>
        <v>0.70553947516222437</v>
      </c>
      <c r="K17" s="45">
        <f t="shared" si="3"/>
        <v>1.8150568065776279E-2</v>
      </c>
      <c r="M17" s="74"/>
      <c r="N17" s="74"/>
    </row>
    <row r="18" spans="1:14" x14ac:dyDescent="0.3">
      <c r="A18" s="30" t="s">
        <v>70</v>
      </c>
      <c r="B18" s="75">
        <v>115.92788898999999</v>
      </c>
      <c r="C18" s="75">
        <v>105.36612015999999</v>
      </c>
      <c r="D18" s="36">
        <f t="shared" si="0"/>
        <v>0.1002387561956517</v>
      </c>
      <c r="E18" s="45">
        <f t="shared" si="1"/>
        <v>1.1516446834684809E-2</v>
      </c>
      <c r="G18" s="30" t="s">
        <v>64</v>
      </c>
      <c r="H18" s="75">
        <v>73.778318870000007</v>
      </c>
      <c r="I18" s="75">
        <v>78.976942610000009</v>
      </c>
      <c r="J18" s="36">
        <f t="shared" si="2"/>
        <v>-6.5824575733091972E-2</v>
      </c>
      <c r="K18" s="45">
        <f t="shared" si="3"/>
        <v>1.7210333410029519E-2</v>
      </c>
      <c r="M18" s="74"/>
      <c r="N18" s="74"/>
    </row>
    <row r="19" spans="1:14" x14ac:dyDescent="0.3">
      <c r="A19" s="30" t="s">
        <v>71</v>
      </c>
      <c r="B19" s="75">
        <v>106.05296986</v>
      </c>
      <c r="C19" s="75">
        <v>102.62623980000001</v>
      </c>
      <c r="D19" s="36">
        <f t="shared" si="0"/>
        <v>3.3390388916889835E-2</v>
      </c>
      <c r="E19" s="45">
        <f t="shared" si="1"/>
        <v>1.0535457858276667E-2</v>
      </c>
      <c r="G19" s="30" t="s">
        <v>148</v>
      </c>
      <c r="H19" s="75">
        <v>65.928501419999989</v>
      </c>
      <c r="I19" s="75">
        <v>46.065327669999995</v>
      </c>
      <c r="J19" s="36">
        <f t="shared" si="2"/>
        <v>0.43119575513050945</v>
      </c>
      <c r="K19" s="45">
        <f t="shared" si="3"/>
        <v>1.5379199581127623E-2</v>
      </c>
      <c r="M19" s="74"/>
      <c r="N19" s="74"/>
    </row>
    <row r="20" spans="1:14" x14ac:dyDescent="0.3">
      <c r="A20" s="30" t="s">
        <v>66</v>
      </c>
      <c r="B20" s="75">
        <v>104.27119335</v>
      </c>
      <c r="C20" s="75">
        <v>92.062427549999995</v>
      </c>
      <c r="D20" s="36">
        <f t="shared" si="0"/>
        <v>0.13261398949500114</v>
      </c>
      <c r="E20" s="45">
        <f t="shared" si="1"/>
        <v>1.0358453561661939E-2</v>
      </c>
      <c r="G20" s="30" t="s">
        <v>67</v>
      </c>
      <c r="H20" s="75">
        <v>62.68476742</v>
      </c>
      <c r="I20" s="75">
        <v>59.456049669999999</v>
      </c>
      <c r="J20" s="36">
        <f t="shared" si="2"/>
        <v>5.4304276317051148E-2</v>
      </c>
      <c r="K20" s="45">
        <f t="shared" si="3"/>
        <v>1.4622530894601769E-2</v>
      </c>
      <c r="M20" s="74"/>
      <c r="N20" s="74"/>
    </row>
    <row r="21" spans="1:14" x14ac:dyDescent="0.3">
      <c r="A21" s="30" t="s">
        <v>67</v>
      </c>
      <c r="B21" s="75">
        <v>91.112161970000002</v>
      </c>
      <c r="C21" s="75">
        <v>106.43544833000001</v>
      </c>
      <c r="D21" s="36">
        <f t="shared" si="0"/>
        <v>-0.14396788476420574</v>
      </c>
      <c r="E21" s="45">
        <f t="shared" si="1"/>
        <v>9.0512160487215328E-3</v>
      </c>
      <c r="G21" s="30" t="s">
        <v>157</v>
      </c>
      <c r="H21" s="75">
        <v>51.849542629999995</v>
      </c>
      <c r="I21" s="75">
        <v>15.450174580000001</v>
      </c>
      <c r="J21" s="36">
        <f t="shared" si="2"/>
        <v>2.3559195309752927</v>
      </c>
      <c r="K21" s="45">
        <f t="shared" si="3"/>
        <v>1.2094988466627805E-2</v>
      </c>
      <c r="M21" s="74"/>
      <c r="N21" s="74"/>
    </row>
    <row r="22" spans="1:14" x14ac:dyDescent="0.3">
      <c r="A22" s="30" t="s">
        <v>78</v>
      </c>
      <c r="B22" s="75">
        <v>84.639527639999983</v>
      </c>
      <c r="C22" s="75">
        <v>78.214928499999985</v>
      </c>
      <c r="D22" s="36">
        <f t="shared" si="0"/>
        <v>8.214031851988457E-2</v>
      </c>
      <c r="E22" s="45">
        <f t="shared" si="1"/>
        <v>8.4082150436033346E-3</v>
      </c>
      <c r="G22" s="30" t="s">
        <v>151</v>
      </c>
      <c r="H22" s="75">
        <v>50.073490760000013</v>
      </c>
      <c r="I22" s="75">
        <v>46.756062880000009</v>
      </c>
      <c r="J22" s="36">
        <f t="shared" si="2"/>
        <v>7.0951822622752125E-2</v>
      </c>
      <c r="K22" s="45">
        <f t="shared" si="3"/>
        <v>1.1680687282968888E-2</v>
      </c>
      <c r="M22" s="74"/>
      <c r="N22" s="74"/>
    </row>
    <row r="23" spans="1:14" x14ac:dyDescent="0.3">
      <c r="A23" s="30" t="s">
        <v>69</v>
      </c>
      <c r="B23" s="75">
        <v>82.267493189999996</v>
      </c>
      <c r="C23" s="75">
        <v>98.560685529999986</v>
      </c>
      <c r="D23" s="36">
        <f t="shared" si="0"/>
        <v>-0.16531127246513166</v>
      </c>
      <c r="E23" s="45">
        <f t="shared" si="1"/>
        <v>8.1725736559142836E-3</v>
      </c>
      <c r="G23" s="30" t="s">
        <v>144</v>
      </c>
      <c r="H23" s="75">
        <v>47.130711509999998</v>
      </c>
      <c r="I23" s="75">
        <v>45.675200889999999</v>
      </c>
      <c r="J23" s="36">
        <f t="shared" si="2"/>
        <v>3.1866540083870021E-2</v>
      </c>
      <c r="K23" s="45">
        <f t="shared" si="3"/>
        <v>1.0994222575988274E-2</v>
      </c>
      <c r="M23" s="74"/>
      <c r="N23" s="74"/>
    </row>
    <row r="24" spans="1:14" x14ac:dyDescent="0.3">
      <c r="A24" s="30" t="s">
        <v>138</v>
      </c>
      <c r="B24" s="75">
        <v>77.943120099999987</v>
      </c>
      <c r="C24" s="75">
        <v>59.166204650000012</v>
      </c>
      <c r="D24" s="36">
        <f t="shared" si="0"/>
        <v>0.31735879563469638</v>
      </c>
      <c r="E24" s="45">
        <f t="shared" si="1"/>
        <v>7.7429840789952856E-3</v>
      </c>
      <c r="G24" s="30" t="s">
        <v>136</v>
      </c>
      <c r="H24" s="75">
        <v>45.24386389</v>
      </c>
      <c r="I24" s="75">
        <v>46.070815660000001</v>
      </c>
      <c r="J24" s="36">
        <f t="shared" si="2"/>
        <v>-1.7949579536487015E-2</v>
      </c>
      <c r="K24" s="45">
        <f t="shared" si="3"/>
        <v>1.0554075970163062E-2</v>
      </c>
      <c r="M24" s="74"/>
      <c r="N24" s="74"/>
    </row>
    <row r="25" spans="1:14" x14ac:dyDescent="0.3">
      <c r="A25" s="30" t="s">
        <v>77</v>
      </c>
      <c r="B25" s="75">
        <v>61.069833880000012</v>
      </c>
      <c r="C25" s="75">
        <v>53.620478030000001</v>
      </c>
      <c r="D25" s="36">
        <f t="shared" si="0"/>
        <v>0.13892744197155782</v>
      </c>
      <c r="E25" s="45">
        <f t="shared" si="1"/>
        <v>6.0667670325879998E-3</v>
      </c>
      <c r="G25" s="30" t="s">
        <v>145</v>
      </c>
      <c r="H25" s="75">
        <v>44.525727029999999</v>
      </c>
      <c r="I25" s="75">
        <v>104.17661003000001</v>
      </c>
      <c r="J25" s="36">
        <f t="shared" si="2"/>
        <v>-0.57259381911949514</v>
      </c>
      <c r="K25" s="45">
        <f t="shared" si="3"/>
        <v>1.038655555245865E-2</v>
      </c>
      <c r="M25" s="74"/>
      <c r="N25" s="74"/>
    </row>
    <row r="26" spans="1:14" x14ac:dyDescent="0.3">
      <c r="A26" s="30" t="s">
        <v>72</v>
      </c>
      <c r="B26" s="75">
        <v>60.948837740000002</v>
      </c>
      <c r="C26" s="75">
        <v>49.736965619999999</v>
      </c>
      <c r="D26" s="36">
        <f t="shared" si="0"/>
        <v>0.22542332408576882</v>
      </c>
      <c r="E26" s="45">
        <f t="shared" si="1"/>
        <v>6.0547470982507809E-3</v>
      </c>
      <c r="G26" s="30" t="s">
        <v>63</v>
      </c>
      <c r="H26" s="75">
        <v>43.019591460000001</v>
      </c>
      <c r="I26" s="75">
        <v>82.845915000000019</v>
      </c>
      <c r="J26" s="36">
        <f t="shared" si="2"/>
        <v>-0.48072766822600743</v>
      </c>
      <c r="K26" s="45">
        <f t="shared" si="3"/>
        <v>1.0035217981781841E-2</v>
      </c>
      <c r="M26" s="74"/>
      <c r="N26" s="74"/>
    </row>
    <row r="27" spans="1:14" x14ac:dyDescent="0.3">
      <c r="A27" s="30" t="s">
        <v>149</v>
      </c>
      <c r="B27" s="75">
        <v>60.73777114</v>
      </c>
      <c r="C27" s="75">
        <v>29.725598530000003</v>
      </c>
      <c r="D27" s="36">
        <f t="shared" si="0"/>
        <v>1.0432816879600102</v>
      </c>
      <c r="E27" s="45">
        <f t="shared" si="1"/>
        <v>6.0337794320691994E-3</v>
      </c>
      <c r="G27" s="30" t="s">
        <v>152</v>
      </c>
      <c r="H27" s="75">
        <v>32.72987036</v>
      </c>
      <c r="I27" s="75">
        <v>27.913029900000002</v>
      </c>
      <c r="J27" s="36">
        <f t="shared" si="2"/>
        <v>0.17256601942736416</v>
      </c>
      <c r="K27" s="45">
        <f t="shared" si="3"/>
        <v>7.6349256799302127E-3</v>
      </c>
      <c r="M27" s="74"/>
      <c r="N27" s="74"/>
    </row>
    <row r="28" spans="1:14" x14ac:dyDescent="0.3">
      <c r="A28" s="30" t="s">
        <v>79</v>
      </c>
      <c r="B28" s="75">
        <v>60.572740630000006</v>
      </c>
      <c r="C28" s="75">
        <v>50.716280019999999</v>
      </c>
      <c r="D28" s="36">
        <f t="shared" si="0"/>
        <v>0.19434510193005283</v>
      </c>
      <c r="E28" s="45">
        <f t="shared" si="1"/>
        <v>6.0173850587128472E-3</v>
      </c>
      <c r="G28" s="30" t="s">
        <v>65</v>
      </c>
      <c r="H28" s="75">
        <v>31.350582990000003</v>
      </c>
      <c r="I28" s="75">
        <v>32.521869540000004</v>
      </c>
      <c r="J28" s="36">
        <f t="shared" si="2"/>
        <v>-3.6015351102721471E-2</v>
      </c>
      <c r="K28" s="45">
        <f t="shared" si="3"/>
        <v>7.3131781005665534E-3</v>
      </c>
      <c r="M28" s="74"/>
      <c r="N28" s="74"/>
    </row>
    <row r="29" spans="1:14" x14ac:dyDescent="0.3">
      <c r="A29" s="30" t="s">
        <v>74</v>
      </c>
      <c r="B29" s="75">
        <v>59.757828590000003</v>
      </c>
      <c r="C29" s="75">
        <v>38.641424969999996</v>
      </c>
      <c r="D29" s="36">
        <f t="shared" si="0"/>
        <v>0.54647062411373626</v>
      </c>
      <c r="E29" s="45">
        <f t="shared" si="1"/>
        <v>5.9364304992417074E-3</v>
      </c>
      <c r="G29" s="30" t="s">
        <v>153</v>
      </c>
      <c r="H29" s="75">
        <v>28.590228290000002</v>
      </c>
      <c r="I29" s="75">
        <v>22.996097759999998</v>
      </c>
      <c r="J29" s="36">
        <f t="shared" si="2"/>
        <v>0.24326433938416181</v>
      </c>
      <c r="K29" s="45">
        <f t="shared" si="3"/>
        <v>6.6692677290026477E-3</v>
      </c>
      <c r="M29" s="74"/>
      <c r="N29" s="74"/>
    </row>
    <row r="30" spans="1:14" x14ac:dyDescent="0.3">
      <c r="A30" s="30" t="s">
        <v>75</v>
      </c>
      <c r="B30" s="75">
        <v>51.659218449999997</v>
      </c>
      <c r="C30" s="75">
        <v>32.577408349999999</v>
      </c>
      <c r="D30" s="36">
        <f t="shared" si="0"/>
        <v>0.58573751155990905</v>
      </c>
      <c r="E30" s="45">
        <f t="shared" si="1"/>
        <v>5.1319026679776131E-3</v>
      </c>
      <c r="G30" s="30" t="s">
        <v>164</v>
      </c>
      <c r="H30" s="75">
        <v>26.467192180000001</v>
      </c>
      <c r="I30" s="75">
        <v>13.33503509</v>
      </c>
      <c r="J30" s="36">
        <f t="shared" si="2"/>
        <v>0.98478609177773091</v>
      </c>
      <c r="K30" s="45">
        <f t="shared" si="3"/>
        <v>6.1740252261338353E-3</v>
      </c>
      <c r="M30" s="74"/>
      <c r="N30" s="74"/>
    </row>
    <row r="31" spans="1:14" x14ac:dyDescent="0.3">
      <c r="A31" s="30" t="s">
        <v>197</v>
      </c>
      <c r="B31" s="75">
        <v>50.825521230000007</v>
      </c>
      <c r="C31" s="75">
        <v>47.130407030000001</v>
      </c>
      <c r="D31" s="36">
        <f t="shared" si="0"/>
        <v>7.840191572391797E-2</v>
      </c>
      <c r="E31" s="45">
        <f t="shared" si="1"/>
        <v>5.0490819611226602E-3</v>
      </c>
      <c r="G31" s="30" t="s">
        <v>154</v>
      </c>
      <c r="H31" s="75">
        <v>26.076021709999996</v>
      </c>
      <c r="I31" s="75">
        <v>15.768363069999998</v>
      </c>
      <c r="J31" s="36">
        <f t="shared" si="2"/>
        <v>0.65369237087207677</v>
      </c>
      <c r="K31" s="45">
        <f t="shared" si="3"/>
        <v>6.0827765461426257E-3</v>
      </c>
      <c r="M31" s="74"/>
      <c r="N31" s="74"/>
    </row>
    <row r="32" spans="1:14" x14ac:dyDescent="0.3">
      <c r="A32" s="30" t="s">
        <v>156</v>
      </c>
      <c r="B32" s="75">
        <v>49.210091529999993</v>
      </c>
      <c r="C32" s="75">
        <v>35.55062487</v>
      </c>
      <c r="D32" s="36">
        <f t="shared" si="0"/>
        <v>0.38422578252701167</v>
      </c>
      <c r="E32" s="45">
        <f t="shared" si="1"/>
        <v>4.8886028010404316E-3</v>
      </c>
      <c r="G32" s="30" t="s">
        <v>158</v>
      </c>
      <c r="H32" s="75">
        <v>23.727645020000001</v>
      </c>
      <c r="I32" s="75">
        <v>20.700924860000001</v>
      </c>
      <c r="J32" s="36">
        <f t="shared" si="2"/>
        <v>0.14621183258572534</v>
      </c>
      <c r="K32" s="45">
        <f t="shared" si="3"/>
        <v>5.5349686477482963E-3</v>
      </c>
      <c r="M32" s="74"/>
      <c r="N32" s="74"/>
    </row>
    <row r="33" spans="1:19" x14ac:dyDescent="0.3">
      <c r="A33" s="30" t="s">
        <v>139</v>
      </c>
      <c r="B33" s="75">
        <v>47.105845630000005</v>
      </c>
      <c r="C33" s="75">
        <v>40.507752689999997</v>
      </c>
      <c r="D33" s="36">
        <f t="shared" si="0"/>
        <v>0.16288469494948932</v>
      </c>
      <c r="E33" s="45">
        <f t="shared" si="1"/>
        <v>4.6795639213922068E-3</v>
      </c>
      <c r="G33" s="30" t="s">
        <v>198</v>
      </c>
      <c r="H33" s="75">
        <v>22.390643820000001</v>
      </c>
      <c r="I33" s="75">
        <v>7.1678195799999997</v>
      </c>
      <c r="J33" s="36">
        <f t="shared" si="2"/>
        <v>2.1237733553555769</v>
      </c>
      <c r="K33" s="45">
        <f t="shared" si="3"/>
        <v>5.2230852004966121E-3</v>
      </c>
      <c r="M33" s="74"/>
      <c r="N33" s="74"/>
    </row>
    <row r="34" spans="1:19" ht="15" thickBot="1" x14ac:dyDescent="0.35">
      <c r="A34" s="46" t="s">
        <v>171</v>
      </c>
      <c r="B34" s="76">
        <v>46.112752229999998</v>
      </c>
      <c r="C34" s="76">
        <v>43.335108820000016</v>
      </c>
      <c r="D34" s="47">
        <f t="shared" si="0"/>
        <v>6.4096837082777691E-2</v>
      </c>
      <c r="E34" s="48">
        <f t="shared" si="1"/>
        <v>4.5809085638020847E-3</v>
      </c>
      <c r="G34" s="46" t="s">
        <v>199</v>
      </c>
      <c r="H34" s="76">
        <v>21.447971259999999</v>
      </c>
      <c r="I34" s="76">
        <v>16.393441070000002</v>
      </c>
      <c r="J34" s="47">
        <f t="shared" si="2"/>
        <v>0.30832637079775704</v>
      </c>
      <c r="K34" s="48">
        <f t="shared" si="3"/>
        <v>5.0031871423330369E-3</v>
      </c>
      <c r="M34" s="74"/>
      <c r="N34" s="74"/>
    </row>
    <row r="35" spans="1:19" x14ac:dyDescent="0.3">
      <c r="A35" s="49" t="s">
        <v>127</v>
      </c>
      <c r="B35" s="77">
        <v>7824.0269644499995</v>
      </c>
      <c r="C35" s="77">
        <v>7172.7838653499994</v>
      </c>
      <c r="D35" s="50">
        <f t="shared" si="0"/>
        <v>9.0793632057700746E-2</v>
      </c>
      <c r="E35" s="51">
        <f t="shared" si="1"/>
        <v>0.77725033513722741</v>
      </c>
      <c r="G35" s="49" t="s">
        <v>127</v>
      </c>
      <c r="H35" s="77">
        <v>2327.1110556599997</v>
      </c>
      <c r="I35" s="77">
        <v>2333.87699238</v>
      </c>
      <c r="J35" s="50">
        <f t="shared" si="2"/>
        <v>-2.8990117054543685E-3</v>
      </c>
      <c r="K35" s="51">
        <f t="shared" si="3"/>
        <v>0.54284724514588756</v>
      </c>
      <c r="M35" s="74"/>
      <c r="N35" s="74"/>
    </row>
    <row r="36" spans="1:19" x14ac:dyDescent="0.3">
      <c r="A36" s="41" t="s">
        <v>177</v>
      </c>
      <c r="B36" s="78">
        <v>6705.073482759999</v>
      </c>
      <c r="C36" s="78">
        <v>6189.9122501600004</v>
      </c>
      <c r="D36" s="52">
        <f t="shared" si="0"/>
        <v>8.3225934678909708E-2</v>
      </c>
      <c r="E36" s="53">
        <f t="shared" si="1"/>
        <v>0.66609185209541222</v>
      </c>
      <c r="G36" s="41" t="s">
        <v>177</v>
      </c>
      <c r="H36" s="78">
        <v>1942.9114000500001</v>
      </c>
      <c r="I36" s="78">
        <v>1925.7274848999998</v>
      </c>
      <c r="J36" s="52">
        <f t="shared" si="2"/>
        <v>8.923336912799229E-3</v>
      </c>
      <c r="K36" s="53">
        <f t="shared" si="3"/>
        <v>0.45322465316574839</v>
      </c>
      <c r="M36" s="74"/>
      <c r="N36" s="74"/>
      <c r="S36" t="s">
        <v>147</v>
      </c>
    </row>
    <row r="37" spans="1:19" x14ac:dyDescent="0.3">
      <c r="A37" s="32" t="s">
        <v>129</v>
      </c>
      <c r="B37" s="78">
        <v>1267.3239081199999</v>
      </c>
      <c r="C37" s="78">
        <v>827.66977469000005</v>
      </c>
      <c r="D37" s="52">
        <f t="shared" si="0"/>
        <v>0.53119510567444639</v>
      </c>
      <c r="E37" s="53">
        <f t="shared" si="1"/>
        <v>0.12589781921628829</v>
      </c>
      <c r="G37" s="32" t="s">
        <v>128</v>
      </c>
      <c r="H37" s="78">
        <v>999.70652492000011</v>
      </c>
      <c r="I37" s="78">
        <v>804.83418599000004</v>
      </c>
      <c r="J37" s="52">
        <f t="shared" si="2"/>
        <v>0.2421273130816306</v>
      </c>
      <c r="K37" s="53">
        <f t="shared" si="3"/>
        <v>0.23320242138305561</v>
      </c>
      <c r="M37" s="74"/>
      <c r="N37" s="74"/>
    </row>
    <row r="38" spans="1:19" x14ac:dyDescent="0.3">
      <c r="A38" s="32" t="s">
        <v>130</v>
      </c>
      <c r="B38" s="78">
        <v>649.87255601999993</v>
      </c>
      <c r="C38" s="78">
        <v>508.37665149000003</v>
      </c>
      <c r="D38" s="52">
        <f t="shared" si="0"/>
        <v>0.27832888098871145</v>
      </c>
      <c r="E38" s="53">
        <f t="shared" si="1"/>
        <v>6.4559294626426331E-2</v>
      </c>
      <c r="G38" s="32" t="s">
        <v>129</v>
      </c>
      <c r="H38" s="78">
        <v>715.55658127999993</v>
      </c>
      <c r="I38" s="78">
        <v>740.65357368999992</v>
      </c>
      <c r="J38" s="52">
        <f t="shared" si="2"/>
        <v>-3.3884927179875235E-2</v>
      </c>
      <c r="K38" s="53">
        <f t="shared" si="3"/>
        <v>0.16691851381527262</v>
      </c>
      <c r="M38" s="74"/>
      <c r="N38" s="74"/>
    </row>
    <row r="39" spans="1:19" x14ac:dyDescent="0.3">
      <c r="A39" s="32" t="s">
        <v>128</v>
      </c>
      <c r="B39" s="78">
        <v>173.65642747999999</v>
      </c>
      <c r="C39" s="78">
        <v>133.68967868000001</v>
      </c>
      <c r="D39" s="52">
        <f t="shared" si="0"/>
        <v>0.29895164080440728</v>
      </c>
      <c r="E39" s="53">
        <f t="shared" si="1"/>
        <v>1.7251284673589037E-2</v>
      </c>
      <c r="G39" s="32" t="s">
        <v>130</v>
      </c>
      <c r="H39" s="78">
        <v>234.13587954999997</v>
      </c>
      <c r="I39" s="78">
        <v>314.61937788</v>
      </c>
      <c r="J39" s="52">
        <f t="shared" si="2"/>
        <v>-0.2558122734598296</v>
      </c>
      <c r="K39" s="53">
        <f t="shared" si="3"/>
        <v>5.4617082796454497E-2</v>
      </c>
      <c r="M39" s="74"/>
      <c r="N39" s="74"/>
    </row>
    <row r="40" spans="1:19" ht="15" thickBot="1" x14ac:dyDescent="0.35">
      <c r="A40" s="54" t="s">
        <v>131</v>
      </c>
      <c r="B40" s="79">
        <v>132.65953141999998</v>
      </c>
      <c r="C40" s="79">
        <v>64.307323620000005</v>
      </c>
      <c r="D40" s="55">
        <f t="shared" si="0"/>
        <v>1.0628992772876336</v>
      </c>
      <c r="E40" s="56">
        <f t="shared" si="1"/>
        <v>1.3178592778864582E-2</v>
      </c>
      <c r="G40" s="54" t="s">
        <v>131</v>
      </c>
      <c r="H40" s="79">
        <v>10.16909111</v>
      </c>
      <c r="I40" s="79">
        <v>16.08375479</v>
      </c>
      <c r="J40" s="55">
        <f t="shared" si="2"/>
        <v>-0.36774147313396088</v>
      </c>
      <c r="K40" s="56">
        <f t="shared" si="3"/>
        <v>2.3721528378607679E-3</v>
      </c>
      <c r="M40" s="74"/>
      <c r="N40" s="74"/>
    </row>
    <row r="41" spans="1:19" ht="18.600000000000001" thickBot="1" x14ac:dyDescent="0.4">
      <c r="A41" s="80" t="s">
        <v>39</v>
      </c>
      <c r="B41" s="81">
        <v>10066.28959905</v>
      </c>
      <c r="C41" s="81">
        <v>8723.0699692300004</v>
      </c>
      <c r="D41" s="82">
        <f t="shared" si="0"/>
        <v>0.15398473640107313</v>
      </c>
      <c r="E41" s="83">
        <f t="shared" si="1"/>
        <v>1</v>
      </c>
      <c r="F41" s="84"/>
      <c r="G41" s="80" t="s">
        <v>39</v>
      </c>
      <c r="H41" s="81">
        <v>4286.8616843299997</v>
      </c>
      <c r="I41" s="81">
        <v>4210.0678847299996</v>
      </c>
      <c r="J41" s="82">
        <f t="shared" si="2"/>
        <v>1.8240513384245594E-2</v>
      </c>
      <c r="K41" s="83">
        <f t="shared" si="3"/>
        <v>1</v>
      </c>
      <c r="M41" s="74"/>
      <c r="N41" s="74"/>
    </row>
    <row r="42" spans="1:19" x14ac:dyDescent="0.3">
      <c r="A42" s="118" t="s">
        <v>38</v>
      </c>
      <c r="B42" s="118"/>
      <c r="C42" s="118"/>
      <c r="G42" t="s">
        <v>38</v>
      </c>
    </row>
    <row r="43" spans="1:19" x14ac:dyDescent="0.3">
      <c r="A43" s="118" t="s">
        <v>169</v>
      </c>
      <c r="G43" s="118" t="s">
        <v>169</v>
      </c>
    </row>
    <row r="45" spans="1:19" x14ac:dyDescent="0.3">
      <c r="K45" s="122"/>
    </row>
    <row r="64" spans="1:10" x14ac:dyDescent="0.3">
      <c r="A64" t="s">
        <v>41</v>
      </c>
      <c r="B64" s="1"/>
      <c r="C64" s="1">
        <f>C41-C5-C6-C7-C8-C9-C10-C11-C12-C13-C14</f>
        <v>1875.7309495299999</v>
      </c>
      <c r="D64" s="1"/>
      <c r="G64" t="s">
        <v>41</v>
      </c>
      <c r="H64" s="1"/>
      <c r="I64" s="1">
        <f>I41-I5-I6-I7-I8-I9-I10-I11-I12-I13-I14</f>
        <v>1491.5092145300002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C31" sqref="C31"/>
    </sheetView>
  </sheetViews>
  <sheetFormatPr baseColWidth="10" defaultRowHeight="14.4" x14ac:dyDescent="0.3"/>
  <cols>
    <col min="1" max="1" width="8.33203125" customWidth="1"/>
    <col min="2" max="2" width="38.44140625" bestFit="1" customWidth="1"/>
    <col min="3" max="4" width="14" customWidth="1"/>
    <col min="5" max="6" width="14.44140625" customWidth="1"/>
    <col min="7" max="7" width="13" customWidth="1"/>
    <col min="9" max="9" width="13.109375" bestFit="1" customWidth="1"/>
  </cols>
  <sheetData>
    <row r="1" spans="1:10" ht="15.6" x14ac:dyDescent="0.3">
      <c r="A1" s="12" t="s">
        <v>50</v>
      </c>
    </row>
    <row r="3" spans="1:10" ht="15.6" x14ac:dyDescent="0.3">
      <c r="A3" s="11" t="s">
        <v>186</v>
      </c>
    </row>
    <row r="4" spans="1:10" ht="15" thickBot="1" x14ac:dyDescent="0.35"/>
    <row r="5" spans="1:10" x14ac:dyDescent="0.3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42" t="s">
        <v>162</v>
      </c>
    </row>
    <row r="6" spans="1:10" x14ac:dyDescent="0.3">
      <c r="A6" s="153"/>
      <c r="B6" s="151"/>
      <c r="C6" s="85" t="s">
        <v>187</v>
      </c>
      <c r="D6" s="85" t="s">
        <v>180</v>
      </c>
      <c r="E6" s="85" t="s">
        <v>187</v>
      </c>
      <c r="F6" s="85" t="s">
        <v>180</v>
      </c>
      <c r="G6" s="144"/>
    </row>
    <row r="7" spans="1:10" x14ac:dyDescent="0.3">
      <c r="A7" s="88">
        <v>7</v>
      </c>
      <c r="B7" s="100" t="s">
        <v>91</v>
      </c>
      <c r="C7" s="100">
        <v>2767351.8493899992</v>
      </c>
      <c r="D7" s="100">
        <v>2624906.1324200002</v>
      </c>
      <c r="E7" s="100">
        <v>230685.86908999999</v>
      </c>
      <c r="F7" s="100">
        <v>266899.55718</v>
      </c>
      <c r="G7" s="22">
        <f t="shared" ref="G7:G30" si="0">D7-F7</f>
        <v>2358006.5752400002</v>
      </c>
      <c r="H7" s="1"/>
      <c r="I7" s="123"/>
      <c r="J7" s="124"/>
    </row>
    <row r="8" spans="1:10" x14ac:dyDescent="0.3">
      <c r="A8" s="88">
        <v>8</v>
      </c>
      <c r="B8" s="100" t="s">
        <v>92</v>
      </c>
      <c r="C8" s="100">
        <v>2127586.3469599998</v>
      </c>
      <c r="D8" s="100">
        <v>2245128.3576800004</v>
      </c>
      <c r="E8" s="100">
        <v>594881.72415999998</v>
      </c>
      <c r="F8" s="100">
        <v>625657.46560999984</v>
      </c>
      <c r="G8" s="22">
        <f t="shared" si="0"/>
        <v>1619470.8920700005</v>
      </c>
      <c r="H8" s="1"/>
      <c r="I8" s="123"/>
      <c r="J8" s="1"/>
    </row>
    <row r="9" spans="1:10" x14ac:dyDescent="0.3">
      <c r="A9" s="88">
        <v>15</v>
      </c>
      <c r="B9" s="100" t="s">
        <v>99</v>
      </c>
      <c r="C9" s="100">
        <v>2003500.47175</v>
      </c>
      <c r="D9" s="100">
        <v>3192293.35757</v>
      </c>
      <c r="E9" s="100">
        <v>1259555.2422</v>
      </c>
      <c r="F9" s="100">
        <v>1574470.5773800001</v>
      </c>
      <c r="G9" s="22">
        <f t="shared" si="0"/>
        <v>1617822.7801899998</v>
      </c>
      <c r="H9" s="1"/>
      <c r="I9" s="123"/>
      <c r="J9" s="1"/>
    </row>
    <row r="10" spans="1:10" x14ac:dyDescent="0.3">
      <c r="A10" s="88">
        <v>20</v>
      </c>
      <c r="B10" s="100" t="s">
        <v>104</v>
      </c>
      <c r="C10" s="100">
        <v>414889.38566999993</v>
      </c>
      <c r="D10" s="100">
        <v>520712.46722999989</v>
      </c>
      <c r="E10" s="100">
        <v>71646.515339999998</v>
      </c>
      <c r="F10" s="100">
        <v>88972.60248999999</v>
      </c>
      <c r="G10" s="22">
        <f t="shared" si="0"/>
        <v>431739.86473999987</v>
      </c>
      <c r="H10" s="1"/>
      <c r="I10" s="123"/>
      <c r="J10" s="1"/>
    </row>
    <row r="11" spans="1:10" x14ac:dyDescent="0.3">
      <c r="A11" s="88">
        <v>2</v>
      </c>
      <c r="B11" s="100" t="s">
        <v>86</v>
      </c>
      <c r="C11" s="100">
        <v>283205.25673999998</v>
      </c>
      <c r="D11" s="100">
        <v>278573.65267000004</v>
      </c>
      <c r="E11" s="100">
        <v>66008.730929999991</v>
      </c>
      <c r="F11" s="100">
        <v>82367.260609999998</v>
      </c>
      <c r="G11" s="22">
        <f t="shared" si="0"/>
        <v>196206.39206000004</v>
      </c>
      <c r="H11" s="1"/>
      <c r="I11" s="123"/>
      <c r="J11" s="1"/>
    </row>
    <row r="12" spans="1:10" x14ac:dyDescent="0.3">
      <c r="A12" s="88">
        <v>3</v>
      </c>
      <c r="B12" s="100" t="s">
        <v>87</v>
      </c>
      <c r="C12" s="100">
        <v>218170.60614000005</v>
      </c>
      <c r="D12" s="100">
        <v>230218.77972999998</v>
      </c>
      <c r="E12" s="100">
        <v>487492.75315</v>
      </c>
      <c r="F12" s="100">
        <v>479694.31554000004</v>
      </c>
      <c r="G12" s="22">
        <f t="shared" si="0"/>
        <v>-249475.53581000006</v>
      </c>
      <c r="H12" s="1"/>
      <c r="I12" s="123"/>
      <c r="J12" s="1"/>
    </row>
    <row r="13" spans="1:10" x14ac:dyDescent="0.3">
      <c r="A13" s="88">
        <v>22</v>
      </c>
      <c r="B13" s="100" t="s">
        <v>106</v>
      </c>
      <c r="C13" s="100">
        <v>189394.01428999999</v>
      </c>
      <c r="D13" s="100">
        <v>227127.75291000004</v>
      </c>
      <c r="E13" s="100">
        <v>109372.45659</v>
      </c>
      <c r="F13" s="100">
        <v>131099.20769000001</v>
      </c>
      <c r="G13" s="22">
        <f t="shared" si="0"/>
        <v>96028.545220000029</v>
      </c>
      <c r="H13" s="1"/>
      <c r="I13" s="123"/>
      <c r="J13" s="1"/>
    </row>
    <row r="14" spans="1:10" x14ac:dyDescent="0.3">
      <c r="A14" s="88">
        <v>21</v>
      </c>
      <c r="B14" s="100" t="s">
        <v>105</v>
      </c>
      <c r="C14" s="100">
        <v>144111.90114</v>
      </c>
      <c r="D14" s="100">
        <v>150915.30611999999</v>
      </c>
      <c r="E14" s="100">
        <v>50078.821309999992</v>
      </c>
      <c r="F14" s="100">
        <v>51204.831830000003</v>
      </c>
      <c r="G14" s="22">
        <f t="shared" si="0"/>
        <v>99710.474289999984</v>
      </c>
      <c r="H14" s="1"/>
      <c r="I14" s="123"/>
      <c r="J14" s="1"/>
    </row>
    <row r="15" spans="1:10" x14ac:dyDescent="0.3">
      <c r="A15" s="88">
        <v>6</v>
      </c>
      <c r="B15" s="100" t="s">
        <v>90</v>
      </c>
      <c r="C15" s="100">
        <v>128262.01851999998</v>
      </c>
      <c r="D15" s="100">
        <v>147901.38936</v>
      </c>
      <c r="E15" s="100">
        <v>29135.94456</v>
      </c>
      <c r="F15" s="100">
        <v>26952.985639999999</v>
      </c>
      <c r="G15" s="22">
        <f t="shared" si="0"/>
        <v>120948.40372</v>
      </c>
      <c r="H15" s="1"/>
      <c r="I15" s="123"/>
      <c r="J15" s="1"/>
    </row>
    <row r="16" spans="1:10" x14ac:dyDescent="0.3">
      <c r="A16" s="88">
        <v>10</v>
      </c>
      <c r="B16" s="100" t="s">
        <v>94</v>
      </c>
      <c r="C16" s="100">
        <v>89393.712729999999</v>
      </c>
      <c r="D16" s="100">
        <v>122890.91878000001</v>
      </c>
      <c r="E16" s="100">
        <v>466013.84966000001</v>
      </c>
      <c r="F16" s="100">
        <v>306125.43204999994</v>
      </c>
      <c r="G16" s="22">
        <f t="shared" si="0"/>
        <v>-183234.51326999994</v>
      </c>
      <c r="H16" s="1"/>
      <c r="I16" s="123"/>
      <c r="J16" s="1"/>
    </row>
    <row r="17" spans="1:10" x14ac:dyDescent="0.3">
      <c r="A17" s="88">
        <v>12</v>
      </c>
      <c r="B17" s="100" t="s">
        <v>96</v>
      </c>
      <c r="C17" s="100">
        <v>81652.778219999993</v>
      </c>
      <c r="D17" s="100">
        <v>90011.010190000015</v>
      </c>
      <c r="E17" s="100">
        <v>206000.44228000002</v>
      </c>
      <c r="F17" s="100">
        <v>186762.51401999994</v>
      </c>
      <c r="G17" s="22">
        <f t="shared" si="0"/>
        <v>-96751.503829999929</v>
      </c>
      <c r="H17" s="1"/>
      <c r="I17" s="123"/>
      <c r="J17" s="1"/>
    </row>
    <row r="18" spans="1:10" x14ac:dyDescent="0.3">
      <c r="A18" s="88">
        <v>19</v>
      </c>
      <c r="B18" s="100" t="s">
        <v>103</v>
      </c>
      <c r="C18" s="100">
        <v>67574.49801000001</v>
      </c>
      <c r="D18" s="100">
        <v>67532.425470000002</v>
      </c>
      <c r="E18" s="100">
        <v>78242.079039999997</v>
      </c>
      <c r="F18" s="100">
        <v>85078.850980000003</v>
      </c>
      <c r="G18" s="22">
        <f t="shared" si="0"/>
        <v>-17546.425510000001</v>
      </c>
      <c r="H18" s="1"/>
      <c r="I18" s="123"/>
      <c r="J18" s="1"/>
    </row>
    <row r="19" spans="1:10" x14ac:dyDescent="0.3">
      <c r="A19" s="88">
        <v>4</v>
      </c>
      <c r="B19" s="100" t="s">
        <v>88</v>
      </c>
      <c r="C19" s="100">
        <v>40268.852649999993</v>
      </c>
      <c r="D19" s="100">
        <v>77629.896180000011</v>
      </c>
      <c r="E19" s="100">
        <v>91051.940679999985</v>
      </c>
      <c r="F19" s="100">
        <v>109346.84872999998</v>
      </c>
      <c r="G19" s="22">
        <f t="shared" si="0"/>
        <v>-31716.952549999973</v>
      </c>
      <c r="H19" s="1"/>
      <c r="I19" s="123"/>
      <c r="J19" s="1"/>
    </row>
    <row r="20" spans="1:10" x14ac:dyDescent="0.3">
      <c r="A20" s="88">
        <v>23</v>
      </c>
      <c r="B20" s="100" t="s">
        <v>107</v>
      </c>
      <c r="C20" s="100">
        <v>37221.545170000005</v>
      </c>
      <c r="D20" s="100">
        <v>34642.847280000002</v>
      </c>
      <c r="E20" s="100">
        <v>258480.89983000001</v>
      </c>
      <c r="F20" s="100">
        <v>208379.59922000003</v>
      </c>
      <c r="G20" s="22">
        <f t="shared" si="0"/>
        <v>-173736.75194000005</v>
      </c>
      <c r="H20" s="1"/>
      <c r="I20" s="123"/>
      <c r="J20" s="1"/>
    </row>
    <row r="21" spans="1:10" x14ac:dyDescent="0.3">
      <c r="A21" s="88">
        <v>24</v>
      </c>
      <c r="B21" s="100" t="s">
        <v>108</v>
      </c>
      <c r="C21" s="100">
        <v>36638.228170000002</v>
      </c>
      <c r="D21" s="100">
        <v>40962.953609999997</v>
      </c>
      <c r="E21" s="100">
        <v>79764.014579999988</v>
      </c>
      <c r="F21" s="100">
        <v>58478.812659999996</v>
      </c>
      <c r="G21" s="22">
        <f t="shared" si="0"/>
        <v>-17515.859049999999</v>
      </c>
      <c r="H21" s="1"/>
      <c r="I21" s="123"/>
      <c r="J21" s="1"/>
    </row>
    <row r="22" spans="1:10" x14ac:dyDescent="0.3">
      <c r="A22" s="88">
        <v>11</v>
      </c>
      <c r="B22" s="100" t="s">
        <v>95</v>
      </c>
      <c r="C22" s="100">
        <v>27937.988359999996</v>
      </c>
      <c r="D22" s="100">
        <v>19323.454670000003</v>
      </c>
      <c r="E22" s="100">
        <v>7962.8435500000005</v>
      </c>
      <c r="F22" s="100">
        <v>6298.2938700000004</v>
      </c>
      <c r="G22" s="22">
        <f t="shared" si="0"/>
        <v>13025.160800000001</v>
      </c>
      <c r="H22" s="1"/>
      <c r="I22" s="123"/>
      <c r="J22" s="1"/>
    </row>
    <row r="23" spans="1:10" x14ac:dyDescent="0.3">
      <c r="A23" s="88">
        <v>16</v>
      </c>
      <c r="B23" s="100" t="s">
        <v>100</v>
      </c>
      <c r="C23" s="100">
        <v>26498.861990000001</v>
      </c>
      <c r="D23" s="100">
        <v>28245.354029999999</v>
      </c>
      <c r="E23" s="100">
        <v>78776.123520000008</v>
      </c>
      <c r="F23" s="100">
        <v>68810.649340000004</v>
      </c>
      <c r="G23" s="22">
        <f t="shared" si="0"/>
        <v>-40565.295310000001</v>
      </c>
      <c r="H23" s="1"/>
      <c r="I23" s="123"/>
      <c r="J23" s="1"/>
    </row>
    <row r="24" spans="1:10" x14ac:dyDescent="0.3">
      <c r="A24" s="88">
        <v>1</v>
      </c>
      <c r="B24" s="100" t="s">
        <v>85</v>
      </c>
      <c r="C24" s="100">
        <v>24181.289729999997</v>
      </c>
      <c r="D24" s="100">
        <v>37638.314970000007</v>
      </c>
      <c r="E24" s="100">
        <v>40137.505720000001</v>
      </c>
      <c r="F24" s="100">
        <v>34569.230619999995</v>
      </c>
      <c r="G24" s="22">
        <f t="shared" si="0"/>
        <v>3069.0843500000119</v>
      </c>
      <c r="H24" s="1"/>
      <c r="I24" s="123"/>
      <c r="J24" s="1"/>
    </row>
    <row r="25" spans="1:10" x14ac:dyDescent="0.3">
      <c r="A25" s="88">
        <v>9</v>
      </c>
      <c r="B25" s="100" t="s">
        <v>93</v>
      </c>
      <c r="C25" s="100">
        <v>20609.440810000004</v>
      </c>
      <c r="D25" s="100">
        <v>21307.392620000002</v>
      </c>
      <c r="E25" s="100">
        <v>96853.92978000002</v>
      </c>
      <c r="F25" s="100">
        <v>111634.80536000001</v>
      </c>
      <c r="G25" s="22">
        <f t="shared" si="0"/>
        <v>-90327.412740000014</v>
      </c>
      <c r="H25" s="1"/>
      <c r="I25" s="123"/>
      <c r="J25" s="1"/>
    </row>
    <row r="26" spans="1:10" x14ac:dyDescent="0.3">
      <c r="A26" s="88">
        <v>17</v>
      </c>
      <c r="B26" s="100" t="s">
        <v>101</v>
      </c>
      <c r="C26" s="100">
        <v>18906.081950000003</v>
      </c>
      <c r="D26" s="100">
        <v>18192.828260000002</v>
      </c>
      <c r="E26" s="100">
        <v>208814.74412000002</v>
      </c>
      <c r="F26" s="100">
        <v>110066.77986999997</v>
      </c>
      <c r="G26" s="22">
        <f t="shared" si="0"/>
        <v>-91873.95160999996</v>
      </c>
      <c r="H26" s="1"/>
      <c r="I26" s="123"/>
      <c r="J26" s="1"/>
    </row>
    <row r="27" spans="1:10" x14ac:dyDescent="0.3">
      <c r="A27" s="88">
        <v>18</v>
      </c>
      <c r="B27" s="100" t="s">
        <v>102</v>
      </c>
      <c r="C27" s="100">
        <v>12032.511829999999</v>
      </c>
      <c r="D27" s="100">
        <v>10320.12889</v>
      </c>
      <c r="E27" s="100">
        <v>23169.711309999999</v>
      </c>
      <c r="F27" s="100">
        <v>31046.667120000002</v>
      </c>
      <c r="G27" s="22">
        <f t="shared" si="0"/>
        <v>-20726.538230000002</v>
      </c>
      <c r="H27" s="1"/>
      <c r="I27" s="123"/>
      <c r="J27" s="1"/>
    </row>
    <row r="28" spans="1:10" x14ac:dyDescent="0.3">
      <c r="A28" s="88">
        <v>5</v>
      </c>
      <c r="B28" s="100" t="s">
        <v>89</v>
      </c>
      <c r="C28" s="100">
        <v>11639.279980000001</v>
      </c>
      <c r="D28" s="100">
        <v>10784.623869999999</v>
      </c>
      <c r="E28" s="100">
        <v>11375.063179999999</v>
      </c>
      <c r="F28" s="100">
        <v>8212.5171399999999</v>
      </c>
      <c r="G28" s="22">
        <f t="shared" si="0"/>
        <v>2572.1067299999995</v>
      </c>
      <c r="H28" s="1"/>
      <c r="I28" s="123"/>
      <c r="J28" s="1"/>
    </row>
    <row r="29" spans="1:10" x14ac:dyDescent="0.3">
      <c r="A29" s="88">
        <v>13</v>
      </c>
      <c r="B29" s="100" t="s">
        <v>97</v>
      </c>
      <c r="C29" s="100">
        <v>4103.6623399999999</v>
      </c>
      <c r="D29" s="100">
        <v>8241.4365600000001</v>
      </c>
      <c r="E29" s="100">
        <v>10018.702219999999</v>
      </c>
      <c r="F29" s="100">
        <v>10517.764580000001</v>
      </c>
      <c r="G29" s="22">
        <f t="shared" si="0"/>
        <v>-2276.3280200000008</v>
      </c>
      <c r="H29" s="1"/>
      <c r="I29" s="123"/>
      <c r="J29" s="126"/>
    </row>
    <row r="30" spans="1:10" x14ac:dyDescent="0.3">
      <c r="A30" s="88">
        <v>14</v>
      </c>
      <c r="B30" s="100" t="s">
        <v>98</v>
      </c>
      <c r="C30" s="100">
        <v>1786.8661299999999</v>
      </c>
      <c r="D30" s="100">
        <v>3620.5466799999999</v>
      </c>
      <c r="E30" s="100">
        <v>4015.08025</v>
      </c>
      <c r="F30" s="100">
        <v>423.93338</v>
      </c>
      <c r="G30" s="22">
        <f t="shared" si="0"/>
        <v>3196.6133</v>
      </c>
      <c r="H30" s="1"/>
      <c r="I30" s="123"/>
      <c r="J30" s="1"/>
    </row>
    <row r="31" spans="1:10" x14ac:dyDescent="0.3">
      <c r="A31" s="23"/>
      <c r="B31" s="24" t="s">
        <v>46</v>
      </c>
      <c r="C31" s="102">
        <f>'Export-Import Provincias'!F16</f>
        <v>8723069.9692299999</v>
      </c>
      <c r="D31" s="102">
        <f>'Export-Import Provincias'!H16</f>
        <v>10066289.599049998</v>
      </c>
      <c r="E31" s="102">
        <f>'Export-Import Provincias'!F52</f>
        <v>4210067.88473</v>
      </c>
      <c r="F31" s="102">
        <f>'Export-Import Provincias'!H52</f>
        <v>4286861.6843299996</v>
      </c>
      <c r="G31" s="26">
        <f t="shared" ref="G31:G32" si="1">D31-F31</f>
        <v>5779427.9147199988</v>
      </c>
    </row>
    <row r="32" spans="1:10" ht="15" thickBot="1" x14ac:dyDescent="0.35">
      <c r="A32" s="27"/>
      <c r="B32" s="28" t="s">
        <v>159</v>
      </c>
      <c r="C32" s="101">
        <v>22743801.620000008</v>
      </c>
      <c r="D32" s="101">
        <v>24687785.473580003</v>
      </c>
      <c r="E32" s="101">
        <v>23758265.371809997</v>
      </c>
      <c r="F32" s="101">
        <v>24407229.630989991</v>
      </c>
      <c r="G32" s="29">
        <f t="shared" si="1"/>
        <v>280555.84259001166</v>
      </c>
    </row>
    <row r="33" spans="1:7" x14ac:dyDescent="0.3">
      <c r="A33" s="3" t="s">
        <v>38</v>
      </c>
      <c r="B33" s="3"/>
    </row>
    <row r="34" spans="1:7" x14ac:dyDescent="0.3">
      <c r="A34" s="118" t="s">
        <v>169</v>
      </c>
      <c r="B34" s="3"/>
    </row>
    <row r="35" spans="1:7" x14ac:dyDescent="0.3">
      <c r="A35" t="s">
        <v>48</v>
      </c>
    </row>
    <row r="36" spans="1:7" x14ac:dyDescent="0.3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3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topLeftCell="A31" zoomScale="85" zoomScaleNormal="85" zoomScaleSheetLayoutView="40" zoomScalePageLayoutView="85" workbookViewId="0">
      <selection activeCell="F53" sqref="F53"/>
    </sheetView>
  </sheetViews>
  <sheetFormatPr baseColWidth="10" defaultRowHeight="14.4" x14ac:dyDescent="0.3"/>
  <cols>
    <col min="1" max="1" width="10.109375" customWidth="1"/>
    <col min="2" max="2" width="45.44140625" customWidth="1"/>
    <col min="3" max="3" width="12.44140625" customWidth="1"/>
    <col min="4" max="4" width="13.44140625" style="90" customWidth="1"/>
    <col min="5" max="5" width="14.5546875" style="90" customWidth="1"/>
    <col min="6" max="6" width="15.44140625" customWidth="1"/>
    <col min="7" max="7" width="4.6640625" style="90" customWidth="1"/>
    <col min="8" max="8" width="4.88671875" customWidth="1"/>
    <col min="9" max="9" width="11.33203125" customWidth="1"/>
    <col min="10" max="10" width="45.44140625" customWidth="1"/>
    <col min="11" max="11" width="14.44140625" bestFit="1" customWidth="1"/>
    <col min="12" max="12" width="14.44140625" style="90" bestFit="1" customWidth="1"/>
    <col min="13" max="13" width="14.44140625" style="90" customWidth="1"/>
    <col min="14" max="14" width="15.33203125" customWidth="1"/>
    <col min="15" max="15" width="10.44140625" bestFit="1" customWidth="1"/>
  </cols>
  <sheetData>
    <row r="1" spans="1:16" ht="15.6" x14ac:dyDescent="0.3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6" ht="10.199999999999999" customHeight="1" x14ac:dyDescent="0.3">
      <c r="A2" s="90"/>
      <c r="B2" s="90"/>
      <c r="C2" s="90"/>
      <c r="F2" s="90"/>
      <c r="H2" s="90"/>
      <c r="I2" s="70"/>
      <c r="J2" s="90"/>
      <c r="K2" s="90"/>
      <c r="N2" s="90"/>
    </row>
    <row r="3" spans="1:16" ht="30.75" customHeight="1" x14ac:dyDescent="0.3">
      <c r="A3" s="160" t="s">
        <v>188</v>
      </c>
      <c r="B3" s="160"/>
      <c r="C3" s="160"/>
      <c r="D3" s="160"/>
      <c r="E3" s="160"/>
      <c r="F3" s="160"/>
      <c r="H3" s="90"/>
      <c r="I3" s="161" t="s">
        <v>189</v>
      </c>
      <c r="J3" s="161"/>
      <c r="K3" s="161"/>
      <c r="L3" s="161"/>
      <c r="M3" s="161"/>
      <c r="N3" s="161"/>
    </row>
    <row r="4" spans="1:16" ht="7.95" customHeight="1" thickBot="1" x14ac:dyDescent="0.35">
      <c r="A4" s="90"/>
      <c r="B4" s="3"/>
      <c r="C4" s="90"/>
      <c r="F4" s="90"/>
      <c r="H4" s="90"/>
      <c r="I4" t="s">
        <v>141</v>
      </c>
    </row>
    <row r="5" spans="1:16" ht="22.95" customHeight="1" thickBot="1" x14ac:dyDescent="0.35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6" ht="93.75" customHeight="1" x14ac:dyDescent="0.3">
      <c r="A6" s="40" t="s">
        <v>110</v>
      </c>
      <c r="B6" s="99" t="s">
        <v>52</v>
      </c>
      <c r="C6" s="19" t="s">
        <v>190</v>
      </c>
      <c r="D6" s="19" t="s">
        <v>191</v>
      </c>
      <c r="E6" s="91" t="s">
        <v>163</v>
      </c>
      <c r="F6" s="20" t="s">
        <v>137</v>
      </c>
      <c r="I6" s="57" t="s">
        <v>110</v>
      </c>
      <c r="J6" s="58" t="s">
        <v>52</v>
      </c>
      <c r="K6" s="59" t="s">
        <v>192</v>
      </c>
      <c r="L6" s="59" t="s">
        <v>193</v>
      </c>
      <c r="M6" s="59" t="s">
        <v>163</v>
      </c>
      <c r="N6" s="60" t="s">
        <v>53</v>
      </c>
    </row>
    <row r="7" spans="1:16" ht="27.6" x14ac:dyDescent="0.3">
      <c r="A7" s="61">
        <v>1</v>
      </c>
      <c r="B7" s="69" t="s">
        <v>142</v>
      </c>
      <c r="C7" s="100">
        <v>1755006.60381</v>
      </c>
      <c r="D7" s="92">
        <v>1058728.8391200001</v>
      </c>
      <c r="E7" s="96">
        <f t="shared" ref="E7:E26" si="0">(C7/D7)-1</f>
        <v>0.65765448050771491</v>
      </c>
      <c r="F7" s="31">
        <f t="shared" ref="F7:F26" si="1">C7/$C$30</f>
        <v>0.1743449347985804</v>
      </c>
      <c r="I7" s="61">
        <v>1</v>
      </c>
      <c r="J7" s="69" t="s">
        <v>114</v>
      </c>
      <c r="K7" s="100">
        <v>347216.22749199998</v>
      </c>
      <c r="L7" s="92">
        <v>285815.535959</v>
      </c>
      <c r="M7" s="96">
        <f t="shared" ref="M7:M26" si="2">(K7/L7)-1</f>
        <v>0.21482629111458751</v>
      </c>
      <c r="N7" s="31">
        <f t="shared" ref="N7:N26" si="3">K7/$K$30</f>
        <v>7.6893251200998713E-2</v>
      </c>
    </row>
    <row r="8" spans="1:16" ht="41.4" x14ac:dyDescent="0.3">
      <c r="A8" s="61">
        <v>2</v>
      </c>
      <c r="B8" s="66" t="s">
        <v>117</v>
      </c>
      <c r="C8" s="100">
        <v>748702.08550000004</v>
      </c>
      <c r="D8" s="92">
        <v>439432.12888999999</v>
      </c>
      <c r="E8" s="96">
        <f t="shared" si="0"/>
        <v>0.70379459369803499</v>
      </c>
      <c r="F8" s="31">
        <f t="shared" si="1"/>
        <v>7.4377165303356502E-2</v>
      </c>
      <c r="I8" s="61">
        <v>2</v>
      </c>
      <c r="J8" s="66" t="s">
        <v>113</v>
      </c>
      <c r="K8" s="100">
        <v>322926.45152399997</v>
      </c>
      <c r="L8" s="92">
        <v>291473.29559200001</v>
      </c>
      <c r="M8" s="96">
        <f t="shared" si="2"/>
        <v>0.10791093526464124</v>
      </c>
      <c r="N8" s="31">
        <f t="shared" si="3"/>
        <v>7.1514125177384397E-2</v>
      </c>
      <c r="P8" s="1"/>
    </row>
    <row r="9" spans="1:16" ht="41.4" x14ac:dyDescent="0.3">
      <c r="A9" s="61">
        <v>3</v>
      </c>
      <c r="B9" s="69" t="s">
        <v>113</v>
      </c>
      <c r="C9" s="100">
        <v>638866.54191000003</v>
      </c>
      <c r="D9" s="92">
        <v>680199.80842999986</v>
      </c>
      <c r="E9" s="96">
        <f t="shared" si="0"/>
        <v>-6.0766360130860675E-2</v>
      </c>
      <c r="F9" s="31">
        <f t="shared" si="1"/>
        <v>6.3465941012693775E-2</v>
      </c>
      <c r="I9" s="61">
        <v>3</v>
      </c>
      <c r="J9" s="66" t="s">
        <v>115</v>
      </c>
      <c r="K9" s="100">
        <v>312064.90866700001</v>
      </c>
      <c r="L9" s="92">
        <v>297955.102312</v>
      </c>
      <c r="M9" s="96">
        <f t="shared" si="2"/>
        <v>4.7355478209683666E-2</v>
      </c>
      <c r="N9" s="31">
        <f t="shared" si="3"/>
        <v>6.9108767140502458E-2</v>
      </c>
    </row>
    <row r="10" spans="1:16" x14ac:dyDescent="0.3">
      <c r="A10" s="61">
        <v>4</v>
      </c>
      <c r="B10" s="66" t="s">
        <v>116</v>
      </c>
      <c r="C10" s="100">
        <v>607345.94266999979</v>
      </c>
      <c r="D10" s="92">
        <v>548533.89015000011</v>
      </c>
      <c r="E10" s="96">
        <f t="shared" si="0"/>
        <v>0.10721680752289919</v>
      </c>
      <c r="F10" s="31">
        <f t="shared" si="1"/>
        <v>6.0334638368373369E-2</v>
      </c>
      <c r="I10" s="61">
        <v>4</v>
      </c>
      <c r="J10" s="66" t="s">
        <v>172</v>
      </c>
      <c r="K10" s="100">
        <v>280164.20396800002</v>
      </c>
      <c r="L10" s="92">
        <v>291256.436239</v>
      </c>
      <c r="M10" s="96">
        <f t="shared" si="2"/>
        <v>-3.8084076061062233E-2</v>
      </c>
      <c r="N10" s="31">
        <f t="shared" si="3"/>
        <v>6.2044152339439905E-2</v>
      </c>
    </row>
    <row r="11" spans="1:16" ht="27.6" x14ac:dyDescent="0.3">
      <c r="A11" s="61">
        <v>5</v>
      </c>
      <c r="B11" s="69" t="s">
        <v>114</v>
      </c>
      <c r="C11" s="100">
        <v>527350.46642000007</v>
      </c>
      <c r="D11" s="92">
        <v>585988.93252999987</v>
      </c>
      <c r="E11" s="96">
        <f t="shared" si="0"/>
        <v>-0.1000675317481321</v>
      </c>
      <c r="F11" s="31">
        <f t="shared" si="1"/>
        <v>5.2387770213740775E-2</v>
      </c>
      <c r="I11" s="61">
        <v>5</v>
      </c>
      <c r="J11" s="66" t="s">
        <v>160</v>
      </c>
      <c r="K11" s="100">
        <v>242867.53956</v>
      </c>
      <c r="L11" s="92">
        <v>25238.674599999998</v>
      </c>
      <c r="M11" s="96">
        <f t="shared" si="2"/>
        <v>8.622832553972545</v>
      </c>
      <c r="N11" s="31">
        <f t="shared" si="3"/>
        <v>5.3784567797557366E-2</v>
      </c>
    </row>
    <row r="12" spans="1:16" ht="41.4" x14ac:dyDescent="0.3">
      <c r="A12" s="61">
        <v>6</v>
      </c>
      <c r="B12" s="69" t="s">
        <v>132</v>
      </c>
      <c r="C12" s="100">
        <v>410951.12481999997</v>
      </c>
      <c r="D12" s="92">
        <v>318683.01824</v>
      </c>
      <c r="E12" s="96">
        <f t="shared" si="0"/>
        <v>0.28952941104164176</v>
      </c>
      <c r="F12" s="31">
        <f t="shared" si="1"/>
        <v>4.0824488584034306E-2</v>
      </c>
      <c r="I12" s="61">
        <v>6</v>
      </c>
      <c r="J12" s="69" t="s">
        <v>116</v>
      </c>
      <c r="K12" s="100">
        <v>205420.12693299999</v>
      </c>
      <c r="L12" s="92">
        <v>200357.473448</v>
      </c>
      <c r="M12" s="96">
        <f t="shared" si="2"/>
        <v>2.5268104043615569E-2</v>
      </c>
      <c r="N12" s="31">
        <f t="shared" si="3"/>
        <v>4.5491599099768874E-2</v>
      </c>
    </row>
    <row r="13" spans="1:16" ht="27.6" x14ac:dyDescent="0.3">
      <c r="A13" s="61">
        <v>7</v>
      </c>
      <c r="B13" s="66" t="s">
        <v>115</v>
      </c>
      <c r="C13" s="100">
        <v>407090.68330999999</v>
      </c>
      <c r="D13" s="92">
        <v>467057.15424999996</v>
      </c>
      <c r="E13" s="96">
        <f t="shared" si="0"/>
        <v>-0.12839214728718606</v>
      </c>
      <c r="F13" s="31">
        <f t="shared" si="1"/>
        <v>4.0440986651965487E-2</v>
      </c>
      <c r="I13" s="61">
        <v>7</v>
      </c>
      <c r="J13" s="66" t="s">
        <v>120</v>
      </c>
      <c r="K13" s="100">
        <v>204916.020816</v>
      </c>
      <c r="L13" s="92">
        <v>201867.108698</v>
      </c>
      <c r="M13" s="96">
        <f t="shared" si="2"/>
        <v>1.5103560642765634E-2</v>
      </c>
      <c r="N13" s="31">
        <f t="shared" si="3"/>
        <v>4.5379961580501914E-2</v>
      </c>
    </row>
    <row r="14" spans="1:16" x14ac:dyDescent="0.3">
      <c r="A14" s="61">
        <v>8</v>
      </c>
      <c r="B14" s="66" t="s">
        <v>118</v>
      </c>
      <c r="C14" s="100">
        <v>292770.30069</v>
      </c>
      <c r="D14" s="92">
        <v>287724.52244000003</v>
      </c>
      <c r="E14" s="96">
        <f t="shared" si="0"/>
        <v>1.7536837691866092E-2</v>
      </c>
      <c r="F14" s="31">
        <f t="shared" si="1"/>
        <v>2.9084231862118299E-2</v>
      </c>
      <c r="I14" s="61">
        <v>8</v>
      </c>
      <c r="J14" s="66" t="s">
        <v>142</v>
      </c>
      <c r="K14" s="100">
        <v>202897.629304</v>
      </c>
      <c r="L14" s="92">
        <v>191465.59413099999</v>
      </c>
      <c r="M14" s="96">
        <f t="shared" si="2"/>
        <v>5.9708039059896301E-2</v>
      </c>
      <c r="N14" s="31">
        <f t="shared" si="3"/>
        <v>4.493297588897701E-2</v>
      </c>
    </row>
    <row r="15" spans="1:16" ht="41.4" x14ac:dyDescent="0.3">
      <c r="A15" s="61">
        <v>9</v>
      </c>
      <c r="B15" s="66" t="s">
        <v>120</v>
      </c>
      <c r="C15" s="100">
        <v>243693.29479000001</v>
      </c>
      <c r="D15" s="92">
        <v>227633.94204999998</v>
      </c>
      <c r="E15" s="96">
        <f t="shared" si="0"/>
        <v>7.0549025313951574E-2</v>
      </c>
      <c r="F15" s="31">
        <f t="shared" si="1"/>
        <v>2.420884998311577E-2</v>
      </c>
      <c r="I15" s="61">
        <v>9</v>
      </c>
      <c r="J15" s="66" t="s">
        <v>132</v>
      </c>
      <c r="K15" s="100">
        <v>171827.28317499999</v>
      </c>
      <c r="L15" s="92">
        <v>160934.55723999999</v>
      </c>
      <c r="M15" s="96">
        <f t="shared" si="2"/>
        <v>6.7684194879014115E-2</v>
      </c>
      <c r="N15" s="31">
        <f t="shared" si="3"/>
        <v>3.8052249296628378E-2</v>
      </c>
    </row>
    <row r="16" spans="1:16" ht="41.25" customHeight="1" x14ac:dyDescent="0.3">
      <c r="A16" s="61">
        <v>10</v>
      </c>
      <c r="B16" s="66" t="s">
        <v>119</v>
      </c>
      <c r="C16" s="100">
        <v>231761.00641999999</v>
      </c>
      <c r="D16" s="92">
        <v>206251.61638000002</v>
      </c>
      <c r="E16" s="96">
        <f t="shared" si="0"/>
        <v>0.12368092181639545</v>
      </c>
      <c r="F16" s="31">
        <f t="shared" si="1"/>
        <v>2.3023478923343544E-2</v>
      </c>
      <c r="I16" s="61">
        <v>10</v>
      </c>
      <c r="J16" s="66" t="s">
        <v>155</v>
      </c>
      <c r="K16" s="100">
        <v>99345.490999999995</v>
      </c>
      <c r="L16" s="92">
        <v>19775.494030000002</v>
      </c>
      <c r="M16" s="96">
        <f t="shared" si="2"/>
        <v>4.0236667083659192</v>
      </c>
      <c r="N16" s="31">
        <f t="shared" si="3"/>
        <v>2.2000693488110554E-2</v>
      </c>
    </row>
    <row r="17" spans="1:14" ht="96.6" x14ac:dyDescent="0.3">
      <c r="A17" s="61">
        <v>11</v>
      </c>
      <c r="B17" s="69" t="s">
        <v>143</v>
      </c>
      <c r="C17" s="100">
        <v>217994.14864999999</v>
      </c>
      <c r="D17" s="92">
        <v>155633.85063</v>
      </c>
      <c r="E17" s="96">
        <f t="shared" si="0"/>
        <v>0.40068595467867585</v>
      </c>
      <c r="F17" s="31">
        <f t="shared" si="1"/>
        <v>2.1655859043691043E-2</v>
      </c>
      <c r="I17" s="61">
        <v>11</v>
      </c>
      <c r="J17" s="69" t="s">
        <v>167</v>
      </c>
      <c r="K17" s="100">
        <v>97562.854389999993</v>
      </c>
      <c r="L17" s="92">
        <v>85312.155075999995</v>
      </c>
      <c r="M17" s="96">
        <f t="shared" si="2"/>
        <v>0.14359852125510741</v>
      </c>
      <c r="N17" s="31">
        <f t="shared" si="3"/>
        <v>2.1605917225368098E-2</v>
      </c>
    </row>
    <row r="18" spans="1:14" x14ac:dyDescent="0.3">
      <c r="A18" s="61">
        <v>12</v>
      </c>
      <c r="B18" s="66" t="s">
        <v>172</v>
      </c>
      <c r="C18" s="100">
        <v>203099.40714999998</v>
      </c>
      <c r="D18" s="92">
        <v>212824.30615999995</v>
      </c>
      <c r="E18" s="96">
        <f t="shared" si="0"/>
        <v>-4.5694494136815589E-2</v>
      </c>
      <c r="F18" s="31">
        <f t="shared" si="1"/>
        <v>2.0176193537007659E-2</v>
      </c>
      <c r="I18" s="61">
        <v>12</v>
      </c>
      <c r="J18" s="66" t="s">
        <v>122</v>
      </c>
      <c r="K18" s="100">
        <v>97217.135364000002</v>
      </c>
      <c r="L18" s="92">
        <v>84623.972489000007</v>
      </c>
      <c r="M18" s="96">
        <f t="shared" si="2"/>
        <v>0.14881318501842888</v>
      </c>
      <c r="N18" s="31">
        <f t="shared" si="3"/>
        <v>2.1529355538999928E-2</v>
      </c>
    </row>
    <row r="19" spans="1:14" ht="41.4" x14ac:dyDescent="0.3">
      <c r="A19" s="61">
        <v>13</v>
      </c>
      <c r="B19" s="69" t="s">
        <v>166</v>
      </c>
      <c r="C19" s="100">
        <v>168505.67005000002</v>
      </c>
      <c r="D19" s="92">
        <v>143302.88269</v>
      </c>
      <c r="E19" s="96">
        <f t="shared" si="0"/>
        <v>0.17587076328757423</v>
      </c>
      <c r="F19" s="31">
        <f t="shared" si="1"/>
        <v>1.6739600862059705E-2</v>
      </c>
      <c r="I19" s="61">
        <v>13</v>
      </c>
      <c r="J19" s="69" t="s">
        <v>117</v>
      </c>
      <c r="K19" s="100">
        <v>95973.857755999998</v>
      </c>
      <c r="L19" s="92">
        <v>87072.243428000002</v>
      </c>
      <c r="M19" s="96">
        <f t="shared" si="2"/>
        <v>0.10223251380172305</v>
      </c>
      <c r="N19" s="31">
        <f t="shared" si="3"/>
        <v>2.1254023772063074E-2</v>
      </c>
    </row>
    <row r="20" spans="1:14" ht="27.6" x14ac:dyDescent="0.3">
      <c r="A20" s="61">
        <v>14</v>
      </c>
      <c r="B20" s="66" t="s">
        <v>165</v>
      </c>
      <c r="C20" s="100">
        <v>136004.15410000001</v>
      </c>
      <c r="D20" s="92">
        <v>114708.20083999999</v>
      </c>
      <c r="E20" s="96">
        <f t="shared" si="0"/>
        <v>0.1856532759127183</v>
      </c>
      <c r="F20" s="31">
        <f t="shared" si="1"/>
        <v>1.3510852510426021E-2</v>
      </c>
      <c r="I20" s="61">
        <v>14</v>
      </c>
      <c r="J20" s="66" t="s">
        <v>121</v>
      </c>
      <c r="K20" s="100">
        <v>69699.068620000005</v>
      </c>
      <c r="L20" s="92">
        <v>78272.797019000005</v>
      </c>
      <c r="M20" s="96">
        <f t="shared" si="2"/>
        <v>-0.1095365021505339</v>
      </c>
      <c r="N20" s="31">
        <f t="shared" si="3"/>
        <v>1.5435303904385606E-2</v>
      </c>
    </row>
    <row r="21" spans="1:14" ht="69" x14ac:dyDescent="0.3">
      <c r="A21" s="61">
        <v>15</v>
      </c>
      <c r="B21" s="66" t="s">
        <v>155</v>
      </c>
      <c r="C21" s="100">
        <v>108974.07559000001</v>
      </c>
      <c r="D21" s="92">
        <v>23533.061670000003</v>
      </c>
      <c r="E21" s="96">
        <f t="shared" si="0"/>
        <v>3.6306798969944651</v>
      </c>
      <c r="F21" s="31">
        <f t="shared" si="1"/>
        <v>1.0825644793716683E-2</v>
      </c>
      <c r="I21" s="61">
        <v>15</v>
      </c>
      <c r="J21" s="66" t="s">
        <v>119</v>
      </c>
      <c r="K21" s="100">
        <v>68930.288369000002</v>
      </c>
      <c r="L21" s="92">
        <v>65175.371020999999</v>
      </c>
      <c r="M21" s="96">
        <f t="shared" si="2"/>
        <v>5.7612519716844224E-2</v>
      </c>
      <c r="N21" s="31">
        <f t="shared" si="3"/>
        <v>1.5265052607706586E-2</v>
      </c>
    </row>
    <row r="22" spans="1:14" x14ac:dyDescent="0.3">
      <c r="A22" s="61">
        <v>16</v>
      </c>
      <c r="B22" s="69" t="s">
        <v>122</v>
      </c>
      <c r="C22" s="100">
        <v>105493.32817000002</v>
      </c>
      <c r="D22" s="92">
        <v>109276.37414000001</v>
      </c>
      <c r="E22" s="96">
        <f t="shared" si="0"/>
        <v>-3.4619065646827929E-2</v>
      </c>
      <c r="F22" s="31">
        <f t="shared" si="1"/>
        <v>1.0479862230464331E-2</v>
      </c>
      <c r="I22" s="61">
        <v>16</v>
      </c>
      <c r="J22" s="69" t="s">
        <v>175</v>
      </c>
      <c r="K22" s="100">
        <v>68724.295054000002</v>
      </c>
      <c r="L22" s="92">
        <v>68539.289183999994</v>
      </c>
      <c r="M22" s="96">
        <f t="shared" si="2"/>
        <v>2.6992674158516916E-3</v>
      </c>
      <c r="N22" s="31">
        <f t="shared" si="3"/>
        <v>1.5219434072448506E-2</v>
      </c>
    </row>
    <row r="23" spans="1:14" ht="165.6" x14ac:dyDescent="0.3">
      <c r="A23" s="61">
        <v>17</v>
      </c>
      <c r="B23" s="66" t="s">
        <v>135</v>
      </c>
      <c r="C23" s="100">
        <v>91129.433480000007</v>
      </c>
      <c r="D23" s="92">
        <v>96054.949939999991</v>
      </c>
      <c r="E23" s="96">
        <f t="shared" si="0"/>
        <v>-5.1278111779524904E-2</v>
      </c>
      <c r="F23" s="31">
        <f t="shared" si="1"/>
        <v>9.0529318259033893E-3</v>
      </c>
      <c r="I23" s="61">
        <v>17</v>
      </c>
      <c r="J23" s="66" t="s">
        <v>143</v>
      </c>
      <c r="K23" s="100">
        <v>51642.168199</v>
      </c>
      <c r="L23" s="92">
        <v>45527.924276999998</v>
      </c>
      <c r="M23" s="96">
        <f t="shared" si="2"/>
        <v>0.13429656675757617</v>
      </c>
      <c r="N23" s="31">
        <f t="shared" si="3"/>
        <v>1.1436487979184172E-2</v>
      </c>
    </row>
    <row r="24" spans="1:14" ht="41.4" x14ac:dyDescent="0.3">
      <c r="A24" s="61">
        <v>18</v>
      </c>
      <c r="B24" s="66" t="s">
        <v>146</v>
      </c>
      <c r="C24" s="100">
        <v>88218.014359999986</v>
      </c>
      <c r="D24" s="92">
        <v>86091.891749999995</v>
      </c>
      <c r="E24" s="96">
        <f t="shared" si="0"/>
        <v>2.4695968072974583E-2</v>
      </c>
      <c r="F24" s="31">
        <f t="shared" si="1"/>
        <v>8.7637071725341111E-3</v>
      </c>
      <c r="I24" s="61">
        <v>18</v>
      </c>
      <c r="J24" s="66" t="s">
        <v>173</v>
      </c>
      <c r="K24" s="100">
        <v>50180.530184000003</v>
      </c>
      <c r="L24" s="92">
        <v>30814.832644999999</v>
      </c>
      <c r="M24" s="96">
        <f t="shared" si="2"/>
        <v>0.62845376322828339</v>
      </c>
      <c r="N24" s="31">
        <f t="shared" si="3"/>
        <v>1.1112798905478902E-2</v>
      </c>
    </row>
    <row r="25" spans="1:14" ht="82.8" x14ac:dyDescent="0.3">
      <c r="A25" s="61">
        <v>19</v>
      </c>
      <c r="B25" s="66" t="s">
        <v>161</v>
      </c>
      <c r="C25" s="100">
        <v>87730.392829999997</v>
      </c>
      <c r="D25" s="92">
        <v>46107.303209999998</v>
      </c>
      <c r="E25" s="96">
        <f t="shared" si="0"/>
        <v>0.90274396293410986</v>
      </c>
      <c r="F25" s="31">
        <f t="shared" si="1"/>
        <v>8.7152661332413391E-3</v>
      </c>
      <c r="I25" s="61">
        <v>19</v>
      </c>
      <c r="J25" s="66" t="s">
        <v>140</v>
      </c>
      <c r="K25" s="100">
        <v>45762.852972000001</v>
      </c>
      <c r="L25" s="92">
        <v>42880.253534000003</v>
      </c>
      <c r="M25" s="96">
        <f t="shared" si="2"/>
        <v>6.7224402852804177E-2</v>
      </c>
      <c r="N25" s="31">
        <f t="shared" si="3"/>
        <v>1.0134476071777039E-2</v>
      </c>
    </row>
    <row r="26" spans="1:14" ht="27.6" x14ac:dyDescent="0.3">
      <c r="A26" s="61">
        <v>20</v>
      </c>
      <c r="B26" s="69" t="s">
        <v>160</v>
      </c>
      <c r="C26" s="100">
        <v>86485.225210000004</v>
      </c>
      <c r="D26" s="92">
        <v>11558.799169999998</v>
      </c>
      <c r="E26" s="96">
        <f t="shared" si="0"/>
        <v>6.4821981018985051</v>
      </c>
      <c r="F26" s="31">
        <f t="shared" si="1"/>
        <v>8.5915693522429556E-3</v>
      </c>
      <c r="I26" s="61">
        <v>20</v>
      </c>
      <c r="J26" s="69" t="s">
        <v>150</v>
      </c>
      <c r="K26" s="100">
        <v>35222.65281</v>
      </c>
      <c r="L26" s="92">
        <v>37792.570590000003</v>
      </c>
      <c r="M26" s="96">
        <f t="shared" si="2"/>
        <v>-6.8000608052843359E-2</v>
      </c>
      <c r="N26" s="31">
        <f t="shared" si="3"/>
        <v>7.8002814270749943E-3</v>
      </c>
    </row>
    <row r="27" spans="1:14" ht="13.2" customHeight="1" x14ac:dyDescent="0.3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3">
      <c r="A28" s="62"/>
      <c r="B28" s="33" t="s">
        <v>133</v>
      </c>
      <c r="C28" s="103">
        <f>SUM(C7:C26)</f>
        <v>7157171.8999300003</v>
      </c>
      <c r="D28" s="93">
        <f>SUM(D7:D27)</f>
        <v>5819325.4726799997</v>
      </c>
      <c r="E28" s="96">
        <f t="shared" ref="E28:E31" si="4">(C28/D28)-1</f>
        <v>0.22989716480557609</v>
      </c>
      <c r="F28" s="37">
        <f>C28/$C$30</f>
        <v>0.71100397316260955</v>
      </c>
      <c r="I28" s="62"/>
      <c r="J28" s="33" t="s">
        <v>133</v>
      </c>
      <c r="K28" s="103">
        <f>SUM(K7:K26)</f>
        <v>3070561.5861569992</v>
      </c>
      <c r="L28" s="93">
        <f>SUM(L7:L26)</f>
        <v>2592150.681512</v>
      </c>
      <c r="M28" s="96">
        <f t="shared" ref="M28" si="5">(K28/L28)-1</f>
        <v>0.18456137911162718</v>
      </c>
      <c r="N28" s="37">
        <f>K28/$K$30</f>
        <v>0.67999547451435627</v>
      </c>
    </row>
    <row r="29" spans="1:14" x14ac:dyDescent="0.3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3">
      <c r="A30" s="104" t="s">
        <v>111</v>
      </c>
      <c r="B30" s="105"/>
      <c r="C30" s="102">
        <f>'Ranking capítulos'!D31</f>
        <v>10066289.599049998</v>
      </c>
      <c r="D30" s="94">
        <f>'Ranking capítulos'!C31</f>
        <v>8723069.9692299999</v>
      </c>
      <c r="E30" s="97">
        <f t="shared" si="4"/>
        <v>0.15398473640107313</v>
      </c>
      <c r="F30" s="35">
        <f>C30/$C$30</f>
        <v>1</v>
      </c>
      <c r="I30" s="104" t="s">
        <v>111</v>
      </c>
      <c r="J30" s="105"/>
      <c r="K30" s="102">
        <f>'Export-Import Provincias'!I16</f>
        <v>4515561.7959810002</v>
      </c>
      <c r="L30" s="94">
        <f>'Export-Import Provincias'!G16</f>
        <v>4085348.8214520002</v>
      </c>
      <c r="M30" s="97">
        <f>(K30/L30)-1</f>
        <v>0.10530630145214759</v>
      </c>
      <c r="N30" s="35">
        <f>K30/K30</f>
        <v>1</v>
      </c>
    </row>
    <row r="31" spans="1:14" ht="15" thickBot="1" x14ac:dyDescent="0.35">
      <c r="A31" s="106" t="s">
        <v>112</v>
      </c>
      <c r="B31" s="107"/>
      <c r="C31" s="101">
        <f>'Ranking capítulos'!D32</f>
        <v>24687785.473580003</v>
      </c>
      <c r="D31" s="95">
        <f>'Ranking capítulos'!C32</f>
        <v>22743801.620000008</v>
      </c>
      <c r="E31" s="98">
        <f t="shared" si="4"/>
        <v>8.5473127406745064E-2</v>
      </c>
      <c r="F31" s="10">
        <f>C30/C31</f>
        <v>0.40774372451601976</v>
      </c>
      <c r="I31" s="106" t="s">
        <v>112</v>
      </c>
      <c r="J31" s="107"/>
      <c r="K31" s="101">
        <v>20605649.527782001</v>
      </c>
      <c r="L31" s="95">
        <v>19769668.075536001</v>
      </c>
      <c r="M31" s="98">
        <f>(K31/L31)-1</f>
        <v>4.2286064138855384E-2</v>
      </c>
      <c r="N31" s="10">
        <f>K30/K31</f>
        <v>0.2191419294933071</v>
      </c>
    </row>
    <row r="32" spans="1:14" x14ac:dyDescent="0.3">
      <c r="B32" s="3" t="s">
        <v>38</v>
      </c>
    </row>
    <row r="33" spans="1:649" x14ac:dyDescent="0.3">
      <c r="B33" s="90" t="s">
        <v>168</v>
      </c>
      <c r="C33" s="125"/>
      <c r="D33" s="125"/>
      <c r="E33" s="110"/>
      <c r="F33" s="109"/>
      <c r="K33" s="118"/>
      <c r="L33" s="118"/>
      <c r="M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3">
      <c r="A34" s="90"/>
      <c r="B34" s="90" t="s">
        <v>48</v>
      </c>
      <c r="C34" s="125"/>
      <c r="D34" s="125"/>
      <c r="F34" s="90"/>
      <c r="H34" s="90"/>
      <c r="I34" s="90"/>
      <c r="J34" s="90"/>
      <c r="K34" s="118"/>
      <c r="L34" s="118"/>
      <c r="M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3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8"/>
      <c r="L35" s="118"/>
      <c r="M35" s="118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3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3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3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3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3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3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3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3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3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3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3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3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3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3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3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3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3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3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3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3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3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3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3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3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3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3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3">
      <c r="B62" s="90"/>
      <c r="C62" s="90"/>
    </row>
    <row r="63" spans="1:649" x14ac:dyDescent="0.3">
      <c r="B63" s="90"/>
      <c r="C63" s="90"/>
    </row>
    <row r="64" spans="1:649" x14ac:dyDescent="0.3">
      <c r="B64" s="90"/>
      <c r="C64" s="90"/>
    </row>
    <row r="65" spans="2:3" x14ac:dyDescent="0.3">
      <c r="B65" s="90"/>
      <c r="C65" s="90"/>
    </row>
    <row r="66" spans="2:3" x14ac:dyDescent="0.3">
      <c r="B66" s="90"/>
      <c r="C66" s="90"/>
    </row>
    <row r="67" spans="2:3" x14ac:dyDescent="0.3">
      <c r="B67" s="90"/>
      <c r="C67" s="90"/>
    </row>
    <row r="68" spans="2:3" x14ac:dyDescent="0.3">
      <c r="B68" s="90"/>
      <c r="C68" s="90"/>
    </row>
    <row r="69" spans="2:3" x14ac:dyDescent="0.3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0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85" zoomScaleNormal="85" workbookViewId="0">
      <selection activeCell="H22" sqref="H22"/>
    </sheetView>
  </sheetViews>
  <sheetFormatPr baseColWidth="10" defaultRowHeight="14.4" x14ac:dyDescent="0.3"/>
  <cols>
    <col min="1" max="1" width="84.44140625" customWidth="1"/>
    <col min="2" max="2" width="16.33203125" customWidth="1"/>
    <col min="3" max="3" width="16" customWidth="1"/>
  </cols>
  <sheetData>
    <row r="1" spans="1:7" ht="15.6" x14ac:dyDescent="0.3">
      <c r="A1" s="12" t="s">
        <v>134</v>
      </c>
    </row>
    <row r="2" spans="1:7" x14ac:dyDescent="0.3">
      <c r="A2" s="125"/>
      <c r="B2" s="125"/>
      <c r="C2" s="125"/>
      <c r="D2" s="125"/>
      <c r="E2" s="125"/>
    </row>
    <row r="3" spans="1:7" x14ac:dyDescent="0.3">
      <c r="A3" s="127" t="s">
        <v>194</v>
      </c>
      <c r="B3" s="127"/>
      <c r="C3" s="125"/>
      <c r="D3" s="125"/>
      <c r="E3" s="125"/>
    </row>
    <row r="4" spans="1:7" ht="15" thickBot="1" x14ac:dyDescent="0.35">
      <c r="A4" s="125"/>
      <c r="B4" s="125"/>
      <c r="C4" s="125"/>
      <c r="D4" s="125"/>
      <c r="E4" s="125"/>
    </row>
    <row r="5" spans="1:7" ht="57.6" x14ac:dyDescent="0.3">
      <c r="A5" s="111" t="s">
        <v>52</v>
      </c>
      <c r="B5" s="19" t="s">
        <v>195</v>
      </c>
      <c r="C5" s="19" t="s">
        <v>196</v>
      </c>
      <c r="D5" s="20" t="s">
        <v>55</v>
      </c>
    </row>
    <row r="6" spans="1:7" ht="32.25" customHeight="1" x14ac:dyDescent="0.3">
      <c r="A6" s="42" t="str">
        <f>'Ranking productos'!B7</f>
        <v>15092000 -- ACEITE DE OLIVA VIRGEN EXTRA.</v>
      </c>
      <c r="B6" s="4">
        <f>'Ranking productos'!C7</f>
        <v>1755006.60381</v>
      </c>
      <c r="C6" s="100">
        <v>2705515.26297</v>
      </c>
      <c r="D6" s="37">
        <f>B6/C6</f>
        <v>0.64867739902654553</v>
      </c>
      <c r="G6" s="1"/>
    </row>
    <row r="7" spans="1:7" ht="28.8" x14ac:dyDescent="0.3">
      <c r="A7" s="42" t="str">
        <f>'Ranking productos'!B8</f>
        <v>15099000 -- ACEITE DE OLIVA Y SUS FRACCIONES, INCLUSO REFINADO, PERO SIN MODIFICAR QUIMICAMENTE (EXCEPTO VIRGEN). </v>
      </c>
      <c r="B7" s="4">
        <f>'Ranking productos'!C8</f>
        <v>748702.08550000004</v>
      </c>
      <c r="C7" s="100">
        <v>1002030.2403500001</v>
      </c>
      <c r="D7" s="37">
        <f t="shared" ref="D7:D29" si="0">B7/C7</f>
        <v>0.74718512012021232</v>
      </c>
      <c r="E7" s="118"/>
      <c r="G7" s="1"/>
    </row>
    <row r="8" spans="1:7" ht="28.8" x14ac:dyDescent="0.3">
      <c r="A8" s="42" t="str">
        <f>'Ranking productos'!B9</f>
        <v>07096010 -- PIMIENTOS DULCES, DEL GENERO CAPSICUM O DEL GENERO PIMENTA, FRESCOS O REFRIGERADOS. </v>
      </c>
      <c r="B8" s="4">
        <f>'Ranking productos'!C9</f>
        <v>638866.54191000003</v>
      </c>
      <c r="C8" s="100">
        <v>1028967.9053499999</v>
      </c>
      <c r="D8" s="37">
        <f t="shared" si="0"/>
        <v>0.62088092212428314</v>
      </c>
      <c r="E8" s="118"/>
      <c r="G8" s="1"/>
    </row>
    <row r="9" spans="1:7" x14ac:dyDescent="0.3">
      <c r="A9" s="42" t="str">
        <f>'Ranking productos'!B10</f>
        <v>08101000 -- (DESDE 01.01.2000) FRESAS, FRESCAS. </v>
      </c>
      <c r="B9" s="4">
        <f>'Ranking productos'!C10</f>
        <v>607345.94266999979</v>
      </c>
      <c r="C9" s="100">
        <v>767578.93782000011</v>
      </c>
      <c r="D9" s="37">
        <f t="shared" si="0"/>
        <v>0.79124883806077606</v>
      </c>
      <c r="E9" s="118"/>
      <c r="G9" s="1"/>
    </row>
    <row r="10" spans="1:7" x14ac:dyDescent="0.3">
      <c r="A10" s="42" t="str">
        <f>'Ranking productos'!B11</f>
        <v>07020000 -- (DESDE 01.01.98) TOMATES FRESCOS O REFRIGERADOS. </v>
      </c>
      <c r="B10" s="4">
        <f>'Ranking productos'!C11</f>
        <v>527350.46642000007</v>
      </c>
      <c r="C10" s="100">
        <v>724894.04026000004</v>
      </c>
      <c r="D10" s="37">
        <f t="shared" si="0"/>
        <v>0.72748627679550737</v>
      </c>
      <c r="E10" s="118"/>
      <c r="G10" s="1"/>
    </row>
    <row r="11" spans="1:7" ht="28.8" x14ac:dyDescent="0.3">
      <c r="A11" s="42" t="str">
        <f>'Ranking productos'!B12</f>
        <v>20057000 -- (DESDE 01.01.2008) ACEITUNAS, PREPARADAS O CONSERVADAS (EXCEPTO EN VINAGRE O ACIDO ACETICO), SIN CONGELAR. </v>
      </c>
      <c r="B11" s="4">
        <f>'Ranking productos'!C12</f>
        <v>410951.12481999997</v>
      </c>
      <c r="C11" s="100">
        <v>558999.17493999994</v>
      </c>
      <c r="D11" s="37">
        <f t="shared" si="0"/>
        <v>0.73515515450288338</v>
      </c>
      <c r="E11" s="118"/>
      <c r="G11" s="1"/>
    </row>
    <row r="12" spans="1:7" x14ac:dyDescent="0.3">
      <c r="A12" s="42" t="str">
        <f>'Ranking productos'!B13</f>
        <v>07070005 -- (DESDE 01.01.98) PEPINOS, FRESCOS O REFRIGERADOS. </v>
      </c>
      <c r="B12" s="4">
        <f>'Ranking productos'!C13</f>
        <v>407090.68330999999</v>
      </c>
      <c r="C12" s="100">
        <v>510911.48655000015</v>
      </c>
      <c r="D12" s="37">
        <f t="shared" si="0"/>
        <v>0.79679297496115353</v>
      </c>
      <c r="E12" s="118"/>
      <c r="G12" s="1"/>
    </row>
    <row r="13" spans="1:7" x14ac:dyDescent="0.3">
      <c r="A13" s="42" t="str">
        <f>'Ranking productos'!B14</f>
        <v>08102010 -- FRAMBUESAS, FRESCAS. </v>
      </c>
      <c r="B13" s="4">
        <f>'Ranking productos'!C14</f>
        <v>292770.30069</v>
      </c>
      <c r="C13" s="100">
        <v>347509.88716000004</v>
      </c>
      <c r="D13" s="37">
        <f t="shared" si="0"/>
        <v>0.8424804919441129</v>
      </c>
      <c r="E13" s="118"/>
      <c r="G13" s="1"/>
    </row>
    <row r="14" spans="1:7" x14ac:dyDescent="0.3">
      <c r="A14" s="42" t="str">
        <f>'Ranking productos'!B15</f>
        <v>07099310 -- (DESDE 01.01.12) CALABACINES (ZAPALLITOS), FRESCOS O REFRIGERADOS. </v>
      </c>
      <c r="B14" s="4">
        <f>'Ranking productos'!C15</f>
        <v>243693.29479000001</v>
      </c>
      <c r="C14" s="100">
        <v>309617.97615</v>
      </c>
      <c r="D14" s="37">
        <f t="shared" si="0"/>
        <v>0.78707734550896491</v>
      </c>
      <c r="E14" s="118"/>
      <c r="G14" s="1"/>
    </row>
    <row r="15" spans="1:7" ht="27.75" customHeight="1" x14ac:dyDescent="0.3">
      <c r="A15" s="42" t="str">
        <f>'Ranking productos'!B16</f>
        <v>08044000 -- (DESDE 01.01.2000) AGUACATES, FRESCOS O SECOS. </v>
      </c>
      <c r="B15" s="4">
        <f>'Ranking productos'!C16</f>
        <v>231761.00641999999</v>
      </c>
      <c r="C15" s="100">
        <v>285430.77192999993</v>
      </c>
      <c r="D15" s="37">
        <f t="shared" si="0"/>
        <v>0.81196923811998056</v>
      </c>
      <c r="E15" s="118"/>
      <c r="G15" s="1"/>
    </row>
    <row r="16" spans="1:7" ht="57.6" x14ac:dyDescent="0.3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217994.14864999999</v>
      </c>
      <c r="C16" s="100">
        <v>253705.29767000003</v>
      </c>
      <c r="D16" s="37">
        <f t="shared" si="0"/>
        <v>0.8592416108454688</v>
      </c>
      <c r="E16" s="118"/>
      <c r="G16" s="1"/>
    </row>
    <row r="17" spans="1:7" x14ac:dyDescent="0.3">
      <c r="A17" s="42" t="str">
        <f>'Ranking productos'!B18</f>
        <v>08071100 -- (DESDE 01.01.96) SANDIAS, FRESCAS. </v>
      </c>
      <c r="B17" s="4">
        <f>'Ranking productos'!C18</f>
        <v>203099.40714999998</v>
      </c>
      <c r="C17" s="100">
        <v>395014.22600999993</v>
      </c>
      <c r="D17" s="37">
        <f t="shared" si="0"/>
        <v>0.51415719682171257</v>
      </c>
      <c r="E17" s="118"/>
      <c r="G17" s="1"/>
    </row>
    <row r="18" spans="1:7" x14ac:dyDescent="0.3">
      <c r="A18" s="117" t="str">
        <f>'Ranking productos'!B19</f>
        <v>08104030 -- FRUTOS DEL VACCINIUM MYRTILLUS (ARANDANOS O MIRTILOS), FRESCOS. </v>
      </c>
      <c r="B18" s="4">
        <f>'Ranking productos'!C19</f>
        <v>168505.67005000002</v>
      </c>
      <c r="C18" s="100">
        <v>199445.98163000002</v>
      </c>
      <c r="D18" s="37">
        <f t="shared" si="0"/>
        <v>0.84486871418949627</v>
      </c>
      <c r="E18" s="118"/>
      <c r="G18" s="1"/>
    </row>
    <row r="19" spans="1:7" x14ac:dyDescent="0.3">
      <c r="A19" s="117" t="str">
        <f>'Ranking productos'!B20</f>
        <v>08104010 -- FRUTOS DEL VACCINIUM VITIS IDAEA (ARANDANOS ROJOS), FRESCOS. </v>
      </c>
      <c r="B19" s="4">
        <f>'Ranking productos'!C20</f>
        <v>136004.15410000001</v>
      </c>
      <c r="C19" s="100">
        <v>170493.36899000002</v>
      </c>
      <c r="D19" s="37">
        <f t="shared" si="0"/>
        <v>0.7977093473235144</v>
      </c>
      <c r="E19" s="118"/>
      <c r="G19" s="1"/>
    </row>
    <row r="20" spans="1:7" ht="42.75" customHeight="1" x14ac:dyDescent="0.3">
      <c r="A20" s="42" t="str">
        <f>'Ranking productos'!B21</f>
        <v>15180095 -- (DESDE 01.01.93) MEZCLAS Y PREPARACIONES NO ALIMENTICIAS DE GRASAS Y ACEITES ANIMALES O DE GRASAS Y ACEITES ANIMALES Y VEGETALES Y SUS FRACCIONES, NO EXPRESADAS NI COMPRENDIDAS EN OTRAS PARTIDAS. </v>
      </c>
      <c r="B20" s="4">
        <f>'Ranking productos'!C21</f>
        <v>108974.07559000001</v>
      </c>
      <c r="C20" s="100">
        <v>173105.85616000002</v>
      </c>
      <c r="D20" s="37">
        <f t="shared" si="0"/>
        <v>0.6295227556558014</v>
      </c>
      <c r="E20" s="118"/>
      <c r="G20" s="1"/>
    </row>
    <row r="21" spans="1:7" x14ac:dyDescent="0.3">
      <c r="A21" s="42" t="str">
        <f>'Ranking productos'!B22</f>
        <v>07093000 -- BERENJENAS, FRESCAS O REFRIGERADAS. </v>
      </c>
      <c r="B21" s="4">
        <f>'Ranking productos'!C22</f>
        <v>105493.32817000002</v>
      </c>
      <c r="C21" s="100">
        <v>129924.75437000001</v>
      </c>
      <c r="D21" s="37">
        <f t="shared" si="0"/>
        <v>0.81195711072561183</v>
      </c>
      <c r="E21" s="118"/>
      <c r="G21" s="1"/>
    </row>
    <row r="22" spans="1:7" ht="100.8" x14ac:dyDescent="0.3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91129.433480000007</v>
      </c>
      <c r="C22" s="100">
        <v>539910.12072000001</v>
      </c>
      <c r="D22" s="37">
        <f t="shared" si="0"/>
        <v>0.16878630346560991</v>
      </c>
      <c r="E22" s="118"/>
      <c r="G22" s="1"/>
    </row>
    <row r="23" spans="1:7" x14ac:dyDescent="0.3">
      <c r="A23" s="42" t="str">
        <f>'Ranking productos'!B24</f>
        <v>03075200 -- (DESDE 01.01.2017) PULPO "OCTOPUS SPP.", CONGELADO</v>
      </c>
      <c r="B23" s="4">
        <f>'Ranking productos'!C24</f>
        <v>88218.014359999986</v>
      </c>
      <c r="C23" s="100">
        <v>219329.51947</v>
      </c>
      <c r="D23" s="37">
        <f t="shared" si="0"/>
        <v>0.40221678583518938</v>
      </c>
      <c r="E23" s="118"/>
      <c r="G23" s="1"/>
    </row>
    <row r="24" spans="1:7" ht="43.2" x14ac:dyDescent="0.3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87730.392829999997</v>
      </c>
      <c r="C24" s="100">
        <v>108246.93347000003</v>
      </c>
      <c r="D24" s="37">
        <f>B24/C24</f>
        <v>0.81046538703393323</v>
      </c>
      <c r="E24" s="118"/>
      <c r="G24" s="1"/>
    </row>
    <row r="25" spans="1:7" x14ac:dyDescent="0.3">
      <c r="A25" s="42" t="str">
        <f>'Ranking productos'!B26</f>
        <v>10011900 -- (DESDE 01.01.12) TRIGO DURO, EXCEPTO PARA SIEMBRA.</v>
      </c>
      <c r="B25" s="4">
        <f>'Ranking productos'!C26</f>
        <v>86485.225210000004</v>
      </c>
      <c r="C25" s="100">
        <v>94006.970789999992</v>
      </c>
      <c r="D25" s="37">
        <f t="shared" si="0"/>
        <v>0.91998736352432164</v>
      </c>
      <c r="E25" s="118"/>
      <c r="G25" s="1"/>
    </row>
    <row r="26" spans="1:7" x14ac:dyDescent="0.3">
      <c r="A26" s="21"/>
      <c r="B26" s="4"/>
      <c r="C26" s="100"/>
      <c r="D26" s="31"/>
    </row>
    <row r="27" spans="1:7" x14ac:dyDescent="0.3">
      <c r="A27" s="33" t="s">
        <v>133</v>
      </c>
      <c r="B27" s="34">
        <f>SUM(B6:B26)</f>
        <v>7157171.8999300003</v>
      </c>
      <c r="C27" s="103">
        <f>SUM(C6:C26)</f>
        <v>10524638.712760001</v>
      </c>
      <c r="D27" s="37">
        <f t="shared" si="0"/>
        <v>0.68003967597032033</v>
      </c>
    </row>
    <row r="28" spans="1:7" x14ac:dyDescent="0.3">
      <c r="A28" s="33"/>
      <c r="B28" s="34"/>
      <c r="C28" s="103"/>
      <c r="D28" s="37"/>
    </row>
    <row r="29" spans="1:7" x14ac:dyDescent="0.3">
      <c r="A29" s="24" t="s">
        <v>46</v>
      </c>
      <c r="B29" s="25">
        <f>'Ranking productos'!C30</f>
        <v>10066289.599049998</v>
      </c>
      <c r="C29" s="102">
        <v>44324078.553679995</v>
      </c>
      <c r="D29" s="38">
        <f t="shared" si="0"/>
        <v>0.22710657339123067</v>
      </c>
    </row>
    <row r="30" spans="1:7" ht="15" thickBot="1" x14ac:dyDescent="0.35">
      <c r="A30" s="28" t="s">
        <v>47</v>
      </c>
      <c r="B30" s="9">
        <f>'Ranking productos'!C31</f>
        <v>24687785.473580003</v>
      </c>
      <c r="C30" s="101">
        <v>228375038.27078998</v>
      </c>
      <c r="D30" s="39">
        <f>B30/C30</f>
        <v>0.10810194345455162</v>
      </c>
    </row>
    <row r="31" spans="1:7" x14ac:dyDescent="0.3">
      <c r="A31" s="3" t="s">
        <v>38</v>
      </c>
    </row>
    <row r="32" spans="1:7" x14ac:dyDescent="0.3">
      <c r="A32" s="90" t="s">
        <v>168</v>
      </c>
      <c r="C32" s="118"/>
      <c r="D32" s="118"/>
      <c r="E32" s="118"/>
      <c r="F32" s="118"/>
    </row>
    <row r="33" spans="1:6" x14ac:dyDescent="0.3">
      <c r="A33" t="s">
        <v>48</v>
      </c>
      <c r="C33" s="118"/>
      <c r="D33" s="118"/>
      <c r="E33" s="118"/>
      <c r="F33" s="118"/>
    </row>
    <row r="34" spans="1:6" ht="28.95" customHeight="1" x14ac:dyDescent="0.3">
      <c r="A34" s="148" t="s">
        <v>49</v>
      </c>
      <c r="B34" s="148"/>
      <c r="C34" s="148"/>
      <c r="D34" s="68"/>
    </row>
    <row r="35" spans="1:6" x14ac:dyDescent="0.3">
      <c r="A35" s="68"/>
      <c r="B35" s="68"/>
      <c r="C35" s="68"/>
      <c r="D35" s="68"/>
    </row>
    <row r="37" spans="1:6" x14ac:dyDescent="0.3">
      <c r="C37" s="118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2024-07-26T08:03:12Z</cp:lastPrinted>
  <dcterms:created xsi:type="dcterms:W3CDTF">2019-11-04T11:31:27Z</dcterms:created>
  <dcterms:modified xsi:type="dcterms:W3CDTF">2024-09-26T12:09:10Z</dcterms:modified>
</cp:coreProperties>
</file>