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10_Ene-Oct_2024\"/>
    </mc:Choice>
  </mc:AlternateContent>
  <xr:revisionPtr revIDLastSave="0" documentId="13_ncr:1_{BA72EC3E-3F59-4CF4-858B-034658448856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países'!$H$4</definedName>
    <definedName name="_xlchart.v5.3" hidden="1">'Ranking países'!$H$5:$H$34</definedName>
    <definedName name="_xlchart.v5.4" hidden="1">'Ranking países'!$A$4</definedName>
    <definedName name="_xlchart.v5.5" hidden="1">'Ranking países'!$A$5:$A$34</definedName>
    <definedName name="_xlchart.v5.6" hidden="1">'Ranking países'!$B$4</definedName>
    <definedName name="_xlchart.v5.7" hidden="1">'Ranking países'!$B$5:$B$34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7" l="1"/>
  <c r="C31" i="4" l="1"/>
  <c r="D31" i="4"/>
  <c r="E31" i="4"/>
  <c r="F31" i="4"/>
  <c r="A22" i="6" l="1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D35" i="7" l="1"/>
  <c r="E35" i="7"/>
  <c r="D36" i="7"/>
  <c r="E36" i="7"/>
  <c r="D37" i="7"/>
  <c r="E37" i="7"/>
  <c r="D38" i="7"/>
  <c r="E38" i="7"/>
  <c r="D39" i="7"/>
  <c r="E39" i="7"/>
  <c r="D40" i="7"/>
  <c r="E40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<sst xmlns="http://schemas.openxmlformats.org/spreadsheetml/2006/main" count="294" uniqueCount="198">
  <si>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</si>
  <si>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</si>
  <si>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</si>
  <si>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</si>
  <si>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</si>
  <si>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</si>
  <si>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</si>
  <si>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</si>
  <si>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</si>
  <si>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</si>
  <si>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</si>
  <si>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</si>
  <si>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</si>
  <si>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</si>
  <si>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</si>
  <si>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</si>
  <si>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</si>
  <si>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</si>
  <si>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</si>
  <si>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</si>
  <si>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</si>
  <si>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</si>
  <si>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</si>
  <si>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</si>
  <si>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</si>
  <si>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</si>
  <si>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</si>
  <si>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</si>
  <si>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</si>
  <si>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</si>
  <si>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</si>
  <si>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</si>
  <si>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</si>
  <si>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</si>
  <si>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</si>
  <si>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</si>
  <si>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</si>
  <si>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</si>
  <si>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</si>
  <si>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</si>
  <si>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</si>
  <si>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</si>
  <si>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</si>
  <si>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</si>
  <si>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</si>
  <si>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</si>
  <si>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</si>
  <si>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</si>
  <si>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</si>
  <si>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</si>
  <si>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</si>
  <si>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</si>
  <si>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</si>
  <si>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</si>
  <si>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</si>
  <si>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</si>
  <si>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</si>
  <si>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</si>
  <si>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</si>
  <si>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</si>
  <si>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</si>
  <si>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</si>
  <si>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</si>
  <si>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</si>
  <si>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</si>
  <si>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</si>
  <si>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</si>
  <si>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</si>
  <si>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</si>
  <si>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</si>
  <si>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</si>
  <si>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</si>
  <si>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</si>
  <si>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</si>
  <si>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</si>
  <si>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</si>
  <si>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</si>
  <si>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</si>
  <si>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</si>
  <si>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</si>
  <si>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</si>
  <si>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</si>
  <si>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</si>
  <si>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</si>
  <si>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</si>
  <si>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</si>
  <si>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</si>
  <si>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</si>
  <si>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</si>
  <si>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</si>
  <si>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</si>
  <si>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</si>
  <si>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</si>
  <si>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</si>
  <si>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</si>
  <si>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</si>
  <si>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</si>
  <si>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</si>
  <si>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</si>
  <si>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</si>
  <si>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</si>
  <si>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</si>
  <si>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</si>
  <si>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</si>
  <si>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</si>
  <si>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</si>
  <si>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</si>
  <si>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</si>
  <si>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</si>
  <si>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</si>
  <si>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</si>
  <si>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</si>
  <si>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</si>
  <si>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</si>
  <si>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</si>
  <si>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</si>
  <si>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</si>
  <si>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</si>
  <si>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</si>
  <si>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</si>
  <si>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</si>
  <si>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</si>
  <si>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</si>
  <si>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</si>
  <si>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</si>
  <si>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</si>
  <si>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</si>
  <si>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</si>
  <si>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</si>
  <si>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</si>
  <si>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</si>
  <si>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</si>
  <si>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</si>
  <si>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</si>
  <si>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</si>
  <si>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</si>
  <si>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</si>
  <si>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</si>
  <si>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</si>
  <si>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</si>
  <si>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</si>
  <si>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</si>
  <si>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</si>
  <si>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</si>
  <si>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</si>
  <si>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</si>
  <si>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</si>
  <si>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</si>
  <si>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</si>
  <si>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</si>
  <si>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</si>
  <si>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</si>
  <si>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</si>
  <si>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</si>
  <si>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</si>
  <si>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</si>
  <si>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</si>
  <si>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</si>
  <si>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</si>
  <si>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</si>
  <si>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</si>
  <si>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</si>
  <si>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</si>
  <si>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</si>
  <si>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</si>
  <si>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</si>
  <si>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</si>
  <si>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</si>
  <si>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</si>
  <si>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</si>
  <si>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</si>
  <si>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</si>
  <si>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</si>
  <si>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08071900 -- (DESDE 01.01.96) MELONES, FRESCOS. </t>
  </si>
  <si>
    <t>UNION EUROPEA 27</t>
  </si>
  <si>
    <t>Rusia</t>
  </si>
  <si>
    <t>Kenia</t>
  </si>
  <si>
    <t>22072000 -- ALCOHOL ETILICO Y AGUARDIENTE DESNATURALIZADOS, CON UN GRADO ALCOHOLICO VOLUMETRICO SUPERIOR O IGUAL A 80% VOL, DE CUALQUIER GRADUACION. -POSICION SIN OBLIGACION DE EXPRESAR PESO - </t>
  </si>
  <si>
    <t>COMERCIO EXTERIOR AGROALIMENTARIO ENE-OCT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</si>
  <si>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20 de diciembre 2024. Datos definitivos hasta 2022. 2023 Y 2024 provisionales. </t>
    </r>
  </si>
  <si>
    <t>Enero-Octubre</t>
  </si>
  <si>
    <t>Valor Exportado Ene-Oct 2024 (Millones Euros)</t>
  </si>
  <si>
    <t>Valor Exportado Ene-Oct 2023 (Millones Euros)</t>
  </si>
  <si>
    <t>%Variación    Ene-Oct 2023 / Ene-Oct 2024</t>
  </si>
  <si>
    <t>Valor Importado Ene-Oct 2024 (Millones Euros)</t>
  </si>
  <si>
    <t>Valor Importado Ene-Oct 2023 (Millones Euros)</t>
  </si>
  <si>
    <t>Ene-Oct 2024</t>
  </si>
  <si>
    <t xml:space="preserve"> Capítulos Arancelarios Exportados e Importados Ene-Oct 2024 (Ordenado según valor exportado en 2024)</t>
  </si>
  <si>
    <t>Ene-Oct 2023</t>
  </si>
  <si>
    <t>Principales Productos Agroalimentarios Exportados por Andalucía en Ene-Oct de 2024 en valor</t>
  </si>
  <si>
    <t>Principales Productos Agroalimentarios Exportados por Andalucía en Ene-Oct de 2024 en peso</t>
  </si>
  <si>
    <t>Valor Exportado Ene-Oct 2024 (Miles  Euros)</t>
  </si>
  <si>
    <t>Valor Exportado Ene-Oct 2023 (Miles  Euros)</t>
  </si>
  <si>
    <t>Cantidad Exportada Ene-Oct 2024 (Toneladas)</t>
  </si>
  <si>
    <t>Cantidad Exportada Ene-Oct 2023 (Toneladas)</t>
  </si>
  <si>
    <t>Principales Productos Agroalimentarios Exportados por Andalucía y España. Ene-Oct 2024.</t>
  </si>
  <si>
    <t>Valor Exportado Andalucía Ene-Oct 2024 (Miles  Euros)</t>
  </si>
  <si>
    <t>Valor Exportado España Ene-Oct 2024 (Miles 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</si>
</sst>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4" fontId="0" fillId="0" borderId="0" xfId="0" applyNumberFormat="1" applyFill="1"/>
    <xf numFmtId="167" fontId="0" fillId="0" borderId="0" xfId="1" applyNumberFormat="1" applyFont="1" applyFill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(Ene-Oct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3096402.1250899998</c:v>
                </c:pt>
                <c:pt idx="1">
                  <c:v>874615.72976000002</c:v>
                </c:pt>
                <c:pt idx="2">
                  <c:v>1137357.7827600001</c:v>
                </c:pt>
                <c:pt idx="3">
                  <c:v>824128.13445000001</c:v>
                </c:pt>
                <c:pt idx="4">
                  <c:v>1601463.3901500001</c:v>
                </c:pt>
                <c:pt idx="5">
                  <c:v>356046.47130999999</c:v>
                </c:pt>
                <c:pt idx="6">
                  <c:v>1473855.65757</c:v>
                </c:pt>
                <c:pt idx="7">
                  <c:v>3740089.6092800004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Ene-Oct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2178750.260005</c:v>
                </c:pt>
                <c:pt idx="1">
                  <c:v>581464.28245399997</c:v>
                </c:pt>
                <c:pt idx="2">
                  <c:v>445364.747156</c:v>
                </c:pt>
                <c:pt idx="3">
                  <c:v>247722.690363</c:v>
                </c:pt>
                <c:pt idx="4">
                  <c:v>509303.72904800001</c:v>
                </c:pt>
                <c:pt idx="5">
                  <c:v>60256.577124000003</c:v>
                </c:pt>
                <c:pt idx="6">
                  <c:v>401873.41252399998</c:v>
                </c:pt>
                <c:pt idx="7">
                  <c:v>1410170.0592660001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(Ene-Oct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416427.51</c:v>
                </c:pt>
                <c:pt idx="1">
                  <c:v>895697.51</c:v>
                </c:pt>
                <c:pt idx="2">
                  <c:v>344031.42</c:v>
                </c:pt>
                <c:pt idx="3">
                  <c:v>353868.34</c:v>
                </c:pt>
                <c:pt idx="4">
                  <c:v>847952.79</c:v>
                </c:pt>
                <c:pt idx="5">
                  <c:v>276593.03000000003</c:v>
                </c:pt>
                <c:pt idx="6">
                  <c:v>1158385.94</c:v>
                </c:pt>
                <c:pt idx="7">
                  <c:v>1655950.97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(Ene-Oct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172888.22</c:v>
                </c:pt>
                <c:pt idx="1">
                  <c:v>821307.16</c:v>
                </c:pt>
                <c:pt idx="2">
                  <c:v>129352.08</c:v>
                </c:pt>
                <c:pt idx="3">
                  <c:v>251699.46</c:v>
                </c:pt>
                <c:pt idx="4">
                  <c:v>1499715.67</c:v>
                </c:pt>
                <c:pt idx="5">
                  <c:v>72634.28</c:v>
                </c:pt>
                <c:pt idx="6">
                  <c:v>854276.58</c:v>
                </c:pt>
                <c:pt idx="7">
                  <c:v>954771.64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13608</xdr:rowOff>
    </xdr:from>
    <xdr:to>
      <xdr:col>3</xdr:col>
      <xdr:colOff>349340</xdr:colOff>
      <xdr:row>59</xdr:row>
      <xdr:rowOff>51959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2A7C097-B3DE-4FFD-BF4C-B05586F10F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29108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43</xdr:row>
      <xdr:rowOff>176892</xdr:rowOff>
    </xdr:from>
    <xdr:to>
      <xdr:col>9</xdr:col>
      <xdr:colOff>272473</xdr:colOff>
      <xdr:row>59</xdr:row>
      <xdr:rowOff>36936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CD8AEE74-FDE6-4CBA-8FEA-3485BBFD36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8429" y="9701892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</xdr:colOff>
      <xdr:row>60</xdr:row>
      <xdr:rowOff>0</xdr:rowOff>
    </xdr:from>
    <xdr:to>
      <xdr:col>9</xdr:col>
      <xdr:colOff>414107</xdr:colOff>
      <xdr:row>75</xdr:row>
      <xdr:rowOff>123702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6B12F4AB-94D9-4F70-AE56-E8A0E1C423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02036" y="12763500"/>
          <a:ext cx="3938357" cy="298120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2722</xdr:rowOff>
    </xdr:from>
    <xdr:to>
      <xdr:col>3</xdr:col>
      <xdr:colOff>489560</xdr:colOff>
      <xdr:row>75</xdr:row>
      <xdr:rowOff>114231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7D085D06-6C7A-4D1F-853D-D5C93866C4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2766222"/>
          <a:ext cx="4109060" cy="29690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319928</xdr:colOff>
      <xdr:row>35</xdr:row>
      <xdr:rowOff>179565</xdr:rowOff>
    </xdr:from>
    <xdr:to>
      <xdr:col>13</xdr:col>
      <xdr:colOff>592975</xdr:colOff>
      <xdr:row>59</xdr:row>
      <xdr:rowOff>28575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A9B1B38-3BBC-4EDA-89F0-8F291CAF47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3753" y="14943315"/>
          <a:ext cx="7264397" cy="44210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35</xdr:row>
      <xdr:rowOff>190499</xdr:rowOff>
    </xdr:from>
    <xdr:to>
      <xdr:col>5</xdr:col>
      <xdr:colOff>657224</xdr:colOff>
      <xdr:row>59</xdr:row>
      <xdr:rowOff>17370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D19B881-48AA-43AB-8C4E-C04C10E3F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4954249"/>
          <a:ext cx="7058024" cy="43988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="115" zoomScaleNormal="115" zoomScaleSheetLayoutView="85" workbookViewId="0">
      <selection activeCell="N21" sqref="N21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5" customHeight="1" x14ac:dyDescent="0.25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25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25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25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25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25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25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25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.75" x14ac:dyDescent="0.3">
      <c r="A10" s="129"/>
      <c r="B10" s="16"/>
      <c r="C10" s="134" t="s">
        <v>178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25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25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25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25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25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25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25">
      <c r="A17" s="129"/>
      <c r="B17" s="16"/>
      <c r="C17" s="16" t="s">
        <v>28</v>
      </c>
      <c r="D17" s="16" t="s">
        <v>172</v>
      </c>
      <c r="E17" s="16"/>
      <c r="F17" s="16"/>
      <c r="G17" s="16"/>
      <c r="H17" s="16"/>
      <c r="I17" s="16"/>
      <c r="J17" s="16"/>
      <c r="K17" s="132"/>
    </row>
    <row r="18" spans="1:11" x14ac:dyDescent="0.25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25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25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25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25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25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25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25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25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25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25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25">
      <c r="A29" s="129"/>
      <c r="B29" s="16"/>
      <c r="C29" s="135" t="s">
        <v>179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25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25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25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115" zoomScaleNormal="115" zoomScaleSheetLayoutView="85" zoomScalePageLayoutView="85" workbookViewId="0">
      <selection activeCell="K35" sqref="K35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8"/>
      <c r="B5" s="140" t="s">
        <v>0</v>
      </c>
      <c r="C5" s="141"/>
      <c r="D5" s="140" t="s">
        <v>0</v>
      </c>
      <c r="E5" s="141"/>
      <c r="F5" s="140" t="s">
        <v>180</v>
      </c>
      <c r="G5" s="141"/>
      <c r="H5" s="140" t="s">
        <v>180</v>
      </c>
      <c r="I5" s="141"/>
      <c r="J5" s="143" t="s">
        <v>1</v>
      </c>
      <c r="K5" s="144"/>
    </row>
    <row r="6" spans="1:13" x14ac:dyDescent="0.25">
      <c r="A6" s="139"/>
      <c r="B6" s="142">
        <v>2022</v>
      </c>
      <c r="C6" s="142"/>
      <c r="D6" s="142">
        <v>2023</v>
      </c>
      <c r="E6" s="142"/>
      <c r="F6" s="142">
        <v>2023</v>
      </c>
      <c r="G6" s="142"/>
      <c r="H6" s="142">
        <v>2024</v>
      </c>
      <c r="I6" s="142"/>
      <c r="J6" s="145"/>
      <c r="K6" s="146"/>
    </row>
    <row r="7" spans="1:13" x14ac:dyDescent="0.25">
      <c r="A7" s="6" t="s">
        <v>2</v>
      </c>
      <c r="B7" s="110" t="s">
        <v>3</v>
      </c>
      <c r="C7" s="110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3133340.9612399996</v>
      </c>
      <c r="G8" s="100">
        <v>2023677.4950699999</v>
      </c>
      <c r="H8" s="5">
        <v>3096402.1250899998</v>
      </c>
      <c r="I8" s="100">
        <v>2178750.260005</v>
      </c>
      <c r="J8" s="111">
        <v>-1.1788961561138742</v>
      </c>
      <c r="K8" s="112">
        <v>7.6629188846929415</v>
      </c>
      <c r="L8" s="120"/>
      <c r="M8" s="1"/>
    </row>
    <row r="9" spans="1:13" x14ac:dyDescent="0.25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771141.7146200001</v>
      </c>
      <c r="G9" s="100">
        <v>404577.05287299998</v>
      </c>
      <c r="H9" s="5">
        <v>874615.72976000002</v>
      </c>
      <c r="I9" s="100">
        <v>581464.28245399997</v>
      </c>
      <c r="J9" s="111">
        <v>13.418287868266782</v>
      </c>
      <c r="K9" s="112">
        <v>43.721518144660152</v>
      </c>
      <c r="L9" s="120"/>
      <c r="M9" s="1"/>
    </row>
    <row r="10" spans="1:13" x14ac:dyDescent="0.25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972585.84378000023</v>
      </c>
      <c r="G10" s="100">
        <v>377202.76192299998</v>
      </c>
      <c r="H10" s="5">
        <v>1137357.7827600001</v>
      </c>
      <c r="I10" s="100">
        <v>445364.747156</v>
      </c>
      <c r="J10" s="111">
        <v>16.941634513166058</v>
      </c>
      <c r="K10" s="112">
        <v>18.070383388898463</v>
      </c>
      <c r="L10" s="120"/>
      <c r="M10" s="1"/>
    </row>
    <row r="11" spans="1:13" x14ac:dyDescent="0.25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745505.29773999983</v>
      </c>
      <c r="G11" s="100">
        <v>224141.64539200001</v>
      </c>
      <c r="H11" s="5">
        <v>824128.13445000001</v>
      </c>
      <c r="I11" s="100">
        <v>247722.690363</v>
      </c>
      <c r="J11" s="111">
        <v>10.546247886949347</v>
      </c>
      <c r="K11" s="112">
        <v>10.520599565403941</v>
      </c>
      <c r="L11" s="120"/>
      <c r="M11" s="1"/>
    </row>
    <row r="12" spans="1:13" x14ac:dyDescent="0.25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1441278.3862599998</v>
      </c>
      <c r="G12" s="100">
        <v>463992.01354999997</v>
      </c>
      <c r="H12" s="5">
        <v>1601463.3901500001</v>
      </c>
      <c r="I12" s="100">
        <v>509303.72904800001</v>
      </c>
      <c r="J12" s="111">
        <v>11.114091865740617</v>
      </c>
      <c r="K12" s="112">
        <v>9.7656240139394619</v>
      </c>
      <c r="L12" s="120"/>
      <c r="M12" s="1"/>
    </row>
    <row r="13" spans="1:13" x14ac:dyDescent="0.25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227628.68866999997</v>
      </c>
      <c r="G13" s="100">
        <v>55873.619376000002</v>
      </c>
      <c r="H13" s="5">
        <v>356046.47130999999</v>
      </c>
      <c r="I13" s="100">
        <v>60256.577124000003</v>
      </c>
      <c r="J13" s="111">
        <v>56.415464759879661</v>
      </c>
      <c r="K13" s="112">
        <v>7.8444135120458292</v>
      </c>
      <c r="L13" s="120"/>
      <c r="M13" s="1"/>
    </row>
    <row r="14" spans="1:13" x14ac:dyDescent="0.25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1201570.97603</v>
      </c>
      <c r="G14" s="100">
        <v>368305.501345</v>
      </c>
      <c r="H14" s="5">
        <v>1473855.65757</v>
      </c>
      <c r="I14" s="100">
        <v>401873.41252399998</v>
      </c>
      <c r="J14" s="111">
        <v>22.660723916587163</v>
      </c>
      <c r="K14" s="112">
        <v>9.1141487315325698</v>
      </c>
      <c r="L14" s="120"/>
      <c r="M14" s="1"/>
    </row>
    <row r="15" spans="1:13" x14ac:dyDescent="0.25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2843499.7636800003</v>
      </c>
      <c r="G15" s="100">
        <v>1221760.4089889999</v>
      </c>
      <c r="H15" s="5">
        <v>3740089.6092800004</v>
      </c>
      <c r="I15" s="100">
        <v>1410170.0592660001</v>
      </c>
      <c r="J15" s="111">
        <v>31.531208725674432</v>
      </c>
      <c r="K15" s="112">
        <v>15.421161865353628</v>
      </c>
      <c r="L15" s="120"/>
      <c r="M15" s="1"/>
    </row>
    <row r="16" spans="1:13" ht="15.75" thickBot="1" x14ac:dyDescent="0.3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11336551.63202</v>
      </c>
      <c r="G16" s="101">
        <v>5139530.4985180004</v>
      </c>
      <c r="H16" s="101">
        <v>13103958.900369998</v>
      </c>
      <c r="I16" s="101">
        <v>5834905.7579399999</v>
      </c>
      <c r="J16" s="113">
        <v>15.590342863679727</v>
      </c>
      <c r="K16" s="114">
        <v>13.52993740619913</v>
      </c>
      <c r="L16" s="120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19" t="s">
        <v>169</v>
      </c>
      <c r="B18" s="119"/>
      <c r="C18" s="119"/>
      <c r="D18" s="119"/>
      <c r="E18" s="119"/>
      <c r="F18" s="119"/>
      <c r="G18" s="119"/>
      <c r="H18" s="119"/>
      <c r="I18" s="116"/>
      <c r="J18" s="116"/>
      <c r="K18" s="116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8"/>
      <c r="B41" s="140" t="s">
        <v>0</v>
      </c>
      <c r="C41" s="141"/>
      <c r="D41" s="140" t="s">
        <v>0</v>
      </c>
      <c r="E41" s="141"/>
      <c r="F41" s="140" t="s">
        <v>180</v>
      </c>
      <c r="G41" s="141"/>
      <c r="H41" s="140" t="s">
        <v>180</v>
      </c>
      <c r="I41" s="141"/>
      <c r="J41" s="143" t="s">
        <v>1</v>
      </c>
      <c r="K41" s="144"/>
    </row>
    <row r="42" spans="1:15" x14ac:dyDescent="0.25">
      <c r="A42" s="139"/>
      <c r="B42" s="142">
        <v>2022</v>
      </c>
      <c r="C42" s="142"/>
      <c r="D42" s="142">
        <v>2023</v>
      </c>
      <c r="E42" s="142"/>
      <c r="F42" s="142">
        <v>2023</v>
      </c>
      <c r="G42" s="142"/>
      <c r="H42" s="142">
        <v>2024</v>
      </c>
      <c r="I42" s="142"/>
      <c r="J42" s="145"/>
      <c r="K42" s="146"/>
    </row>
    <row r="43" spans="1:15" x14ac:dyDescent="0.25">
      <c r="A43" s="6" t="s">
        <v>2</v>
      </c>
      <c r="B43" s="110" t="s">
        <v>3</v>
      </c>
      <c r="C43" s="110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349508.26</v>
      </c>
      <c r="G44" s="100">
        <v>121764.93</v>
      </c>
      <c r="H44" s="5">
        <v>416427.51</v>
      </c>
      <c r="I44" s="100">
        <v>172888.22</v>
      </c>
      <c r="J44" s="111">
        <v>19.149999999999999</v>
      </c>
      <c r="K44" s="112">
        <v>41.99</v>
      </c>
      <c r="O44" s="116"/>
    </row>
    <row r="45" spans="1:15" x14ac:dyDescent="0.25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1021510.34</v>
      </c>
      <c r="G45" s="100">
        <v>1274036.43</v>
      </c>
      <c r="H45" s="5">
        <v>895697.51</v>
      </c>
      <c r="I45" s="100">
        <v>821307.16</v>
      </c>
      <c r="J45" s="111">
        <v>-12.32</v>
      </c>
      <c r="K45" s="112">
        <v>-35.54</v>
      </c>
    </row>
    <row r="46" spans="1:15" x14ac:dyDescent="0.25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255334.53</v>
      </c>
      <c r="G46" s="100">
        <v>136915.66</v>
      </c>
      <c r="H46" s="5">
        <v>344031.42</v>
      </c>
      <c r="I46" s="100">
        <v>129352.08</v>
      </c>
      <c r="J46" s="111">
        <v>34.74</v>
      </c>
      <c r="K46" s="112">
        <v>-5.52</v>
      </c>
    </row>
    <row r="47" spans="1:15" x14ac:dyDescent="0.25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317411.76</v>
      </c>
      <c r="G47" s="100">
        <v>256311.5</v>
      </c>
      <c r="H47" s="5">
        <v>353868.34</v>
      </c>
      <c r="I47" s="100">
        <v>251699.46</v>
      </c>
      <c r="J47" s="111">
        <v>11.49</v>
      </c>
      <c r="K47" s="112">
        <v>-1.8</v>
      </c>
    </row>
    <row r="48" spans="1:15" x14ac:dyDescent="0.25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960566.98</v>
      </c>
      <c r="G48" s="100">
        <v>1792885.29</v>
      </c>
      <c r="H48" s="5">
        <v>847952.79</v>
      </c>
      <c r="I48" s="100">
        <v>1499715.67</v>
      </c>
      <c r="J48" s="111">
        <v>-11.72</v>
      </c>
      <c r="K48" s="112">
        <v>-16.350000000000001</v>
      </c>
    </row>
    <row r="49" spans="1:11" x14ac:dyDescent="0.25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261631.65</v>
      </c>
      <c r="G49" s="100">
        <v>62593.33</v>
      </c>
      <c r="H49" s="5">
        <v>276593.03000000003</v>
      </c>
      <c r="I49" s="100">
        <v>72634.28</v>
      </c>
      <c r="J49" s="111">
        <v>5.72</v>
      </c>
      <c r="K49" s="112">
        <v>16.04</v>
      </c>
    </row>
    <row r="50" spans="1:11" x14ac:dyDescent="0.25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1215706.57</v>
      </c>
      <c r="G50" s="100">
        <v>898117.32</v>
      </c>
      <c r="H50" s="5">
        <v>1158385.94</v>
      </c>
      <c r="I50" s="100">
        <v>854276.58</v>
      </c>
      <c r="J50" s="111">
        <v>-4.72</v>
      </c>
      <c r="K50" s="112">
        <v>-4.88</v>
      </c>
    </row>
    <row r="51" spans="1:11" x14ac:dyDescent="0.25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1557453.08</v>
      </c>
      <c r="G51" s="100">
        <v>1174284.68</v>
      </c>
      <c r="H51" s="5">
        <v>1655950.97</v>
      </c>
      <c r="I51" s="100">
        <v>954771.64</v>
      </c>
      <c r="J51" s="111">
        <v>6.32</v>
      </c>
      <c r="K51" s="112">
        <v>-18.690000000000001</v>
      </c>
    </row>
    <row r="52" spans="1:11" ht="15.75" thickBot="1" x14ac:dyDescent="0.3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5939123.1799999997</v>
      </c>
      <c r="G52" s="101">
        <v>5716909.1299999999</v>
      </c>
      <c r="H52" s="101">
        <v>5948907.5099999998</v>
      </c>
      <c r="I52" s="101">
        <v>4756645.0999999996</v>
      </c>
      <c r="J52" s="113">
        <v>0.16</v>
      </c>
      <c r="K52" s="114">
        <v>-16.8</v>
      </c>
    </row>
    <row r="53" spans="1:11" x14ac:dyDescent="0.25">
      <c r="A53" t="s">
        <v>21</v>
      </c>
    </row>
    <row r="54" spans="1:11" x14ac:dyDescent="0.25">
      <c r="A54" s="119" t="s">
        <v>169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70" zoomScaleNormal="70" zoomScaleSheetLayoutView="70" zoomScalePageLayoutView="70" workbookViewId="0">
      <selection activeCell="P46" sqref="P46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4" ht="21.6" customHeight="1" thickBot="1" x14ac:dyDescent="0.3">
      <c r="A3" s="73" t="s">
        <v>186</v>
      </c>
      <c r="G3" s="73" t="s">
        <v>186</v>
      </c>
    </row>
    <row r="4" spans="1:14" ht="83.25" customHeight="1" x14ac:dyDescent="0.25">
      <c r="A4" s="14" t="s">
        <v>37</v>
      </c>
      <c r="B4" s="67" t="s">
        <v>181</v>
      </c>
      <c r="C4" s="43" t="s">
        <v>182</v>
      </c>
      <c r="D4" s="43" t="s">
        <v>183</v>
      </c>
      <c r="E4" s="44" t="s">
        <v>126</v>
      </c>
      <c r="G4" s="14" t="s">
        <v>37</v>
      </c>
      <c r="H4" s="67" t="s">
        <v>184</v>
      </c>
      <c r="I4" s="43" t="s">
        <v>185</v>
      </c>
      <c r="J4" s="43" t="s">
        <v>183</v>
      </c>
      <c r="K4" s="44" t="s">
        <v>40</v>
      </c>
      <c r="L4" s="116"/>
    </row>
    <row r="5" spans="1:14" x14ac:dyDescent="0.25">
      <c r="A5" s="30" t="s">
        <v>56</v>
      </c>
      <c r="B5" s="75">
        <v>2149.8631218699998</v>
      </c>
      <c r="C5" s="75">
        <v>2057.7966168700004</v>
      </c>
      <c r="D5" s="36">
        <f t="shared" ref="D5:D40" si="0">(B5/C5)-1</f>
        <v>4.4740332569909835E-2</v>
      </c>
      <c r="E5" s="45">
        <f t="shared" ref="E5:E41" si="1">B5/$B$41</f>
        <v>0.1640621081167537</v>
      </c>
      <c r="G5" s="30" t="s">
        <v>60</v>
      </c>
      <c r="H5" s="75">
        <v>839.41867229000013</v>
      </c>
      <c r="I5" s="75">
        <v>650.82867887000009</v>
      </c>
      <c r="J5" s="36">
        <f t="shared" ref="J5:J41" si="2">(H5/I5)-1</f>
        <v>0.28976902761482326</v>
      </c>
      <c r="K5" s="45">
        <f t="shared" ref="K5:K41" si="3">H5/$H$41</f>
        <v>0.14110467697448412</v>
      </c>
      <c r="L5" s="120"/>
      <c r="M5" s="74"/>
      <c r="N5" s="74"/>
    </row>
    <row r="6" spans="1:14" x14ac:dyDescent="0.25">
      <c r="A6" s="30" t="s">
        <v>57</v>
      </c>
      <c r="B6" s="75">
        <v>1627.2883085000003</v>
      </c>
      <c r="C6" s="75">
        <v>1522.1472522899996</v>
      </c>
      <c r="D6" s="36">
        <f t="shared" si="0"/>
        <v>6.9074168778231471E-2</v>
      </c>
      <c r="E6" s="45">
        <f t="shared" si="1"/>
        <v>0.12418295271469851</v>
      </c>
      <c r="G6" s="30" t="s">
        <v>78</v>
      </c>
      <c r="H6" s="75">
        <v>678.1763000599999</v>
      </c>
      <c r="I6" s="75">
        <v>681.39623879999999</v>
      </c>
      <c r="J6" s="36">
        <f t="shared" si="2"/>
        <v>-4.7255011939465463E-3</v>
      </c>
      <c r="K6" s="45">
        <f t="shared" si="3"/>
        <v>0.11400014189660181</v>
      </c>
      <c r="M6" s="118"/>
      <c r="N6" s="74"/>
    </row>
    <row r="7" spans="1:14" x14ac:dyDescent="0.25">
      <c r="A7" s="30" t="s">
        <v>58</v>
      </c>
      <c r="B7" s="75">
        <v>1290.7286740299999</v>
      </c>
      <c r="C7" s="75">
        <v>1028.2691182399999</v>
      </c>
      <c r="D7" s="36">
        <f t="shared" si="0"/>
        <v>0.2552440320674314</v>
      </c>
      <c r="E7" s="45">
        <f t="shared" si="1"/>
        <v>9.849913937028261E-2</v>
      </c>
      <c r="G7" s="30" t="s">
        <v>57</v>
      </c>
      <c r="H7" s="75">
        <v>484.66470048000002</v>
      </c>
      <c r="I7" s="75">
        <v>495.58583343999999</v>
      </c>
      <c r="J7" s="36">
        <f t="shared" si="2"/>
        <v>-2.2036814257165749E-2</v>
      </c>
      <c r="K7" s="45">
        <f t="shared" si="3"/>
        <v>8.1471211279582831E-2</v>
      </c>
      <c r="M7" s="74"/>
      <c r="N7" s="74"/>
    </row>
    <row r="8" spans="1:14" x14ac:dyDescent="0.25">
      <c r="A8" s="30" t="s">
        <v>60</v>
      </c>
      <c r="B8" s="75">
        <v>1150.2351430699998</v>
      </c>
      <c r="C8" s="75">
        <v>1064.47196895</v>
      </c>
      <c r="D8" s="36">
        <f t="shared" si="0"/>
        <v>8.0568748282396685E-2</v>
      </c>
      <c r="E8" s="45">
        <f t="shared" si="1"/>
        <v>8.7777682440496829E-2</v>
      </c>
      <c r="G8" s="30" t="s">
        <v>80</v>
      </c>
      <c r="H8" s="75">
        <v>392.2398159899999</v>
      </c>
      <c r="I8" s="75">
        <v>358.89338588999999</v>
      </c>
      <c r="J8" s="36">
        <f t="shared" si="2"/>
        <v>9.2914585252960036E-2</v>
      </c>
      <c r="K8" s="45">
        <f t="shared" si="3"/>
        <v>6.5934764568447601E-2</v>
      </c>
      <c r="M8" s="74"/>
      <c r="N8" s="74"/>
    </row>
    <row r="9" spans="1:14" x14ac:dyDescent="0.25">
      <c r="A9" s="30" t="s">
        <v>62</v>
      </c>
      <c r="B9" s="75">
        <v>1141.2715781400002</v>
      </c>
      <c r="C9" s="75">
        <v>765.68575052999984</v>
      </c>
      <c r="D9" s="36">
        <f t="shared" si="0"/>
        <v>0.4905221591887059</v>
      </c>
      <c r="E9" s="45">
        <f t="shared" si="1"/>
        <v>8.7093647562323739E-2</v>
      </c>
      <c r="G9" s="30" t="s">
        <v>61</v>
      </c>
      <c r="H9" s="75">
        <v>336.82657525000002</v>
      </c>
      <c r="I9" s="75">
        <v>351.26665802000002</v>
      </c>
      <c r="J9" s="36">
        <f t="shared" si="2"/>
        <v>-4.1108606354485877E-2</v>
      </c>
      <c r="K9" s="45">
        <f t="shared" si="3"/>
        <v>5.6619904543478206E-2</v>
      </c>
      <c r="M9" s="74"/>
      <c r="N9" s="74"/>
    </row>
    <row r="10" spans="1:14" x14ac:dyDescent="0.25">
      <c r="A10" s="30" t="s">
        <v>59</v>
      </c>
      <c r="B10" s="75">
        <v>963.82553513999994</v>
      </c>
      <c r="C10" s="75">
        <v>830.18473767000023</v>
      </c>
      <c r="D10" s="36">
        <f t="shared" si="0"/>
        <v>0.16097717942283118</v>
      </c>
      <c r="E10" s="45">
        <f t="shared" si="1"/>
        <v>7.3552240392999527E-2</v>
      </c>
      <c r="G10" s="30" t="s">
        <v>82</v>
      </c>
      <c r="H10" s="75">
        <v>318.06125209000004</v>
      </c>
      <c r="I10" s="75">
        <v>277.76060036000001</v>
      </c>
      <c r="J10" s="36">
        <f t="shared" si="2"/>
        <v>0.145091318487097</v>
      </c>
      <c r="K10" s="45">
        <f t="shared" si="3"/>
        <v>5.3465489529585325E-2</v>
      </c>
      <c r="M10" s="74"/>
      <c r="N10" s="117"/>
    </row>
    <row r="11" spans="1:14" x14ac:dyDescent="0.25">
      <c r="A11" s="30" t="s">
        <v>61</v>
      </c>
      <c r="B11" s="75">
        <v>852.15205073999994</v>
      </c>
      <c r="C11" s="75">
        <v>823.90730266999981</v>
      </c>
      <c r="D11" s="36">
        <f t="shared" si="0"/>
        <v>3.4281463434622683E-2</v>
      </c>
      <c r="E11" s="45">
        <f t="shared" si="1"/>
        <v>6.5030122363703285E-2</v>
      </c>
      <c r="G11" s="30" t="s">
        <v>56</v>
      </c>
      <c r="H11" s="75">
        <v>267.72314079</v>
      </c>
      <c r="I11" s="75">
        <v>298.12537350000002</v>
      </c>
      <c r="J11" s="36">
        <f t="shared" si="2"/>
        <v>-0.10197801130805129</v>
      </c>
      <c r="K11" s="45">
        <f t="shared" si="3"/>
        <v>4.500374907876268E-2</v>
      </c>
      <c r="M11" s="74"/>
      <c r="N11" s="74"/>
    </row>
    <row r="12" spans="1:14" x14ac:dyDescent="0.25">
      <c r="A12" s="30" t="s">
        <v>63</v>
      </c>
      <c r="B12" s="75">
        <v>275.09413477999999</v>
      </c>
      <c r="C12" s="75">
        <v>277.98015092999992</v>
      </c>
      <c r="D12" s="36">
        <f t="shared" si="0"/>
        <v>-1.0382094334234204E-2</v>
      </c>
      <c r="E12" s="45">
        <f t="shared" si="1"/>
        <v>2.0993207997030004E-2</v>
      </c>
      <c r="G12" s="30" t="s">
        <v>58</v>
      </c>
      <c r="H12" s="75">
        <v>256.17860434000005</v>
      </c>
      <c r="I12" s="75">
        <v>255.04945967</v>
      </c>
      <c r="J12" s="36">
        <f t="shared" si="2"/>
        <v>4.4271596241018951E-3</v>
      </c>
      <c r="K12" s="45">
        <f t="shared" si="3"/>
        <v>4.3063134531610189E-2</v>
      </c>
      <c r="M12" s="74"/>
      <c r="N12" s="74"/>
    </row>
    <row r="13" spans="1:14" x14ac:dyDescent="0.25">
      <c r="A13" s="30" t="s">
        <v>64</v>
      </c>
      <c r="B13" s="75">
        <v>253.34367631999999</v>
      </c>
      <c r="C13" s="75">
        <v>278.73770372000001</v>
      </c>
      <c r="D13" s="36">
        <f t="shared" si="0"/>
        <v>-9.1103668650112213E-2</v>
      </c>
      <c r="E13" s="45">
        <f t="shared" si="1"/>
        <v>1.9333369270018594E-2</v>
      </c>
      <c r="G13" s="30" t="s">
        <v>84</v>
      </c>
      <c r="H13" s="75">
        <v>255.63382938000001</v>
      </c>
      <c r="I13" s="75">
        <v>144.06046638000001</v>
      </c>
      <c r="J13" s="36">
        <f t="shared" si="2"/>
        <v>0.77448980836764658</v>
      </c>
      <c r="K13" s="45">
        <f t="shared" si="3"/>
        <v>4.2971558900411898E-2</v>
      </c>
      <c r="M13" s="74"/>
      <c r="N13" s="118"/>
    </row>
    <row r="14" spans="1:14" x14ac:dyDescent="0.25">
      <c r="A14" s="30" t="s">
        <v>76</v>
      </c>
      <c r="B14" s="75">
        <v>187.09378213000002</v>
      </c>
      <c r="C14" s="75">
        <v>136.26621815999999</v>
      </c>
      <c r="D14" s="36">
        <f t="shared" si="0"/>
        <v>0.37300194176020729</v>
      </c>
      <c r="E14" s="45">
        <f t="shared" si="1"/>
        <v>1.4277653307102275E-2</v>
      </c>
      <c r="G14" s="30" t="s">
        <v>75</v>
      </c>
      <c r="H14" s="75">
        <v>214.06628665999997</v>
      </c>
      <c r="I14" s="75">
        <v>268.16813896000002</v>
      </c>
      <c r="J14" s="36">
        <f t="shared" si="2"/>
        <v>-0.20174601095348577</v>
      </c>
      <c r="K14" s="45">
        <f t="shared" si="3"/>
        <v>3.5984134291274394E-2</v>
      </c>
      <c r="M14" s="74"/>
      <c r="N14" s="74"/>
    </row>
    <row r="15" spans="1:14" x14ac:dyDescent="0.25">
      <c r="A15" s="30" t="s">
        <v>65</v>
      </c>
      <c r="B15" s="75">
        <v>181.17713648000003</v>
      </c>
      <c r="C15" s="75">
        <v>120.78807866000001</v>
      </c>
      <c r="D15" s="36">
        <f t="shared" si="0"/>
        <v>0.49995875826443092</v>
      </c>
      <c r="E15" s="45">
        <f t="shared" si="1"/>
        <v>1.3826137418279323E-2</v>
      </c>
      <c r="G15" s="30" t="s">
        <v>81</v>
      </c>
      <c r="H15" s="75">
        <v>188.78866103000001</v>
      </c>
      <c r="I15" s="75">
        <v>167.22724392000001</v>
      </c>
      <c r="J15" s="36">
        <f t="shared" si="2"/>
        <v>0.12893483504586611</v>
      </c>
      <c r="K15" s="45">
        <f t="shared" si="3"/>
        <v>3.1735013659405911E-2</v>
      </c>
      <c r="M15" s="117"/>
      <c r="N15" s="74"/>
    </row>
    <row r="16" spans="1:14" x14ac:dyDescent="0.25">
      <c r="A16" s="30" t="s">
        <v>73</v>
      </c>
      <c r="B16" s="75">
        <v>181.09712543999996</v>
      </c>
      <c r="C16" s="89">
        <v>81.804666960000006</v>
      </c>
      <c r="D16" s="36">
        <f t="shared" si="0"/>
        <v>1.2137749858275315</v>
      </c>
      <c r="E16" s="45">
        <f t="shared" si="1"/>
        <v>1.3820031550532911E-2</v>
      </c>
      <c r="G16" s="30" t="s">
        <v>83</v>
      </c>
      <c r="H16" s="75">
        <v>150.82936377999999</v>
      </c>
      <c r="I16" s="75">
        <v>239.98323062000003</v>
      </c>
      <c r="J16" s="36">
        <f t="shared" si="2"/>
        <v>-0.37150040279760288</v>
      </c>
      <c r="K16" s="45">
        <f t="shared" si="3"/>
        <v>2.5354128228268855E-2</v>
      </c>
      <c r="M16" s="74"/>
      <c r="N16" s="74"/>
    </row>
    <row r="17" spans="1:14" x14ac:dyDescent="0.25">
      <c r="A17" s="30" t="s">
        <v>68</v>
      </c>
      <c r="B17" s="75">
        <v>180.22778707000003</v>
      </c>
      <c r="C17" s="75">
        <v>165.33290145999999</v>
      </c>
      <c r="D17" s="36">
        <f t="shared" si="0"/>
        <v>9.0090269259586186E-2</v>
      </c>
      <c r="E17" s="45">
        <f t="shared" si="1"/>
        <v>1.3753689891755625E-2</v>
      </c>
      <c r="G17" s="30" t="s">
        <v>148</v>
      </c>
      <c r="H17" s="75">
        <v>113.46204275000001</v>
      </c>
      <c r="I17" s="75">
        <v>84.311805179999993</v>
      </c>
      <c r="J17" s="36">
        <f t="shared" si="2"/>
        <v>0.34574325039970666</v>
      </c>
      <c r="K17" s="45">
        <f t="shared" si="3"/>
        <v>1.9072752870063343E-2</v>
      </c>
      <c r="M17" s="74"/>
      <c r="N17" s="74"/>
    </row>
    <row r="18" spans="1:14" x14ac:dyDescent="0.25">
      <c r="A18" s="30" t="s">
        <v>70</v>
      </c>
      <c r="B18" s="75">
        <v>139.37428777999997</v>
      </c>
      <c r="C18" s="75">
        <v>120.67566880999999</v>
      </c>
      <c r="D18" s="36">
        <f t="shared" si="0"/>
        <v>0.15494937094104988</v>
      </c>
      <c r="E18" s="45">
        <f t="shared" si="1"/>
        <v>1.0636044331310032E-2</v>
      </c>
      <c r="G18" s="30" t="s">
        <v>64</v>
      </c>
      <c r="H18" s="75">
        <v>106.51378935000001</v>
      </c>
      <c r="I18" s="75">
        <v>114.81613809000002</v>
      </c>
      <c r="J18" s="36">
        <f t="shared" si="2"/>
        <v>-7.2309945954567079E-2</v>
      </c>
      <c r="K18" s="45">
        <f t="shared" si="3"/>
        <v>1.7904764732666816E-2</v>
      </c>
      <c r="M18" s="74"/>
      <c r="N18" s="74"/>
    </row>
    <row r="19" spans="1:14" x14ac:dyDescent="0.25">
      <c r="A19" s="30" t="s">
        <v>66</v>
      </c>
      <c r="B19" s="75">
        <v>130.2758254</v>
      </c>
      <c r="C19" s="75">
        <v>119.62420768999999</v>
      </c>
      <c r="D19" s="36">
        <f t="shared" si="0"/>
        <v>8.9042326095092106E-2</v>
      </c>
      <c r="E19" s="45">
        <f t="shared" si="1"/>
        <v>9.9417150489018672E-3</v>
      </c>
      <c r="G19" s="30" t="s">
        <v>62</v>
      </c>
      <c r="H19" s="75">
        <v>104.8772938</v>
      </c>
      <c r="I19" s="75">
        <v>77.237298020000011</v>
      </c>
      <c r="J19" s="36">
        <f t="shared" si="2"/>
        <v>0.35785813963666646</v>
      </c>
      <c r="K19" s="45">
        <f t="shared" si="3"/>
        <v>1.762967295358717E-2</v>
      </c>
      <c r="M19" s="74"/>
      <c r="N19" s="74"/>
    </row>
    <row r="20" spans="1:14" x14ac:dyDescent="0.25">
      <c r="A20" s="30" t="s">
        <v>71</v>
      </c>
      <c r="B20" s="75">
        <v>129.57294598999999</v>
      </c>
      <c r="C20" s="75">
        <v>118.37733403000001</v>
      </c>
      <c r="D20" s="36">
        <f t="shared" si="0"/>
        <v>9.4575638586037902E-2</v>
      </c>
      <c r="E20" s="45">
        <f t="shared" si="1"/>
        <v>9.8880763420542625E-3</v>
      </c>
      <c r="G20" s="30" t="s">
        <v>67</v>
      </c>
      <c r="H20" s="75">
        <v>92.22209131999999</v>
      </c>
      <c r="I20" s="75">
        <v>86.468163539999992</v>
      </c>
      <c r="J20" s="36">
        <f t="shared" si="2"/>
        <v>6.6543887882367647E-2</v>
      </c>
      <c r="K20" s="45">
        <f t="shared" si="3"/>
        <v>1.550235756624233E-2</v>
      </c>
      <c r="M20" s="74"/>
      <c r="N20" s="74"/>
    </row>
    <row r="21" spans="1:14" x14ac:dyDescent="0.25">
      <c r="A21" s="30" t="s">
        <v>78</v>
      </c>
      <c r="B21" s="75">
        <v>124.26315863999999</v>
      </c>
      <c r="C21" s="75">
        <v>114.73512280999999</v>
      </c>
      <c r="D21" s="36">
        <f t="shared" si="0"/>
        <v>8.3043758499115494E-2</v>
      </c>
      <c r="E21" s="45">
        <f t="shared" si="1"/>
        <v>9.4828715188118706E-3</v>
      </c>
      <c r="G21" s="30" t="s">
        <v>63</v>
      </c>
      <c r="H21" s="75">
        <v>68.378452800000005</v>
      </c>
      <c r="I21" s="75">
        <v>116.67475516000002</v>
      </c>
      <c r="J21" s="36">
        <f t="shared" si="2"/>
        <v>-0.41393960753352055</v>
      </c>
      <c r="K21" s="45">
        <f t="shared" si="3"/>
        <v>1.1494287431130273E-2</v>
      </c>
      <c r="M21" s="74"/>
      <c r="N21" s="74"/>
    </row>
    <row r="22" spans="1:14" x14ac:dyDescent="0.25">
      <c r="A22" s="30" t="s">
        <v>67</v>
      </c>
      <c r="B22" s="75">
        <v>115.94102134000001</v>
      </c>
      <c r="C22" s="75">
        <v>130.80439243000004</v>
      </c>
      <c r="D22" s="36">
        <f t="shared" si="0"/>
        <v>-0.11363051969339766</v>
      </c>
      <c r="E22" s="45">
        <f t="shared" si="1"/>
        <v>8.8477857891271564E-3</v>
      </c>
      <c r="G22" s="30" t="s">
        <v>144</v>
      </c>
      <c r="H22" s="75">
        <v>64.612356120000001</v>
      </c>
      <c r="I22" s="75">
        <v>53.21640532</v>
      </c>
      <c r="J22" s="36">
        <f t="shared" si="2"/>
        <v>0.21414356590743133</v>
      </c>
      <c r="K22" s="45">
        <f t="shared" si="3"/>
        <v>1.0861213765951562E-2</v>
      </c>
      <c r="M22" s="74"/>
      <c r="N22" s="74"/>
    </row>
    <row r="23" spans="1:14" x14ac:dyDescent="0.25">
      <c r="A23" s="30" t="s">
        <v>138</v>
      </c>
      <c r="B23" s="75">
        <v>106.19498804999998</v>
      </c>
      <c r="C23" s="75">
        <v>94.073225880000024</v>
      </c>
      <c r="D23" s="36">
        <f t="shared" si="0"/>
        <v>0.12885453918060064</v>
      </c>
      <c r="E23" s="45">
        <f t="shared" si="1"/>
        <v>8.1040385472363995E-3</v>
      </c>
      <c r="G23" s="30" t="s">
        <v>136</v>
      </c>
      <c r="H23" s="75">
        <v>62.763951349999992</v>
      </c>
      <c r="I23" s="75">
        <v>66.266851670000008</v>
      </c>
      <c r="J23" s="36">
        <f t="shared" si="2"/>
        <v>-5.2860521236831715E-2</v>
      </c>
      <c r="K23" s="45">
        <f t="shared" si="3"/>
        <v>1.055050045136992E-2</v>
      </c>
      <c r="M23" s="74"/>
      <c r="N23" s="74"/>
    </row>
    <row r="24" spans="1:14" x14ac:dyDescent="0.25">
      <c r="A24" s="30" t="s">
        <v>69</v>
      </c>
      <c r="B24" s="75">
        <v>102.14050603999999</v>
      </c>
      <c r="C24" s="75">
        <v>122.11587715999998</v>
      </c>
      <c r="D24" s="36">
        <f t="shared" si="0"/>
        <v>-0.16357718246438702</v>
      </c>
      <c r="E24" s="45">
        <f t="shared" si="1"/>
        <v>7.7946296090043426E-3</v>
      </c>
      <c r="G24" s="30" t="s">
        <v>150</v>
      </c>
      <c r="H24" s="75">
        <v>60.850073710000004</v>
      </c>
      <c r="I24" s="75">
        <v>59.218106640000009</v>
      </c>
      <c r="J24" s="36">
        <f t="shared" si="2"/>
        <v>2.7558582376182361E-2</v>
      </c>
      <c r="K24" s="45">
        <f t="shared" si="3"/>
        <v>1.0228781272281195E-2</v>
      </c>
      <c r="M24" s="74"/>
      <c r="N24" s="74"/>
    </row>
    <row r="25" spans="1:14" x14ac:dyDescent="0.25">
      <c r="A25" s="30" t="s">
        <v>74</v>
      </c>
      <c r="B25" s="75">
        <v>92.796999620000008</v>
      </c>
      <c r="C25" s="75">
        <v>55.298030479999994</v>
      </c>
      <c r="D25" s="36">
        <f t="shared" si="0"/>
        <v>0.67812485932139155</v>
      </c>
      <c r="E25" s="45">
        <f t="shared" si="1"/>
        <v>7.0816003259427055E-3</v>
      </c>
      <c r="G25" s="30" t="s">
        <v>156</v>
      </c>
      <c r="H25" s="75">
        <v>59.716584750000003</v>
      </c>
      <c r="I25" s="75">
        <v>25.495370369999996</v>
      </c>
      <c r="J25" s="36">
        <f t="shared" si="2"/>
        <v>1.3422520984542188</v>
      </c>
      <c r="K25" s="45">
        <f t="shared" si="3"/>
        <v>1.0038243941108166E-2</v>
      </c>
      <c r="M25" s="74"/>
      <c r="N25" s="74"/>
    </row>
    <row r="26" spans="1:14" x14ac:dyDescent="0.25">
      <c r="A26" s="30" t="s">
        <v>77</v>
      </c>
      <c r="B26" s="75">
        <v>92.252014520000017</v>
      </c>
      <c r="C26" s="75">
        <v>76.441552040000005</v>
      </c>
      <c r="D26" s="36">
        <f t="shared" si="0"/>
        <v>0.20683073613846537</v>
      </c>
      <c r="E26" s="45">
        <f t="shared" si="1"/>
        <v>7.040010978468134E-3</v>
      </c>
      <c r="G26" s="30" t="s">
        <v>153</v>
      </c>
      <c r="H26" s="75">
        <v>52.663720589999997</v>
      </c>
      <c r="I26" s="75">
        <v>44.236136430000002</v>
      </c>
      <c r="J26" s="36">
        <f t="shared" si="2"/>
        <v>0.19051356741644798</v>
      </c>
      <c r="K26" s="45">
        <f t="shared" si="3"/>
        <v>8.8526709345812145E-3</v>
      </c>
      <c r="M26" s="74"/>
      <c r="N26" s="74"/>
    </row>
    <row r="27" spans="1:14" x14ac:dyDescent="0.25">
      <c r="A27" s="30" t="s">
        <v>72</v>
      </c>
      <c r="B27" s="75">
        <v>91.365585209999978</v>
      </c>
      <c r="C27" s="75">
        <v>73.806395319999993</v>
      </c>
      <c r="D27" s="36">
        <f t="shared" si="0"/>
        <v>0.23790878573420593</v>
      </c>
      <c r="E27" s="45">
        <f t="shared" si="1"/>
        <v>6.9723650619371372E-3</v>
      </c>
      <c r="G27" s="30" t="s">
        <v>151</v>
      </c>
      <c r="H27" s="75">
        <v>50.168328850000002</v>
      </c>
      <c r="I27" s="75">
        <v>42.11697825000001</v>
      </c>
      <c r="J27" s="36">
        <f t="shared" si="2"/>
        <v>0.19116638786876861</v>
      </c>
      <c r="K27" s="45">
        <f t="shared" si="3"/>
        <v>8.4332003449683977E-3</v>
      </c>
      <c r="M27" s="74"/>
      <c r="N27" s="74"/>
    </row>
    <row r="28" spans="1:14" x14ac:dyDescent="0.25">
      <c r="A28" s="30" t="s">
        <v>149</v>
      </c>
      <c r="B28" s="75">
        <v>79.965305950000001</v>
      </c>
      <c r="C28" s="75">
        <v>45.819995479999996</v>
      </c>
      <c r="D28" s="36">
        <f t="shared" si="0"/>
        <v>0.74520545260429194</v>
      </c>
      <c r="E28" s="45">
        <f t="shared" si="1"/>
        <v>6.1023776522789704E-3</v>
      </c>
      <c r="G28" s="30" t="s">
        <v>145</v>
      </c>
      <c r="H28" s="75">
        <v>49.642556220000003</v>
      </c>
      <c r="I28" s="75">
        <v>127.05351319999998</v>
      </c>
      <c r="J28" s="36">
        <f t="shared" si="2"/>
        <v>-0.60927836649541778</v>
      </c>
      <c r="K28" s="45">
        <f t="shared" si="3"/>
        <v>8.3448189691815305E-3</v>
      </c>
      <c r="M28" s="74"/>
      <c r="N28" s="74"/>
    </row>
    <row r="29" spans="1:14" x14ac:dyDescent="0.25">
      <c r="A29" s="30" t="s">
        <v>175</v>
      </c>
      <c r="B29" s="75">
        <v>75.508477189999994</v>
      </c>
      <c r="C29" s="75">
        <v>67.916645210000013</v>
      </c>
      <c r="D29" s="36">
        <f t="shared" si="0"/>
        <v>0.11178161048040347</v>
      </c>
      <c r="E29" s="45">
        <f t="shared" si="1"/>
        <v>5.7622645006821533E-3</v>
      </c>
      <c r="G29" s="30" t="s">
        <v>176</v>
      </c>
      <c r="H29" s="75">
        <v>46.771512469999998</v>
      </c>
      <c r="I29" s="75">
        <v>29.91416654</v>
      </c>
      <c r="J29" s="36">
        <f t="shared" si="2"/>
        <v>0.56352383769272141</v>
      </c>
      <c r="K29" s="45">
        <f t="shared" si="3"/>
        <v>7.8622019935331699E-3</v>
      </c>
      <c r="M29" s="74"/>
      <c r="N29" s="74"/>
    </row>
    <row r="30" spans="1:14" x14ac:dyDescent="0.25">
      <c r="A30" s="30" t="s">
        <v>79</v>
      </c>
      <c r="B30" s="75">
        <v>75.226802530000001</v>
      </c>
      <c r="C30" s="75">
        <v>60.48181421999999</v>
      </c>
      <c r="D30" s="36">
        <f t="shared" si="0"/>
        <v>0.24379209685023251</v>
      </c>
      <c r="E30" s="45">
        <f t="shared" si="1"/>
        <v>5.7407691142770537E-3</v>
      </c>
      <c r="G30" s="30" t="s">
        <v>65</v>
      </c>
      <c r="H30" s="75">
        <v>44.783787049999994</v>
      </c>
      <c r="I30" s="75">
        <v>42.72423697</v>
      </c>
      <c r="J30" s="36">
        <f t="shared" si="2"/>
        <v>4.8205660909665049E-2</v>
      </c>
      <c r="K30" s="45">
        <f t="shared" si="3"/>
        <v>7.5280691435479453E-3</v>
      </c>
      <c r="M30" s="74"/>
      <c r="N30" s="74"/>
    </row>
    <row r="31" spans="1:14" x14ac:dyDescent="0.25">
      <c r="A31" s="30" t="s">
        <v>145</v>
      </c>
      <c r="B31" s="75">
        <v>75.012928910000014</v>
      </c>
      <c r="C31" s="75">
        <v>36.538718530000004</v>
      </c>
      <c r="D31" s="36">
        <f t="shared" si="0"/>
        <v>1.0529709833258347</v>
      </c>
      <c r="E31" s="45">
        <f t="shared" si="1"/>
        <v>5.7244478161391334E-3</v>
      </c>
      <c r="G31" s="30" t="s">
        <v>152</v>
      </c>
      <c r="H31" s="75">
        <v>36.653399660000005</v>
      </c>
      <c r="I31" s="75">
        <v>51.70950599999999</v>
      </c>
      <c r="J31" s="36">
        <f t="shared" si="2"/>
        <v>-0.29116708908416156</v>
      </c>
      <c r="K31" s="45">
        <f t="shared" si="3"/>
        <v>6.1613665382632445E-3</v>
      </c>
      <c r="M31" s="74"/>
      <c r="N31" s="74"/>
    </row>
    <row r="32" spans="1:14" x14ac:dyDescent="0.25">
      <c r="A32" s="30" t="s">
        <v>75</v>
      </c>
      <c r="B32" s="75">
        <v>62.682357119999999</v>
      </c>
      <c r="C32" s="75">
        <v>47.402090340000001</v>
      </c>
      <c r="D32" s="36">
        <f t="shared" si="0"/>
        <v>0.32235428164453395</v>
      </c>
      <c r="E32" s="45">
        <f t="shared" si="1"/>
        <v>4.7834671641277899E-3</v>
      </c>
      <c r="G32" s="30" t="s">
        <v>157</v>
      </c>
      <c r="H32" s="75">
        <v>32.32930322</v>
      </c>
      <c r="I32" s="75">
        <v>25.830994789999998</v>
      </c>
      <c r="J32" s="36">
        <f t="shared" si="2"/>
        <v>0.25157019630214572</v>
      </c>
      <c r="K32" s="45">
        <f t="shared" si="3"/>
        <v>5.434494178242732E-3</v>
      </c>
      <c r="M32" s="74"/>
      <c r="N32" s="74"/>
    </row>
    <row r="33" spans="1:19" x14ac:dyDescent="0.25">
      <c r="A33" s="30" t="s">
        <v>155</v>
      </c>
      <c r="B33" s="75">
        <v>60.351011789999994</v>
      </c>
      <c r="C33" s="75">
        <v>41.71344581999999</v>
      </c>
      <c r="D33" s="36">
        <f t="shared" si="0"/>
        <v>0.44679996110664177</v>
      </c>
      <c r="E33" s="45">
        <f t="shared" si="1"/>
        <v>4.6055556377161662E-3</v>
      </c>
      <c r="G33" s="30" t="s">
        <v>149</v>
      </c>
      <c r="H33" s="75">
        <v>30.617987660000001</v>
      </c>
      <c r="I33" s="75">
        <v>33.976712299999996</v>
      </c>
      <c r="J33" s="36">
        <f t="shared" si="2"/>
        <v>-9.885372693931882E-2</v>
      </c>
      <c r="K33" s="45">
        <f t="shared" si="3"/>
        <v>5.1468252982588662E-3</v>
      </c>
      <c r="M33" s="74"/>
      <c r="N33" s="74"/>
    </row>
    <row r="34" spans="1:19" ht="15.75" thickBot="1" x14ac:dyDescent="0.3">
      <c r="A34" s="46" t="s">
        <v>139</v>
      </c>
      <c r="B34" s="76">
        <v>57.847061819999993</v>
      </c>
      <c r="C34" s="76">
        <v>50.405672719999991</v>
      </c>
      <c r="D34" s="47">
        <f t="shared" si="0"/>
        <v>0.14762999278546296</v>
      </c>
      <c r="E34" s="48">
        <f t="shared" si="1"/>
        <v>4.4144721652299018E-3</v>
      </c>
      <c r="G34" s="46" t="s">
        <v>163</v>
      </c>
      <c r="H34" s="76">
        <v>30.439661739999998</v>
      </c>
      <c r="I34" s="76">
        <v>19.920171119999996</v>
      </c>
      <c r="J34" s="47">
        <f t="shared" si="2"/>
        <v>0.52808234209586469</v>
      </c>
      <c r="K34" s="48">
        <f t="shared" si="3"/>
        <v>5.1168490514008676E-3</v>
      </c>
      <c r="M34" s="74"/>
      <c r="N34" s="74"/>
    </row>
    <row r="35" spans="1:19" x14ac:dyDescent="0.25">
      <c r="A35" s="49" t="s">
        <v>127</v>
      </c>
      <c r="B35" s="77">
        <v>9927.709815780001</v>
      </c>
      <c r="C35" s="77">
        <v>9092.9471440699999</v>
      </c>
      <c r="D35" s="50">
        <f t="shared" si="0"/>
        <v>9.1803312884579436E-2</v>
      </c>
      <c r="E35" s="51">
        <f t="shared" si="1"/>
        <v>0.75761148911262877</v>
      </c>
      <c r="G35" s="49" t="s">
        <v>127</v>
      </c>
      <c r="H35" s="77">
        <v>3213.5952059500005</v>
      </c>
      <c r="I35" s="77">
        <v>3324.63514162</v>
      </c>
      <c r="J35" s="50">
        <f t="shared" si="2"/>
        <v>-3.3399134323020108E-2</v>
      </c>
      <c r="K35" s="51">
        <f t="shared" si="3"/>
        <v>0.54019922171289003</v>
      </c>
      <c r="M35" s="74"/>
      <c r="N35" s="74"/>
    </row>
    <row r="36" spans="1:19" x14ac:dyDescent="0.25">
      <c r="A36" s="41" t="s">
        <v>174</v>
      </c>
      <c r="B36" s="78">
        <v>8545.6199675500011</v>
      </c>
      <c r="C36" s="78">
        <v>7895.1855703600004</v>
      </c>
      <c r="D36" s="52">
        <f t="shared" si="0"/>
        <v>8.2383674378959881E-2</v>
      </c>
      <c r="E36" s="53">
        <f t="shared" si="1"/>
        <v>0.65214032129700206</v>
      </c>
      <c r="G36" s="41" t="s">
        <v>174</v>
      </c>
      <c r="H36" s="78">
        <v>2680.0433693200007</v>
      </c>
      <c r="I36" s="78">
        <v>2767.8099124399996</v>
      </c>
      <c r="J36" s="52">
        <f t="shared" si="2"/>
        <v>-3.1709743767275977E-2</v>
      </c>
      <c r="K36" s="53">
        <f t="shared" si="3"/>
        <v>0.45051017613634731</v>
      </c>
      <c r="M36" s="74"/>
      <c r="N36" s="74"/>
      <c r="S36" t="s">
        <v>147</v>
      </c>
    </row>
    <row r="37" spans="1:19" x14ac:dyDescent="0.25">
      <c r="A37" s="32" t="s">
        <v>129</v>
      </c>
      <c r="B37" s="78">
        <v>1767.8788544100003</v>
      </c>
      <c r="C37" s="78">
        <v>1205.9911695399999</v>
      </c>
      <c r="D37" s="52">
        <f t="shared" si="0"/>
        <v>0.46591359792818432</v>
      </c>
      <c r="E37" s="53">
        <f t="shared" si="1"/>
        <v>0.13491181312848005</v>
      </c>
      <c r="G37" s="32" t="s">
        <v>128</v>
      </c>
      <c r="H37" s="78">
        <v>1265.4655085100001</v>
      </c>
      <c r="I37" s="78">
        <v>1069.8839527999999</v>
      </c>
      <c r="J37" s="52">
        <f t="shared" si="2"/>
        <v>0.18280632698354116</v>
      </c>
      <c r="K37" s="53">
        <f t="shared" si="3"/>
        <v>0.21272233713067243</v>
      </c>
      <c r="M37" s="74"/>
      <c r="N37" s="74"/>
    </row>
    <row r="38" spans="1:19" x14ac:dyDescent="0.25">
      <c r="A38" s="32" t="s">
        <v>130</v>
      </c>
      <c r="B38" s="78">
        <v>919.52014269999995</v>
      </c>
      <c r="C38" s="78">
        <v>728.72758472999999</v>
      </c>
      <c r="D38" s="52">
        <f t="shared" si="0"/>
        <v>0.26181602284300842</v>
      </c>
      <c r="E38" s="53">
        <f t="shared" si="1"/>
        <v>7.0171171146914735E-2</v>
      </c>
      <c r="G38" s="32" t="s">
        <v>129</v>
      </c>
      <c r="H38" s="78">
        <v>1127.9866051200001</v>
      </c>
      <c r="I38" s="78">
        <v>1098.86518256</v>
      </c>
      <c r="J38" s="52">
        <f t="shared" si="2"/>
        <v>2.6501360696638665E-2</v>
      </c>
      <c r="K38" s="53">
        <f t="shared" si="3"/>
        <v>0.18961239581767961</v>
      </c>
      <c r="M38" s="74"/>
      <c r="N38" s="74"/>
    </row>
    <row r="39" spans="1:19" x14ac:dyDescent="0.25">
      <c r="A39" s="32" t="s">
        <v>128</v>
      </c>
      <c r="B39" s="78">
        <v>258.76636916000001</v>
      </c>
      <c r="C39" s="78">
        <v>191.10898090999999</v>
      </c>
      <c r="D39" s="52">
        <f t="shared" si="0"/>
        <v>0.35402516369370574</v>
      </c>
      <c r="E39" s="53">
        <f t="shared" si="1"/>
        <v>1.974719022910653E-2</v>
      </c>
      <c r="G39" s="32" t="s">
        <v>130</v>
      </c>
      <c r="H39" s="78">
        <v>325.39301278000005</v>
      </c>
      <c r="I39" s="78">
        <v>427.02274489000001</v>
      </c>
      <c r="J39" s="52">
        <f t="shared" si="2"/>
        <v>-0.23799606303448662</v>
      </c>
      <c r="K39" s="53">
        <f t="shared" si="3"/>
        <v>5.4697944510595398E-2</v>
      </c>
      <c r="M39" s="74"/>
      <c r="N39" s="74"/>
    </row>
    <row r="40" spans="1:19" ht="15.75" thickBot="1" x14ac:dyDescent="0.3">
      <c r="A40" s="54" t="s">
        <v>131</v>
      </c>
      <c r="B40" s="79">
        <v>200.62829402999995</v>
      </c>
      <c r="C40" s="79">
        <v>91.040957829999996</v>
      </c>
      <c r="D40" s="55">
        <f t="shared" si="0"/>
        <v>1.2037146665859058</v>
      </c>
      <c r="E40" s="56">
        <f t="shared" si="1"/>
        <v>1.5310510018795546E-2</v>
      </c>
      <c r="G40" s="54" t="s">
        <v>131</v>
      </c>
      <c r="H40" s="79">
        <v>16.26998339</v>
      </c>
      <c r="I40" s="79">
        <v>18.716155690000001</v>
      </c>
      <c r="J40" s="55">
        <f t="shared" si="2"/>
        <v>-0.13069843724942853</v>
      </c>
      <c r="K40" s="56">
        <f t="shared" si="3"/>
        <v>2.734953160337891E-3</v>
      </c>
      <c r="M40" s="74"/>
      <c r="N40" s="74"/>
    </row>
    <row r="41" spans="1:19" ht="19.5" thickBot="1" x14ac:dyDescent="0.35">
      <c r="A41" s="80" t="s">
        <v>39</v>
      </c>
      <c r="B41" s="81">
        <v>13103.95890037</v>
      </c>
      <c r="C41" s="81">
        <v>11336.55163202</v>
      </c>
      <c r="D41" s="82">
        <f>(B41/C41)-1</f>
        <v>0.15590342863679751</v>
      </c>
      <c r="E41" s="83">
        <f t="shared" si="1"/>
        <v>1</v>
      </c>
      <c r="F41" s="84"/>
      <c r="G41" s="80" t="s">
        <v>39</v>
      </c>
      <c r="H41" s="81">
        <v>5948.9075081600004</v>
      </c>
      <c r="I41" s="81">
        <v>5939.1231775600008</v>
      </c>
      <c r="J41" s="82">
        <f t="shared" si="2"/>
        <v>1.6474368871433054E-3</v>
      </c>
      <c r="K41" s="83">
        <f t="shared" si="3"/>
        <v>1</v>
      </c>
      <c r="M41" s="74"/>
      <c r="N41" s="74"/>
    </row>
    <row r="42" spans="1:19" x14ac:dyDescent="0.25">
      <c r="A42" s="116" t="s">
        <v>38</v>
      </c>
      <c r="B42" s="116"/>
      <c r="C42" s="116"/>
      <c r="G42" t="s">
        <v>38</v>
      </c>
    </row>
    <row r="43" spans="1:19" x14ac:dyDescent="0.25">
      <c r="A43" s="116" t="s">
        <v>168</v>
      </c>
      <c r="G43" s="116" t="s">
        <v>168</v>
      </c>
    </row>
    <row r="45" spans="1:19" x14ac:dyDescent="0.25">
      <c r="K45" s="120"/>
    </row>
    <row r="64" spans="1:10" x14ac:dyDescent="0.25">
      <c r="A64" t="s">
        <v>41</v>
      </c>
      <c r="B64" s="1"/>
      <c r="C64" s="1">
        <f>C41-C5-C6-C7-C8-C9-C10-C11-C12-C13-C14</f>
        <v>2551.1048119900011</v>
      </c>
      <c r="D64" s="1"/>
      <c r="G64" t="s">
        <v>41</v>
      </c>
      <c r="H64" s="1"/>
      <c r="I64" s="1">
        <f>I41-I5-I6-I7-I8-I9-I10-I11-I12-I13-I14</f>
        <v>2157.9883436700011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L32" sqref="L32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50</v>
      </c>
    </row>
    <row r="3" spans="1:10" ht="15.75" x14ac:dyDescent="0.25">
      <c r="A3" s="11" t="s">
        <v>187</v>
      </c>
    </row>
    <row r="4" spans="1:10" ht="15.75" thickBot="1" x14ac:dyDescent="0.3"/>
    <row r="5" spans="1:10" x14ac:dyDescent="0.25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44" t="s">
        <v>161</v>
      </c>
    </row>
    <row r="6" spans="1:10" x14ac:dyDescent="0.25">
      <c r="A6" s="153"/>
      <c r="B6" s="151"/>
      <c r="C6" s="85" t="s">
        <v>188</v>
      </c>
      <c r="D6" s="85" t="s">
        <v>186</v>
      </c>
      <c r="E6" s="85" t="s">
        <v>188</v>
      </c>
      <c r="F6" s="85" t="s">
        <v>186</v>
      </c>
      <c r="G6" s="146"/>
    </row>
    <row r="7" spans="1:10" x14ac:dyDescent="0.25">
      <c r="A7" s="88">
        <v>15</v>
      </c>
      <c r="B7" s="100" t="s">
        <v>99</v>
      </c>
      <c r="C7" s="100">
        <v>3092513.1170600001</v>
      </c>
      <c r="D7" s="100">
        <v>4421358.1732799998</v>
      </c>
      <c r="E7" s="100">
        <v>1794542.4658700002</v>
      </c>
      <c r="F7" s="100">
        <v>2161207.6490699998</v>
      </c>
      <c r="G7" s="22">
        <f t="shared" ref="G7:G30" si="0">D7-F7</f>
        <v>2260150.5242099999</v>
      </c>
      <c r="H7" s="1"/>
      <c r="I7" s="121"/>
      <c r="J7" s="122"/>
    </row>
    <row r="8" spans="1:10" x14ac:dyDescent="0.25">
      <c r="A8" s="88">
        <v>7</v>
      </c>
      <c r="B8" s="100" t="s">
        <v>91</v>
      </c>
      <c r="C8" s="100">
        <v>3255898.0773899998</v>
      </c>
      <c r="D8" s="100">
        <v>3222191.1008299999</v>
      </c>
      <c r="E8" s="100">
        <v>308007.74232999998</v>
      </c>
      <c r="F8" s="100">
        <v>353919.24368999997</v>
      </c>
      <c r="G8" s="22">
        <f t="shared" si="0"/>
        <v>2868271.85714</v>
      </c>
      <c r="H8" s="1"/>
      <c r="I8" s="121"/>
      <c r="J8" s="1"/>
    </row>
    <row r="9" spans="1:10" x14ac:dyDescent="0.25">
      <c r="A9" s="88">
        <v>8</v>
      </c>
      <c r="B9" s="100" t="s">
        <v>92</v>
      </c>
      <c r="C9" s="100">
        <v>2407903.1700999998</v>
      </c>
      <c r="D9" s="100">
        <v>2602205.5830000001</v>
      </c>
      <c r="E9" s="100">
        <v>793599.38929999992</v>
      </c>
      <c r="F9" s="100">
        <v>885973.68207999994</v>
      </c>
      <c r="G9" s="22">
        <f t="shared" si="0"/>
        <v>1716231.9009200002</v>
      </c>
      <c r="H9" s="1"/>
      <c r="I9" s="121"/>
      <c r="J9" s="1"/>
    </row>
    <row r="10" spans="1:10" x14ac:dyDescent="0.25">
      <c r="A10" s="88">
        <v>20</v>
      </c>
      <c r="B10" s="100" t="s">
        <v>104</v>
      </c>
      <c r="C10" s="100">
        <v>598374.50244999991</v>
      </c>
      <c r="D10" s="100">
        <v>744718.78730999993</v>
      </c>
      <c r="E10" s="100">
        <v>102284.83940999999</v>
      </c>
      <c r="F10" s="100">
        <v>121563.43244000002</v>
      </c>
      <c r="G10" s="22">
        <f t="shared" si="0"/>
        <v>623155.35486999992</v>
      </c>
      <c r="H10" s="1"/>
      <c r="I10" s="121"/>
      <c r="J10" s="1"/>
    </row>
    <row r="11" spans="1:10" x14ac:dyDescent="0.25">
      <c r="A11" s="88">
        <v>2</v>
      </c>
      <c r="B11" s="100" t="s">
        <v>86</v>
      </c>
      <c r="C11" s="100">
        <v>398228.79324999993</v>
      </c>
      <c r="D11" s="100">
        <v>391554.11191999994</v>
      </c>
      <c r="E11" s="100">
        <v>100003.98372000002</v>
      </c>
      <c r="F11" s="100">
        <v>129890.67823</v>
      </c>
      <c r="G11" s="22">
        <f t="shared" si="0"/>
        <v>261663.43368999992</v>
      </c>
      <c r="H11" s="1"/>
      <c r="I11" s="121"/>
      <c r="J11" s="1"/>
    </row>
    <row r="12" spans="1:10" x14ac:dyDescent="0.25">
      <c r="A12" s="88">
        <v>3</v>
      </c>
      <c r="B12" s="100" t="s">
        <v>87</v>
      </c>
      <c r="C12" s="100">
        <v>315959.84839999996</v>
      </c>
      <c r="D12" s="100">
        <v>342182.43872000003</v>
      </c>
      <c r="E12" s="100">
        <v>700799.08016000013</v>
      </c>
      <c r="F12" s="100">
        <v>700707.91062999994</v>
      </c>
      <c r="G12" s="22">
        <f t="shared" si="0"/>
        <v>-358525.47190999991</v>
      </c>
      <c r="H12" s="1"/>
      <c r="I12" s="121"/>
      <c r="J12" s="1"/>
    </row>
    <row r="13" spans="1:10" x14ac:dyDescent="0.25">
      <c r="A13" s="88">
        <v>22</v>
      </c>
      <c r="B13" s="100" t="s">
        <v>106</v>
      </c>
      <c r="C13" s="100">
        <v>276062.56936999998</v>
      </c>
      <c r="D13" s="100">
        <v>334877.71432999999</v>
      </c>
      <c r="E13" s="100">
        <v>160787.81827000002</v>
      </c>
      <c r="F13" s="100">
        <v>212625.04169000004</v>
      </c>
      <c r="G13" s="22">
        <f t="shared" si="0"/>
        <v>122252.67263999995</v>
      </c>
      <c r="H13" s="1"/>
      <c r="I13" s="121"/>
      <c r="J13" s="1"/>
    </row>
    <row r="14" spans="1:10" x14ac:dyDescent="0.25">
      <c r="A14" s="88">
        <v>21</v>
      </c>
      <c r="B14" s="100" t="s">
        <v>105</v>
      </c>
      <c r="C14" s="100">
        <v>195810.80754000001</v>
      </c>
      <c r="D14" s="100">
        <v>214954.78899999999</v>
      </c>
      <c r="E14" s="100">
        <v>71043.699629999988</v>
      </c>
      <c r="F14" s="100">
        <v>71768.087430000014</v>
      </c>
      <c r="G14" s="22">
        <f t="shared" si="0"/>
        <v>143186.70156999998</v>
      </c>
      <c r="H14" s="1"/>
      <c r="I14" s="121"/>
      <c r="J14" s="1"/>
    </row>
    <row r="15" spans="1:10" x14ac:dyDescent="0.25">
      <c r="A15" s="88">
        <v>10</v>
      </c>
      <c r="B15" s="100" t="s">
        <v>94</v>
      </c>
      <c r="C15" s="100">
        <v>115193.60485999999</v>
      </c>
      <c r="D15" s="100">
        <v>174913.17921999999</v>
      </c>
      <c r="E15" s="100">
        <v>725653.97241000005</v>
      </c>
      <c r="F15" s="100">
        <v>409622.79175999999</v>
      </c>
      <c r="G15" s="22">
        <f t="shared" si="0"/>
        <v>-234709.61254</v>
      </c>
      <c r="H15" s="1"/>
      <c r="I15" s="121"/>
      <c r="J15" s="1"/>
    </row>
    <row r="16" spans="1:10" x14ac:dyDescent="0.25">
      <c r="A16" s="88">
        <v>6</v>
      </c>
      <c r="B16" s="100" t="s">
        <v>90</v>
      </c>
      <c r="C16" s="100">
        <v>147489.59705000001</v>
      </c>
      <c r="D16" s="100">
        <v>170802.87501999998</v>
      </c>
      <c r="E16" s="100">
        <v>47688.577539999991</v>
      </c>
      <c r="F16" s="100">
        <v>43247.579210000004</v>
      </c>
      <c r="G16" s="22">
        <f t="shared" si="0"/>
        <v>127555.29580999998</v>
      </c>
      <c r="H16" s="1"/>
      <c r="I16" s="121"/>
      <c r="J16" s="1"/>
    </row>
    <row r="17" spans="1:10" x14ac:dyDescent="0.25">
      <c r="A17" s="88">
        <v>12</v>
      </c>
      <c r="B17" s="100" t="s">
        <v>96</v>
      </c>
      <c r="C17" s="100">
        <v>104462.56886000003</v>
      </c>
      <c r="D17" s="100">
        <v>118979.93435</v>
      </c>
      <c r="E17" s="100">
        <v>294871.65999000001</v>
      </c>
      <c r="F17" s="100">
        <v>246250.47456999996</v>
      </c>
      <c r="G17" s="22">
        <f t="shared" si="0"/>
        <v>-127270.54021999997</v>
      </c>
      <c r="H17" s="1"/>
      <c r="I17" s="121"/>
      <c r="J17" s="1"/>
    </row>
    <row r="18" spans="1:10" x14ac:dyDescent="0.25">
      <c r="A18" s="88">
        <v>4</v>
      </c>
      <c r="B18" s="100" t="s">
        <v>88</v>
      </c>
      <c r="C18" s="100">
        <v>111509.25660999998</v>
      </c>
      <c r="D18" s="100">
        <v>106673.93339000001</v>
      </c>
      <c r="E18" s="100">
        <v>132055.97302999999</v>
      </c>
      <c r="F18" s="100">
        <v>156372.86542999998</v>
      </c>
      <c r="G18" s="22">
        <f t="shared" si="0"/>
        <v>-49698.932039999971</v>
      </c>
      <c r="H18" s="1"/>
      <c r="I18" s="121"/>
      <c r="J18" s="1"/>
    </row>
    <row r="19" spans="1:10" x14ac:dyDescent="0.25">
      <c r="A19" s="88">
        <v>19</v>
      </c>
      <c r="B19" s="100" t="s">
        <v>103</v>
      </c>
      <c r="C19" s="100">
        <v>95901.875520000001</v>
      </c>
      <c r="D19" s="100">
        <v>103608.64680999999</v>
      </c>
      <c r="E19" s="100">
        <v>111663.03810000001</v>
      </c>
      <c r="F19" s="100">
        <v>118151.81916999999</v>
      </c>
      <c r="G19" s="22">
        <f t="shared" si="0"/>
        <v>-14543.172359999997</v>
      </c>
      <c r="H19" s="1"/>
      <c r="I19" s="121"/>
      <c r="J19" s="1"/>
    </row>
    <row r="20" spans="1:10" x14ac:dyDescent="0.25">
      <c r="A20" s="88">
        <v>24</v>
      </c>
      <c r="B20" s="100" t="s">
        <v>108</v>
      </c>
      <c r="C20" s="100">
        <v>56124.658360000001</v>
      </c>
      <c r="D20" s="100">
        <v>61412.965549999994</v>
      </c>
      <c r="E20" s="100">
        <v>106503.022</v>
      </c>
      <c r="F20" s="100">
        <v>79989.947329999995</v>
      </c>
      <c r="G20" s="22">
        <f t="shared" si="0"/>
        <v>-18576.981780000002</v>
      </c>
      <c r="H20" s="1"/>
      <c r="I20" s="121"/>
      <c r="J20" s="1"/>
    </row>
    <row r="21" spans="1:10" x14ac:dyDescent="0.25">
      <c r="A21" s="88">
        <v>1</v>
      </c>
      <c r="B21" s="100" t="s">
        <v>85</v>
      </c>
      <c r="C21" s="100">
        <v>37288.207969999996</v>
      </c>
      <c r="D21" s="100">
        <v>54765.044209999993</v>
      </c>
      <c r="E21" s="100">
        <v>57631.622280000003</v>
      </c>
      <c r="F21" s="100">
        <v>47156.31655000001</v>
      </c>
      <c r="G21" s="22">
        <f t="shared" si="0"/>
        <v>7608.7276599999823</v>
      </c>
      <c r="H21" s="1"/>
      <c r="I21" s="121"/>
      <c r="J21" s="1"/>
    </row>
    <row r="22" spans="1:10" x14ac:dyDescent="0.25">
      <c r="A22" s="88">
        <v>23</v>
      </c>
      <c r="B22" s="100" t="s">
        <v>107</v>
      </c>
      <c r="C22" s="100">
        <v>50736.920490000004</v>
      </c>
      <c r="D22" s="100">
        <v>50148.592649999991</v>
      </c>
      <c r="E22" s="100">
        <v>355564.31812999997</v>
      </c>
      <c r="F22" s="100">
        <v>316738.75141000003</v>
      </c>
      <c r="G22" s="22">
        <f t="shared" si="0"/>
        <v>-266590.15876000002</v>
      </c>
      <c r="H22" s="1"/>
      <c r="I22" s="121"/>
      <c r="J22" s="1"/>
    </row>
    <row r="23" spans="1:10" x14ac:dyDescent="0.25">
      <c r="A23" s="88">
        <v>16</v>
      </c>
      <c r="B23" s="100" t="s">
        <v>100</v>
      </c>
      <c r="C23" s="100">
        <v>40331.583029999994</v>
      </c>
      <c r="D23" s="100">
        <v>44188.612590000004</v>
      </c>
      <c r="E23" s="100">
        <v>118100.57755000002</v>
      </c>
      <c r="F23" s="100">
        <v>96878.808300000019</v>
      </c>
      <c r="G23" s="22">
        <f t="shared" si="0"/>
        <v>-52690.195710000015</v>
      </c>
      <c r="H23" s="1"/>
      <c r="I23" s="121"/>
      <c r="J23" s="1"/>
    </row>
    <row r="24" spans="1:10" x14ac:dyDescent="0.25">
      <c r="A24" s="88">
        <v>11</v>
      </c>
      <c r="B24" s="100" t="s">
        <v>95</v>
      </c>
      <c r="C24" s="100">
        <v>38432.348789999996</v>
      </c>
      <c r="D24" s="100">
        <v>34990.973600000005</v>
      </c>
      <c r="E24" s="100">
        <v>11343.18723</v>
      </c>
      <c r="F24" s="100">
        <v>11077.07554</v>
      </c>
      <c r="G24" s="22">
        <f t="shared" si="0"/>
        <v>23913.898060000007</v>
      </c>
      <c r="H24" s="1"/>
      <c r="I24" s="121"/>
      <c r="J24" s="1"/>
    </row>
    <row r="25" spans="1:10" x14ac:dyDescent="0.25">
      <c r="A25" s="88">
        <v>9</v>
      </c>
      <c r="B25" s="100" t="s">
        <v>93</v>
      </c>
      <c r="C25" s="100">
        <v>31077.749220000002</v>
      </c>
      <c r="D25" s="100">
        <v>33312.502649999995</v>
      </c>
      <c r="E25" s="100">
        <v>142902.46575999999</v>
      </c>
      <c r="F25" s="100">
        <v>167519.18870000003</v>
      </c>
      <c r="G25" s="22">
        <f t="shared" si="0"/>
        <v>-134206.68605000002</v>
      </c>
      <c r="H25" s="1"/>
      <c r="I25" s="121"/>
      <c r="J25" s="1"/>
    </row>
    <row r="26" spans="1:10" x14ac:dyDescent="0.25">
      <c r="A26" s="88">
        <v>17</v>
      </c>
      <c r="B26" s="100" t="s">
        <v>101</v>
      </c>
      <c r="C26" s="100">
        <v>29244.501800000005</v>
      </c>
      <c r="D26" s="100">
        <v>30885.296129999999</v>
      </c>
      <c r="E26" s="100">
        <v>231693.25898999994</v>
      </c>
      <c r="F26" s="100">
        <v>127555.76941999998</v>
      </c>
      <c r="G26" s="22">
        <f t="shared" si="0"/>
        <v>-96670.47328999998</v>
      </c>
      <c r="H26" s="1"/>
      <c r="I26" s="121"/>
      <c r="J26" s="1"/>
    </row>
    <row r="27" spans="1:10" x14ac:dyDescent="0.25">
      <c r="A27" s="88">
        <v>5</v>
      </c>
      <c r="B27" s="100" t="s">
        <v>89</v>
      </c>
      <c r="C27" s="100">
        <v>16544.38046</v>
      </c>
      <c r="D27" s="100">
        <v>16239.243540000003</v>
      </c>
      <c r="E27" s="100">
        <v>15797.202790000003</v>
      </c>
      <c r="F27" s="100">
        <v>13184.56906</v>
      </c>
      <c r="G27" s="22">
        <f t="shared" si="0"/>
        <v>3054.6744800000033</v>
      </c>
      <c r="H27" s="1"/>
      <c r="I27" s="121"/>
      <c r="J27" s="1"/>
    </row>
    <row r="28" spans="1:10" x14ac:dyDescent="0.25">
      <c r="A28" s="88">
        <v>18</v>
      </c>
      <c r="B28" s="100" t="s">
        <v>102</v>
      </c>
      <c r="C28" s="100">
        <v>16994.272800000002</v>
      </c>
      <c r="D28" s="100">
        <v>15058.23309</v>
      </c>
      <c r="E28" s="100">
        <v>38238.952789999996</v>
      </c>
      <c r="F28" s="100">
        <v>47215.661750000007</v>
      </c>
      <c r="G28" s="22">
        <f t="shared" si="0"/>
        <v>-32157.428660000005</v>
      </c>
      <c r="H28" s="1"/>
      <c r="I28" s="121"/>
      <c r="J28" s="1"/>
    </row>
    <row r="29" spans="1:10" x14ac:dyDescent="0.25">
      <c r="A29" s="88">
        <v>13</v>
      </c>
      <c r="B29" s="100" t="s">
        <v>97</v>
      </c>
      <c r="C29" s="100">
        <v>6896.7039599999998</v>
      </c>
      <c r="D29" s="100">
        <v>10721.801459999997</v>
      </c>
      <c r="E29" s="100">
        <v>12693.68239</v>
      </c>
      <c r="F29" s="100">
        <v>14211.316059999999</v>
      </c>
      <c r="G29" s="22">
        <f t="shared" si="0"/>
        <v>-3489.5146000000022</v>
      </c>
      <c r="H29" s="1"/>
      <c r="I29" s="121"/>
      <c r="J29" s="124"/>
    </row>
    <row r="30" spans="1:10" x14ac:dyDescent="0.25">
      <c r="A30" s="88">
        <v>14</v>
      </c>
      <c r="B30" s="100" t="s">
        <v>98</v>
      </c>
      <c r="C30" s="100">
        <v>2550.5257700000002</v>
      </c>
      <c r="D30" s="100">
        <v>5251.8738299999995</v>
      </c>
      <c r="E30" s="100">
        <v>5782.5392700000002</v>
      </c>
      <c r="F30" s="100">
        <v>900.50397000000009</v>
      </c>
      <c r="G30" s="22">
        <f t="shared" si="0"/>
        <v>4351.3698599999998</v>
      </c>
      <c r="H30" s="1"/>
      <c r="I30" s="121"/>
      <c r="J30" s="1"/>
    </row>
    <row r="31" spans="1:10" x14ac:dyDescent="0.25">
      <c r="A31" s="23"/>
      <c r="B31" s="24" t="s">
        <v>46</v>
      </c>
      <c r="C31" s="102">
        <f>'Export-Import Provincias'!F16</f>
        <v>11336551.63202</v>
      </c>
      <c r="D31" s="102">
        <f>'Export-Import Provincias'!H16</f>
        <v>13103958.900369998</v>
      </c>
      <c r="E31" s="102">
        <f>'Export-Import Provincias'!F52</f>
        <v>5939123.1799999997</v>
      </c>
      <c r="F31" s="102">
        <f>'Export-Import Provincias'!H52</f>
        <v>5948907.5099999998</v>
      </c>
      <c r="G31" s="26">
        <f t="shared" ref="G31:G32" si="1">D31-F31</f>
        <v>7155051.3903699983</v>
      </c>
    </row>
    <row r="32" spans="1:10" ht="15.75" thickBot="1" x14ac:dyDescent="0.3">
      <c r="A32" s="27"/>
      <c r="B32" s="28" t="s">
        <v>158</v>
      </c>
      <c r="C32" s="101">
        <v>31746794.647570007</v>
      </c>
      <c r="D32" s="101">
        <v>33576638.79434</v>
      </c>
      <c r="E32" s="101">
        <v>34007806.752979994</v>
      </c>
      <c r="F32" s="101">
        <v>34307772.261009991</v>
      </c>
      <c r="G32" s="29">
        <f t="shared" si="1"/>
        <v>-731133.46666999161</v>
      </c>
    </row>
    <row r="33" spans="1:7" x14ac:dyDescent="0.25">
      <c r="A33" s="3" t="s">
        <v>38</v>
      </c>
      <c r="B33" s="3"/>
    </row>
    <row r="34" spans="1:7" x14ac:dyDescent="0.25">
      <c r="A34" s="116" t="s">
        <v>168</v>
      </c>
      <c r="B34" s="3"/>
    </row>
    <row r="35" spans="1:7" x14ac:dyDescent="0.25">
      <c r="A35" t="s">
        <v>48</v>
      </c>
    </row>
    <row r="36" spans="1:7" x14ac:dyDescent="0.25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25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Normal="100" zoomScaleSheetLayoutView="40" zoomScalePageLayoutView="85" workbookViewId="0">
      <selection activeCell="K33" sqref="K33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4.57031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6" ht="15.75" x14ac:dyDescent="0.25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6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6" ht="30.75" customHeight="1" x14ac:dyDescent="0.25">
      <c r="A3" s="160" t="s">
        <v>189</v>
      </c>
      <c r="B3" s="160"/>
      <c r="C3" s="160"/>
      <c r="D3" s="160"/>
      <c r="E3" s="160"/>
      <c r="F3" s="160"/>
      <c r="H3" s="90"/>
      <c r="I3" s="161" t="s">
        <v>190</v>
      </c>
      <c r="J3" s="161"/>
      <c r="K3" s="161"/>
      <c r="L3" s="161"/>
      <c r="M3" s="161"/>
      <c r="N3" s="161"/>
    </row>
    <row r="4" spans="1:16" ht="7.9" customHeight="1" thickBot="1" x14ac:dyDescent="0.3">
      <c r="A4" s="90"/>
      <c r="B4" s="3"/>
      <c r="C4" s="90"/>
      <c r="F4" s="90"/>
      <c r="H4" s="90"/>
      <c r="I4" t="s">
        <v>141</v>
      </c>
    </row>
    <row r="5" spans="1:16" ht="22.9" customHeight="1" thickBot="1" x14ac:dyDescent="0.3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6" ht="93.75" customHeight="1" x14ac:dyDescent="0.25">
      <c r="A6" s="40" t="s">
        <v>110</v>
      </c>
      <c r="B6" s="99" t="s">
        <v>52</v>
      </c>
      <c r="C6" s="19" t="s">
        <v>191</v>
      </c>
      <c r="D6" s="19" t="s">
        <v>192</v>
      </c>
      <c r="E6" s="91" t="s">
        <v>162</v>
      </c>
      <c r="F6" s="20" t="s">
        <v>137</v>
      </c>
      <c r="I6" s="57" t="s">
        <v>110</v>
      </c>
      <c r="J6" s="58" t="s">
        <v>52</v>
      </c>
      <c r="K6" s="59" t="s">
        <v>193</v>
      </c>
      <c r="L6" s="59" t="s">
        <v>194</v>
      </c>
      <c r="M6" s="59" t="s">
        <v>162</v>
      </c>
      <c r="N6" s="60" t="s">
        <v>53</v>
      </c>
    </row>
    <row r="7" spans="1:16" ht="25.5" x14ac:dyDescent="0.25">
      <c r="A7" s="61">
        <v>1</v>
      </c>
      <c r="B7" s="69" t="s">
        <v>142</v>
      </c>
      <c r="C7" s="100">
        <v>2444271.2767999996</v>
      </c>
      <c r="D7" s="92">
        <v>1629451.6890300002</v>
      </c>
      <c r="E7" s="96">
        <f t="shared" ref="E7:E26" si="0">(C7/D7)-1</f>
        <v>0.50005753055192148</v>
      </c>
      <c r="F7" s="31">
        <f t="shared" ref="F7:F26" si="1">C7/$C$30</f>
        <v>0.18652922337317346</v>
      </c>
      <c r="I7" s="61">
        <v>1</v>
      </c>
      <c r="J7" s="69" t="s">
        <v>115</v>
      </c>
      <c r="K7" s="100">
        <v>424056.549039</v>
      </c>
      <c r="L7" s="92">
        <v>391999.427264</v>
      </c>
      <c r="M7" s="96">
        <f t="shared" ref="M7:M26" si="2">(K7/L7)-1</f>
        <v>8.1778491358382777E-2</v>
      </c>
      <c r="N7" s="31">
        <f t="shared" ref="N7:N26" si="3">K7/$K$30</f>
        <v>7.2675818021902761E-2</v>
      </c>
    </row>
    <row r="8" spans="1:16" ht="38.25" x14ac:dyDescent="0.25">
      <c r="A8" s="61">
        <v>2</v>
      </c>
      <c r="B8" s="66" t="s">
        <v>117</v>
      </c>
      <c r="C8" s="100">
        <v>1007954.1837599999</v>
      </c>
      <c r="D8" s="92">
        <v>699313.40849000006</v>
      </c>
      <c r="E8" s="96">
        <f t="shared" si="0"/>
        <v>0.44134828751022481</v>
      </c>
      <c r="F8" s="31">
        <f t="shared" si="1"/>
        <v>7.6919821820529352E-2</v>
      </c>
      <c r="I8" s="61">
        <v>2</v>
      </c>
      <c r="J8" s="66" t="s">
        <v>114</v>
      </c>
      <c r="K8" s="100">
        <v>382342.25279200001</v>
      </c>
      <c r="L8" s="92">
        <v>317489.84708099999</v>
      </c>
      <c r="M8" s="96">
        <f t="shared" si="2"/>
        <v>0.20426607750532089</v>
      </c>
      <c r="N8" s="31">
        <f t="shared" si="3"/>
        <v>6.5526722907515322E-2</v>
      </c>
      <c r="P8" s="1"/>
    </row>
    <row r="9" spans="1:16" ht="38.25" x14ac:dyDescent="0.25">
      <c r="A9" s="61">
        <v>3</v>
      </c>
      <c r="B9" s="69" t="s">
        <v>113</v>
      </c>
      <c r="C9" s="100">
        <v>749006.66062999982</v>
      </c>
      <c r="D9" s="92">
        <v>786806.74606999976</v>
      </c>
      <c r="E9" s="96">
        <f t="shared" si="0"/>
        <v>-4.8042401299692172E-2</v>
      </c>
      <c r="F9" s="31">
        <f t="shared" si="1"/>
        <v>5.7158807221903848E-2</v>
      </c>
      <c r="I9" s="61">
        <v>3</v>
      </c>
      <c r="J9" s="66" t="s">
        <v>113</v>
      </c>
      <c r="K9" s="100">
        <v>378370.73888899997</v>
      </c>
      <c r="L9" s="92">
        <v>345456.55637599999</v>
      </c>
      <c r="M9" s="96">
        <f t="shared" si="2"/>
        <v>9.5277342130324794E-2</v>
      </c>
      <c r="N9" s="31">
        <f t="shared" si="3"/>
        <v>6.4846075427031899E-2</v>
      </c>
    </row>
    <row r="10" spans="1:16" x14ac:dyDescent="0.25">
      <c r="A10" s="61">
        <v>4</v>
      </c>
      <c r="B10" s="66" t="s">
        <v>116</v>
      </c>
      <c r="C10" s="100">
        <v>608913.20710000012</v>
      </c>
      <c r="D10" s="92">
        <v>553157.31588000013</v>
      </c>
      <c r="E10" s="96">
        <f t="shared" si="0"/>
        <v>0.10079572233678169</v>
      </c>
      <c r="F10" s="31">
        <f t="shared" si="1"/>
        <v>4.6467881327284008E-2</v>
      </c>
      <c r="I10" s="61">
        <v>4</v>
      </c>
      <c r="J10" s="66" t="s">
        <v>170</v>
      </c>
      <c r="K10" s="100">
        <v>356095.768147</v>
      </c>
      <c r="L10" s="92">
        <v>340461.82518699998</v>
      </c>
      <c r="M10" s="96">
        <f t="shared" si="2"/>
        <v>4.5919811865582805E-2</v>
      </c>
      <c r="N10" s="31">
        <f t="shared" si="3"/>
        <v>6.1028538063778219E-2</v>
      </c>
    </row>
    <row r="11" spans="1:16" ht="25.5" x14ac:dyDescent="0.25">
      <c r="A11" s="61">
        <v>5</v>
      </c>
      <c r="B11" s="69" t="s">
        <v>114</v>
      </c>
      <c r="C11" s="100">
        <v>601500.26956999989</v>
      </c>
      <c r="D11" s="92">
        <v>668657.50205999985</v>
      </c>
      <c r="E11" s="96">
        <f t="shared" si="0"/>
        <v>-0.10043592165361481</v>
      </c>
      <c r="F11" s="31">
        <f t="shared" si="1"/>
        <v>4.5902179192046776E-2</v>
      </c>
      <c r="I11" s="61">
        <v>5</v>
      </c>
      <c r="J11" s="66" t="s">
        <v>159</v>
      </c>
      <c r="K11" s="100">
        <v>339673.78356000001</v>
      </c>
      <c r="L11" s="92">
        <v>26329.022499999999</v>
      </c>
      <c r="M11" s="96">
        <f t="shared" si="2"/>
        <v>11.901116384400524</v>
      </c>
      <c r="N11" s="31">
        <f t="shared" si="3"/>
        <v>5.8214099361892875E-2</v>
      </c>
    </row>
    <row r="12" spans="1:16" ht="38.25" x14ac:dyDescent="0.25">
      <c r="A12" s="61">
        <v>6</v>
      </c>
      <c r="B12" s="69" t="s">
        <v>132</v>
      </c>
      <c r="C12" s="100">
        <v>590002.89926000009</v>
      </c>
      <c r="D12" s="92">
        <v>464250.12355999992</v>
      </c>
      <c r="E12" s="96">
        <f t="shared" si="0"/>
        <v>0.27087289656638691</v>
      </c>
      <c r="F12" s="31">
        <f t="shared" si="1"/>
        <v>4.502478249098759E-2</v>
      </c>
      <c r="I12" s="61">
        <v>6</v>
      </c>
      <c r="J12" s="69" t="s">
        <v>142</v>
      </c>
      <c r="K12" s="100">
        <v>289902.03517500003</v>
      </c>
      <c r="L12" s="92">
        <v>277154.60275999998</v>
      </c>
      <c r="M12" s="96">
        <f t="shared" si="2"/>
        <v>4.5993940883740647E-2</v>
      </c>
      <c r="N12" s="31">
        <f t="shared" si="3"/>
        <v>4.9684098972893997E-2</v>
      </c>
    </row>
    <row r="13" spans="1:16" ht="25.5" x14ac:dyDescent="0.25">
      <c r="A13" s="61">
        <v>7</v>
      </c>
      <c r="B13" s="66" t="s">
        <v>115</v>
      </c>
      <c r="C13" s="100">
        <v>556511.69110000005</v>
      </c>
      <c r="D13" s="92">
        <v>572253.76188000001</v>
      </c>
      <c r="E13" s="96">
        <f t="shared" si="0"/>
        <v>-2.7508898724026287E-2</v>
      </c>
      <c r="F13" s="31">
        <f t="shared" si="1"/>
        <v>4.2468974096392095E-2</v>
      </c>
      <c r="I13" s="61">
        <v>7</v>
      </c>
      <c r="J13" s="66" t="s">
        <v>120</v>
      </c>
      <c r="K13" s="100">
        <v>263656.40056099999</v>
      </c>
      <c r="L13" s="92">
        <v>249815.38551600001</v>
      </c>
      <c r="M13" s="96">
        <f t="shared" si="2"/>
        <v>5.5404974423056474E-2</v>
      </c>
      <c r="N13" s="31">
        <f t="shared" si="3"/>
        <v>4.5186059809487526E-2</v>
      </c>
    </row>
    <row r="14" spans="1:16" ht="38.25" x14ac:dyDescent="0.25">
      <c r="A14" s="61">
        <v>8</v>
      </c>
      <c r="B14" s="66" t="s">
        <v>118</v>
      </c>
      <c r="C14" s="100">
        <v>351125.17696000001</v>
      </c>
      <c r="D14" s="92">
        <v>324772.41719999997</v>
      </c>
      <c r="E14" s="96">
        <f t="shared" si="0"/>
        <v>8.1142234883117004E-2</v>
      </c>
      <c r="F14" s="31">
        <f t="shared" si="1"/>
        <v>2.6795350903465194E-2</v>
      </c>
      <c r="I14" s="61">
        <v>8</v>
      </c>
      <c r="J14" s="66" t="s">
        <v>132</v>
      </c>
      <c r="K14" s="100">
        <v>243666.28466599999</v>
      </c>
      <c r="L14" s="92">
        <v>230799.06609000001</v>
      </c>
      <c r="M14" s="96">
        <f t="shared" si="2"/>
        <v>5.5750739350836076E-2</v>
      </c>
      <c r="N14" s="31">
        <f t="shared" si="3"/>
        <v>4.1760106293820556E-2</v>
      </c>
    </row>
    <row r="15" spans="1:16" ht="25.5" x14ac:dyDescent="0.25">
      <c r="A15" s="61">
        <v>9</v>
      </c>
      <c r="B15" s="66" t="s">
        <v>120</v>
      </c>
      <c r="C15" s="100">
        <v>335428.46126000001</v>
      </c>
      <c r="D15" s="92">
        <v>272088.52492</v>
      </c>
      <c r="E15" s="96">
        <f t="shared" si="0"/>
        <v>0.23279164881585257</v>
      </c>
      <c r="F15" s="31">
        <f t="shared" si="1"/>
        <v>2.5597490331759891E-2</v>
      </c>
      <c r="I15" s="61">
        <v>9</v>
      </c>
      <c r="J15" s="66" t="s">
        <v>116</v>
      </c>
      <c r="K15" s="100">
        <v>206141.87751300001</v>
      </c>
      <c r="L15" s="92">
        <v>201948.34084799999</v>
      </c>
      <c r="M15" s="96">
        <f t="shared" si="2"/>
        <v>2.0765393007889932E-2</v>
      </c>
      <c r="N15" s="31">
        <f t="shared" si="3"/>
        <v>3.5329084318540552E-2</v>
      </c>
    </row>
    <row r="16" spans="1:16" ht="41.25" customHeight="1" x14ac:dyDescent="0.25">
      <c r="A16" s="61">
        <v>10</v>
      </c>
      <c r="B16" s="66" t="s">
        <v>119</v>
      </c>
      <c r="C16" s="100">
        <v>302981.99910000002</v>
      </c>
      <c r="D16" s="92">
        <v>268828.21549000003</v>
      </c>
      <c r="E16" s="96">
        <f t="shared" si="0"/>
        <v>0.12704687098319289</v>
      </c>
      <c r="F16" s="31">
        <f t="shared" si="1"/>
        <v>2.3121409446075502E-2</v>
      </c>
      <c r="I16" s="61">
        <v>10</v>
      </c>
      <c r="J16" s="66" t="s">
        <v>154</v>
      </c>
      <c r="K16" s="100">
        <v>144699.36900000001</v>
      </c>
      <c r="L16" s="92">
        <v>52838.510489</v>
      </c>
      <c r="M16" s="96">
        <f t="shared" si="2"/>
        <v>1.7385209700436905</v>
      </c>
      <c r="N16" s="31">
        <f t="shared" si="3"/>
        <v>2.479892135414468E-2</v>
      </c>
    </row>
    <row r="17" spans="1:14" ht="89.25" x14ac:dyDescent="0.25">
      <c r="A17" s="61">
        <v>11</v>
      </c>
      <c r="B17" s="69" t="s">
        <v>143</v>
      </c>
      <c r="C17" s="100">
        <v>301429.06270000007</v>
      </c>
      <c r="D17" s="92">
        <v>224822.99569000001</v>
      </c>
      <c r="E17" s="96">
        <f t="shared" si="0"/>
        <v>0.34073946383860698</v>
      </c>
      <c r="F17" s="31">
        <f t="shared" si="1"/>
        <v>2.300290049684825E-2</v>
      </c>
      <c r="I17" s="61">
        <v>11</v>
      </c>
      <c r="J17" s="69" t="s">
        <v>117</v>
      </c>
      <c r="K17" s="100">
        <v>133372.45108500001</v>
      </c>
      <c r="L17" s="92">
        <v>128605.209852</v>
      </c>
      <c r="M17" s="96">
        <f t="shared" si="2"/>
        <v>3.7068803343862866E-2</v>
      </c>
      <c r="N17" s="31">
        <f t="shared" si="3"/>
        <v>2.2857687273442243E-2</v>
      </c>
    </row>
    <row r="18" spans="1:14" x14ac:dyDescent="0.25">
      <c r="A18" s="61">
        <v>12</v>
      </c>
      <c r="B18" s="66" t="s">
        <v>170</v>
      </c>
      <c r="C18" s="100">
        <v>253083.27641000005</v>
      </c>
      <c r="D18" s="92">
        <v>241227.96415999994</v>
      </c>
      <c r="E18" s="96">
        <f t="shared" si="0"/>
        <v>4.9145679653196384E-2</v>
      </c>
      <c r="F18" s="31">
        <f t="shared" si="1"/>
        <v>1.9313497419688495E-2</v>
      </c>
      <c r="I18" s="61">
        <v>12</v>
      </c>
      <c r="J18" s="66" t="s">
        <v>122</v>
      </c>
      <c r="K18" s="100">
        <v>121358.277135</v>
      </c>
      <c r="L18" s="92">
        <v>108725.539221</v>
      </c>
      <c r="M18" s="96">
        <f t="shared" si="2"/>
        <v>0.11618924131819819</v>
      </c>
      <c r="N18" s="31">
        <f t="shared" si="3"/>
        <v>2.0798669622017214E-2</v>
      </c>
    </row>
    <row r="19" spans="1:14" ht="25.5" x14ac:dyDescent="0.25">
      <c r="A19" s="61">
        <v>13</v>
      </c>
      <c r="B19" s="69" t="s">
        <v>165</v>
      </c>
      <c r="C19" s="100">
        <v>170345.61623999997</v>
      </c>
      <c r="D19" s="92">
        <v>145171.16154000003</v>
      </c>
      <c r="E19" s="96">
        <f t="shared" si="0"/>
        <v>0.17341222893682962</v>
      </c>
      <c r="F19" s="31">
        <f t="shared" si="1"/>
        <v>1.2999553610870235E-2</v>
      </c>
      <c r="I19" s="61">
        <v>13</v>
      </c>
      <c r="J19" s="69" t="s">
        <v>166</v>
      </c>
      <c r="K19" s="100">
        <v>100207.87892</v>
      </c>
      <c r="L19" s="92">
        <v>87980.841836000007</v>
      </c>
      <c r="M19" s="96">
        <f t="shared" si="2"/>
        <v>0.13897385872701373</v>
      </c>
      <c r="N19" s="31">
        <f t="shared" si="3"/>
        <v>1.7173864168009829E-2</v>
      </c>
    </row>
    <row r="20" spans="1:14" ht="63.75" x14ac:dyDescent="0.25">
      <c r="A20" s="61">
        <v>14</v>
      </c>
      <c r="B20" s="66" t="s">
        <v>154</v>
      </c>
      <c r="C20" s="100">
        <v>159269.35898000002</v>
      </c>
      <c r="D20" s="92">
        <v>62617.58569</v>
      </c>
      <c r="E20" s="96">
        <f t="shared" si="0"/>
        <v>1.5435244304769684</v>
      </c>
      <c r="F20" s="31">
        <f t="shared" si="1"/>
        <v>1.2154293232368345E-2</v>
      </c>
      <c r="I20" s="61">
        <v>14</v>
      </c>
      <c r="J20" s="66" t="s">
        <v>119</v>
      </c>
      <c r="K20" s="100">
        <v>89875.028630999994</v>
      </c>
      <c r="L20" s="92">
        <v>88693.932669000002</v>
      </c>
      <c r="M20" s="96">
        <f t="shared" si="2"/>
        <v>1.3316536164968085E-2</v>
      </c>
      <c r="N20" s="31">
        <f t="shared" si="3"/>
        <v>1.5402995756820958E-2</v>
      </c>
    </row>
    <row r="21" spans="1:14" ht="38.25" x14ac:dyDescent="0.25">
      <c r="A21" s="61">
        <v>15</v>
      </c>
      <c r="B21" s="66" t="s">
        <v>122</v>
      </c>
      <c r="C21" s="100">
        <v>139298.32990999997</v>
      </c>
      <c r="D21" s="92">
        <v>137210.51281000004</v>
      </c>
      <c r="E21" s="96">
        <f t="shared" si="0"/>
        <v>1.5216159879024804E-2</v>
      </c>
      <c r="F21" s="31">
        <f t="shared" si="1"/>
        <v>1.0630247772378682E-2</v>
      </c>
      <c r="I21" s="61">
        <v>15</v>
      </c>
      <c r="J21" s="66" t="s">
        <v>171</v>
      </c>
      <c r="K21" s="100">
        <v>75600.675963999995</v>
      </c>
      <c r="L21" s="92">
        <v>38807.113546</v>
      </c>
      <c r="M21" s="96">
        <f t="shared" si="2"/>
        <v>0.94811386511358942</v>
      </c>
      <c r="N21" s="31">
        <f t="shared" si="3"/>
        <v>1.2956623311546105E-2</v>
      </c>
    </row>
    <row r="22" spans="1:14" ht="25.5" x14ac:dyDescent="0.25">
      <c r="A22" s="61">
        <v>16</v>
      </c>
      <c r="B22" s="69" t="s">
        <v>164</v>
      </c>
      <c r="C22" s="100">
        <v>136797.65144000002</v>
      </c>
      <c r="D22" s="92">
        <v>115522.22280999999</v>
      </c>
      <c r="E22" s="96">
        <f t="shared" si="0"/>
        <v>0.18416741049894636</v>
      </c>
      <c r="F22" s="31">
        <f t="shared" si="1"/>
        <v>1.0439413957268856E-2</v>
      </c>
      <c r="I22" s="61">
        <v>16</v>
      </c>
      <c r="J22" s="69" t="s">
        <v>121</v>
      </c>
      <c r="K22" s="100">
        <v>75055.418590000001</v>
      </c>
      <c r="L22" s="92">
        <v>80841.159578999999</v>
      </c>
      <c r="M22" s="96">
        <f t="shared" si="2"/>
        <v>-7.1569247882274922E-2</v>
      </c>
      <c r="N22" s="31">
        <f t="shared" si="3"/>
        <v>1.2863175808429534E-2</v>
      </c>
    </row>
    <row r="23" spans="1:14" ht="140.25" x14ac:dyDescent="0.25">
      <c r="A23" s="61">
        <v>17</v>
      </c>
      <c r="B23" s="66" t="s">
        <v>135</v>
      </c>
      <c r="C23" s="100">
        <v>128208.88301000001</v>
      </c>
      <c r="D23" s="92">
        <v>127354.17430999999</v>
      </c>
      <c r="E23" s="96">
        <f t="shared" si="0"/>
        <v>6.7112735379959432E-3</v>
      </c>
      <c r="F23" s="31">
        <f t="shared" si="1"/>
        <v>9.7839808553108285E-3</v>
      </c>
      <c r="I23" s="61">
        <v>17</v>
      </c>
      <c r="J23" s="66" t="s">
        <v>143</v>
      </c>
      <c r="K23" s="100">
        <v>71537.346604000006</v>
      </c>
      <c r="L23" s="92">
        <v>65390.382051000001</v>
      </c>
      <c r="M23" s="96">
        <f t="shared" si="2"/>
        <v>9.400410825258354E-2</v>
      </c>
      <c r="N23" s="31">
        <f t="shared" si="3"/>
        <v>1.2260240280085707E-2</v>
      </c>
    </row>
    <row r="24" spans="1:14" ht="25.5" x14ac:dyDescent="0.25">
      <c r="A24" s="61">
        <v>18</v>
      </c>
      <c r="B24" s="66" t="s">
        <v>146</v>
      </c>
      <c r="C24" s="100">
        <v>128103.37403000001</v>
      </c>
      <c r="D24" s="92">
        <v>122477.84007999999</v>
      </c>
      <c r="E24" s="96">
        <f t="shared" si="0"/>
        <v>4.5931034922934044E-2</v>
      </c>
      <c r="F24" s="31">
        <f t="shared" si="1"/>
        <v>9.7759291679694552E-3</v>
      </c>
      <c r="I24" s="61">
        <v>18</v>
      </c>
      <c r="J24" s="66" t="s">
        <v>173</v>
      </c>
      <c r="K24" s="100">
        <v>71264.143523999999</v>
      </c>
      <c r="L24" s="92">
        <v>71766.335099000004</v>
      </c>
      <c r="M24" s="96">
        <f t="shared" si="2"/>
        <v>-6.9975925941772044E-3</v>
      </c>
      <c r="N24" s="31">
        <f t="shared" si="3"/>
        <v>1.2213418087691556E-2</v>
      </c>
    </row>
    <row r="25" spans="1:14" ht="63.75" x14ac:dyDescent="0.25">
      <c r="A25" s="61">
        <v>19</v>
      </c>
      <c r="B25" s="66" t="s">
        <v>160</v>
      </c>
      <c r="C25" s="100">
        <v>127930.44396</v>
      </c>
      <c r="D25" s="92">
        <v>75450.368319999994</v>
      </c>
      <c r="E25" s="96">
        <f t="shared" si="0"/>
        <v>0.69555758054648043</v>
      </c>
      <c r="F25" s="31">
        <f t="shared" si="1"/>
        <v>9.7627323874152124E-3</v>
      </c>
      <c r="I25" s="61">
        <v>19</v>
      </c>
      <c r="J25" s="66" t="s">
        <v>140</v>
      </c>
      <c r="K25" s="100">
        <v>55735.097979999999</v>
      </c>
      <c r="L25" s="92">
        <v>49747.890116000002</v>
      </c>
      <c r="M25" s="96">
        <f t="shared" si="2"/>
        <v>0.12035099076642819</v>
      </c>
      <c r="N25" s="31">
        <f t="shared" si="3"/>
        <v>9.5520133987009159E-3</v>
      </c>
    </row>
    <row r="26" spans="1:14" ht="63.75" x14ac:dyDescent="0.25">
      <c r="A26" s="61">
        <v>20</v>
      </c>
      <c r="B26" s="69" t="s">
        <v>159</v>
      </c>
      <c r="C26" s="100">
        <v>119034.37048000001</v>
      </c>
      <c r="D26" s="92">
        <v>12215.198509999998</v>
      </c>
      <c r="E26" s="96">
        <f t="shared" si="0"/>
        <v>8.7447757711470899</v>
      </c>
      <c r="F26" s="31">
        <f t="shared" si="1"/>
        <v>9.083847971824684E-3</v>
      </c>
      <c r="I26" s="61">
        <v>20</v>
      </c>
      <c r="J26" s="69" t="s">
        <v>177</v>
      </c>
      <c r="K26" s="100">
        <v>50518.383600000001</v>
      </c>
      <c r="L26" s="92">
        <v>7996.4570000000003</v>
      </c>
      <c r="M26" s="96">
        <f t="shared" si="2"/>
        <v>5.3175958552644005</v>
      </c>
      <c r="N26" s="31">
        <f t="shared" si="3"/>
        <v>8.6579605045472748E-3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133</v>
      </c>
      <c r="C28" s="103">
        <f>SUM(C7:C26)</f>
        <v>9211196.1926999986</v>
      </c>
      <c r="D28" s="93">
        <f>SUM(D7:D27)</f>
        <v>7503649.7285000011</v>
      </c>
      <c r="E28" s="96">
        <f t="shared" ref="E28:E31" si="4">(C28/D28)-1</f>
        <v>0.22756212323110936</v>
      </c>
      <c r="F28" s="37">
        <f>C28/$C$30</f>
        <v>0.7029323170755607</v>
      </c>
      <c r="I28" s="62"/>
      <c r="J28" s="33" t="s">
        <v>133</v>
      </c>
      <c r="K28" s="103">
        <f>SUM(K7:K26)</f>
        <v>3873129.7613749993</v>
      </c>
      <c r="L28" s="93">
        <f>SUM(L7:L26)</f>
        <v>3162847.4450799986</v>
      </c>
      <c r="M28" s="96">
        <f t="shared" ref="M28" si="5">(K28/L28)-1</f>
        <v>0.22457052659934273</v>
      </c>
      <c r="N28" s="37">
        <f>K28/$K$30</f>
        <v>0.66378617274229956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111</v>
      </c>
      <c r="B30" s="105"/>
      <c r="C30" s="102">
        <f>'Ranking capítulos'!D31</f>
        <v>13103958.900369998</v>
      </c>
      <c r="D30" s="94">
        <f>'Ranking capítulos'!C31</f>
        <v>11336551.63202</v>
      </c>
      <c r="E30" s="97">
        <f t="shared" si="4"/>
        <v>0.15590342863679729</v>
      </c>
      <c r="F30" s="35">
        <f>C30/$C$30</f>
        <v>1</v>
      </c>
      <c r="I30" s="104" t="s">
        <v>111</v>
      </c>
      <c r="J30" s="105"/>
      <c r="K30" s="102">
        <f>'Export-Import Provincias'!I16</f>
        <v>5834905.7579399999</v>
      </c>
      <c r="L30" s="94">
        <f>'Export-Import Provincias'!G16</f>
        <v>5139530.4985180004</v>
      </c>
      <c r="M30" s="97">
        <f>(K30/L30)-1</f>
        <v>0.13529937406199122</v>
      </c>
      <c r="N30" s="35">
        <f>K30/K30</f>
        <v>1</v>
      </c>
    </row>
    <row r="31" spans="1:14" ht="15.75" thickBot="1" x14ac:dyDescent="0.3">
      <c r="A31" s="106" t="s">
        <v>112</v>
      </c>
      <c r="B31" s="107"/>
      <c r="C31" s="101">
        <f>'Ranking capítulos'!D32</f>
        <v>33576638.79434</v>
      </c>
      <c r="D31" s="95">
        <f>'Ranking capítulos'!C32</f>
        <v>31746794.647570007</v>
      </c>
      <c r="E31" s="98">
        <f t="shared" si="4"/>
        <v>5.7638705484556851E-2</v>
      </c>
      <c r="F31" s="10">
        <f>C30/C31</f>
        <v>0.39027012145655648</v>
      </c>
      <c r="I31" s="106" t="s">
        <v>112</v>
      </c>
      <c r="J31" s="107"/>
      <c r="K31" s="101">
        <v>29005081.815526001</v>
      </c>
      <c r="L31" s="95">
        <v>27680482.135972999</v>
      </c>
      <c r="M31" s="98">
        <f>(K31/L31)-1</f>
        <v>4.7853201148963409E-2</v>
      </c>
      <c r="N31" s="10">
        <f>K30/K31</f>
        <v>0.20116839507815693</v>
      </c>
    </row>
    <row r="32" spans="1:14" x14ac:dyDescent="0.25">
      <c r="B32" s="3" t="s">
        <v>38</v>
      </c>
    </row>
    <row r="33" spans="1:649" s="123" customFormat="1" x14ac:dyDescent="0.25">
      <c r="B33" s="123" t="s">
        <v>167</v>
      </c>
      <c r="E33" s="126"/>
      <c r="F33" s="127"/>
    </row>
    <row r="34" spans="1:649" x14ac:dyDescent="0.25">
      <c r="A34" s="90"/>
      <c r="B34" s="90" t="s">
        <v>48</v>
      </c>
      <c r="C34" s="123"/>
      <c r="D34" s="123"/>
      <c r="F34" s="90"/>
      <c r="H34" s="90"/>
      <c r="I34" s="90"/>
      <c r="J34" s="90"/>
      <c r="K34" s="116"/>
      <c r="L34" s="116"/>
      <c r="M34" s="116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6"/>
      <c r="L35" s="116"/>
      <c r="M35" s="116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0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130" zoomScaleNormal="130" workbookViewId="0">
      <selection activeCell="F28" sqref="F28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  <col min="5" max="5" width="11.42578125" style="123"/>
  </cols>
  <sheetData>
    <row r="1" spans="1:7" ht="15.75" x14ac:dyDescent="0.25">
      <c r="A1" s="12" t="s">
        <v>134</v>
      </c>
    </row>
    <row r="2" spans="1:7" x14ac:dyDescent="0.25">
      <c r="A2" s="123"/>
      <c r="B2" s="123"/>
      <c r="C2" s="123"/>
      <c r="D2" s="123"/>
    </row>
    <row r="3" spans="1:7" x14ac:dyDescent="0.25">
      <c r="A3" s="125" t="s">
        <v>195</v>
      </c>
      <c r="B3" s="125"/>
      <c r="C3" s="123"/>
      <c r="D3" s="123"/>
    </row>
    <row r="4" spans="1:7" ht="15.75" thickBot="1" x14ac:dyDescent="0.3">
      <c r="A4" s="123"/>
      <c r="B4" s="123"/>
      <c r="C4" s="123"/>
      <c r="D4" s="123"/>
    </row>
    <row r="5" spans="1:7" ht="60" x14ac:dyDescent="0.25">
      <c r="A5" s="109" t="s">
        <v>52</v>
      </c>
      <c r="B5" s="19" t="s">
        <v>196</v>
      </c>
      <c r="C5" s="19" t="s">
        <v>197</v>
      </c>
      <c r="D5" s="20" t="s">
        <v>55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2444271.2767999996</v>
      </c>
      <c r="C6" s="100">
        <v>3675136.1991099995</v>
      </c>
      <c r="D6" s="37">
        <f>B6/C6</f>
        <v>0.66508318178573189</v>
      </c>
      <c r="G6" s="1"/>
    </row>
    <row r="7" spans="1:7" ht="30" x14ac:dyDescent="0.25">
      <c r="A7" s="42" t="str">
        <f>'Ranking productos'!B8</f>
        <v>15099000 -- ACEITE DE OLIVA Y SUS FRACCIONES, INCLUSO REFINADO, PERO SIN MODIFICAR QUIMICAMENTE (EXCEPTO VIRGEN). </v>
      </c>
      <c r="B7" s="4">
        <f>'Ranking productos'!C8</f>
        <v>1007954.1837599999</v>
      </c>
      <c r="C7" s="100">
        <v>1352983.3485699999</v>
      </c>
      <c r="D7" s="37">
        <f t="shared" ref="D7:D29" si="0">B7/C7</f>
        <v>0.74498639234941844</v>
      </c>
      <c r="G7" s="1"/>
    </row>
    <row r="8" spans="1:7" ht="30" x14ac:dyDescent="0.25">
      <c r="A8" s="42" t="str">
        <f>'Ranking productos'!B9</f>
        <v>07096010 -- PIMIENTOS DULCES, DEL GENERO CAPSICUM O DEL GENERO PIMENTA, FRESCOS O REFRIGERADOS. </v>
      </c>
      <c r="B8" s="4">
        <f>'Ranking productos'!C9</f>
        <v>749006.66062999982</v>
      </c>
      <c r="C8" s="100">
        <v>1198522.3003899998</v>
      </c>
      <c r="D8" s="37">
        <f t="shared" si="0"/>
        <v>0.62494178071302697</v>
      </c>
      <c r="G8" s="1"/>
    </row>
    <row r="9" spans="1:7" x14ac:dyDescent="0.25">
      <c r="A9" s="42" t="str">
        <f>'Ranking productos'!B10</f>
        <v>08101000 -- (DESDE 01.01.2000) FRESAS, FRESCAS. </v>
      </c>
      <c r="B9" s="4">
        <f>'Ranking productos'!C10</f>
        <v>608913.20710000012</v>
      </c>
      <c r="C9" s="100">
        <v>774985.97845000017</v>
      </c>
      <c r="D9" s="37">
        <f t="shared" si="0"/>
        <v>0.7857086760690154</v>
      </c>
      <c r="G9" s="1"/>
    </row>
    <row r="10" spans="1:7" x14ac:dyDescent="0.25">
      <c r="A10" s="42" t="str">
        <f>'Ranking productos'!B11</f>
        <v>07020000 -- (DESDE 01.01.98) TOMATES FRESCOS O REFRIGERADOS. </v>
      </c>
      <c r="B10" s="4">
        <f>'Ranking productos'!C11</f>
        <v>601500.26956999989</v>
      </c>
      <c r="C10" s="100">
        <v>833234.2638500001</v>
      </c>
      <c r="D10" s="37">
        <f t="shared" si="0"/>
        <v>0.72188614374874382</v>
      </c>
      <c r="G10" s="1"/>
    </row>
    <row r="11" spans="1:7" ht="30" x14ac:dyDescent="0.25">
      <c r="A11" s="42" t="str">
        <f>'Ranking productos'!B12</f>
        <v>20057000 -- (DESDE 01.01.2008) ACEITUNAS, PREPARADAS O CONSERVADAS (EXCEPTO EN VINAGRE O ACIDO ACETICO), SIN CONGELAR. </v>
      </c>
      <c r="B11" s="4">
        <f>'Ranking productos'!C12</f>
        <v>590002.89926000009</v>
      </c>
      <c r="C11" s="100">
        <v>812422.47291999997</v>
      </c>
      <c r="D11" s="37">
        <f t="shared" si="0"/>
        <v>0.72622670953379476</v>
      </c>
      <c r="G11" s="1"/>
    </row>
    <row r="12" spans="1:7" x14ac:dyDescent="0.25">
      <c r="A12" s="42" t="str">
        <f>'Ranking productos'!B13</f>
        <v>07070005 -- (DESDE 01.01.98) PEPINOS, FRESCOS O REFRIGERADOS. </v>
      </c>
      <c r="B12" s="4">
        <f>'Ranking productos'!C13</f>
        <v>556511.69110000005</v>
      </c>
      <c r="C12" s="100">
        <v>696681.82482999994</v>
      </c>
      <c r="D12" s="37">
        <f t="shared" si="0"/>
        <v>0.79880322877060361</v>
      </c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351125.17696000001</v>
      </c>
      <c r="C13" s="100">
        <v>417861.1665900001</v>
      </c>
      <c r="D13" s="37">
        <f t="shared" si="0"/>
        <v>0.84029147725162845</v>
      </c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335428.46126000001</v>
      </c>
      <c r="C14" s="100">
        <v>422059.89842000004</v>
      </c>
      <c r="D14" s="37">
        <f t="shared" si="0"/>
        <v>0.79474136850170163</v>
      </c>
      <c r="G14" s="1"/>
    </row>
    <row r="15" spans="1:7" x14ac:dyDescent="0.25">
      <c r="A15" s="42" t="str">
        <f>'Ranking productos'!B16</f>
        <v>08044000 -- (DESDE 01.01.2000) AGUACATES, FRESCOS O SECOS. </v>
      </c>
      <c r="B15" s="4">
        <f>'Ranking productos'!C16</f>
        <v>302981.99910000002</v>
      </c>
      <c r="C15" s="100">
        <v>376106.25152999995</v>
      </c>
      <c r="D15" s="37">
        <f t="shared" si="0"/>
        <v>0.80557554645122087</v>
      </c>
      <c r="G15" s="1"/>
    </row>
    <row r="16" spans="1:7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301429.06270000007</v>
      </c>
      <c r="C16" s="100">
        <v>354565.76243</v>
      </c>
      <c r="D16" s="37">
        <f t="shared" si="0"/>
        <v>0.85013584118830299</v>
      </c>
      <c r="G16" s="1"/>
    </row>
    <row r="17" spans="1:7" x14ac:dyDescent="0.25">
      <c r="A17" s="42" t="str">
        <f>'Ranking productos'!B18</f>
        <v>08071100 -- (DESDE 01.01.96) SANDIAS, FRESCAS. </v>
      </c>
      <c r="B17" s="4">
        <f>'Ranking productos'!C18</f>
        <v>253083.27641000005</v>
      </c>
      <c r="C17" s="100">
        <v>550004.76684000005</v>
      </c>
      <c r="D17" s="37">
        <f t="shared" si="0"/>
        <v>0.46014742356519178</v>
      </c>
      <c r="G17" s="1"/>
    </row>
    <row r="18" spans="1:7" x14ac:dyDescent="0.25">
      <c r="A18" s="115" t="str">
        <f>'Ranking productos'!B19</f>
        <v>08104030 -- FRUTOS DEL VACCINIUM MYRTILLUS (ARANDANOS O MIRTILOS), FRESCOS. </v>
      </c>
      <c r="B18" s="4">
        <f>'Ranking productos'!C19</f>
        <v>170345.61623999997</v>
      </c>
      <c r="C18" s="100">
        <v>205218.15762000004</v>
      </c>
      <c r="D18" s="37">
        <f t="shared" si="0"/>
        <v>0.83007087781884714</v>
      </c>
      <c r="G18" s="1"/>
    </row>
    <row r="19" spans="1:7" ht="45" x14ac:dyDescent="0.25">
      <c r="A19" s="115" t="str">
        <f>'Ranking productos'!B20</f>
        <v>15180095 -- (DESDE 01.01.93) MEZCLAS Y PREPARACIONES NO ALIMENTICIAS DE GRASAS Y ACEITES ANIMALES O DE GRASAS Y ACEITES ANIMALES Y VEGETALES Y SUS FRACCIONES, NO EXPRESADAS NI COMPRENDIDAS EN OTRAS PARTIDAS. </v>
      </c>
      <c r="B19" s="4">
        <f>'Ranking productos'!C20</f>
        <v>159269.35898000002</v>
      </c>
      <c r="C19" s="100">
        <v>239778.40203</v>
      </c>
      <c r="D19" s="37">
        <f t="shared" si="0"/>
        <v>0.66423563436740629</v>
      </c>
      <c r="G19" s="1"/>
    </row>
    <row r="20" spans="1:7" x14ac:dyDescent="0.25">
      <c r="A20" s="42" t="str">
        <f>'Ranking productos'!B21</f>
        <v>07093000 -- BERENJENAS, FRESCAS O REFRIGERADAS. </v>
      </c>
      <c r="B20" s="4">
        <f>'Ranking productos'!C21</f>
        <v>139298.32990999997</v>
      </c>
      <c r="C20" s="100">
        <v>171783.85707</v>
      </c>
      <c r="D20" s="37">
        <f t="shared" si="0"/>
        <v>0.81089301571123451</v>
      </c>
      <c r="G20" s="1"/>
    </row>
    <row r="21" spans="1:7" x14ac:dyDescent="0.25">
      <c r="A21" s="42" t="str">
        <f>'Ranking productos'!B22</f>
        <v>08104010 -- FRUTOS DEL VACCINIUM VITIS IDAEA (ARANDANOS ROJOS), FRESCOS. </v>
      </c>
      <c r="B21" s="4">
        <f>'Ranking productos'!C22</f>
        <v>136797.65144000002</v>
      </c>
      <c r="C21" s="100">
        <v>174340.37878000003</v>
      </c>
      <c r="D21" s="37">
        <f t="shared" si="0"/>
        <v>0.78465845031015369</v>
      </c>
      <c r="G21" s="1"/>
    </row>
    <row r="22" spans="1:7" ht="105" x14ac:dyDescent="0.25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128208.88301000001</v>
      </c>
      <c r="C22" s="100">
        <v>763936.41554000007</v>
      </c>
      <c r="D22" s="37">
        <f t="shared" si="0"/>
        <v>0.16782664159211944</v>
      </c>
      <c r="G22" s="1"/>
    </row>
    <row r="23" spans="1:7" x14ac:dyDescent="0.25">
      <c r="A23" s="42" t="str">
        <f>'Ranking productos'!B24</f>
        <v>03075200 -- (DESDE 01.01.2017) PULPO "OCTOPUS SPP.", CONGELADO</v>
      </c>
      <c r="B23" s="4">
        <f>'Ranking productos'!C24</f>
        <v>128103.37403000001</v>
      </c>
      <c r="C23" s="100">
        <v>318160.99678999995</v>
      </c>
      <c r="D23" s="37">
        <f t="shared" si="0"/>
        <v>0.40263695211689882</v>
      </c>
      <c r="G23" s="1"/>
    </row>
    <row r="24" spans="1:7" ht="55.5" customHeight="1" x14ac:dyDescent="0.25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127930.44396</v>
      </c>
      <c r="C24" s="100">
        <v>159140.82108999998</v>
      </c>
      <c r="D24" s="37">
        <f>B24/C24</f>
        <v>0.80388201520997959</v>
      </c>
      <c r="G24" s="1"/>
    </row>
    <row r="25" spans="1:7" x14ac:dyDescent="0.25">
      <c r="A25" s="42" t="str">
        <f>'Ranking productos'!B26</f>
        <v>10011900 -- (DESDE 01.01.12) TRIGO DURO, EXCEPTO PARA SIEMBRA.</v>
      </c>
      <c r="B25" s="4">
        <f>'Ranking productos'!C26</f>
        <v>119034.37048000001</v>
      </c>
      <c r="C25" s="100">
        <v>128026.06595</v>
      </c>
      <c r="D25" s="37">
        <f t="shared" si="0"/>
        <v>0.92976668147007147</v>
      </c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133</v>
      </c>
      <c r="B27" s="34">
        <f>SUM(B6:B26)</f>
        <v>9211196.1926999986</v>
      </c>
      <c r="C27" s="103">
        <f>SUM(C6:C26)</f>
        <v>13624949.328799998</v>
      </c>
      <c r="D27" s="37">
        <f t="shared" si="0"/>
        <v>0.67605361094662242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46</v>
      </c>
      <c r="B29" s="25">
        <f>'Ranking productos'!C30</f>
        <v>13103958.900369998</v>
      </c>
      <c r="C29" s="102">
        <v>61562395.661429994</v>
      </c>
      <c r="D29" s="38">
        <f t="shared" si="0"/>
        <v>0.21285654594140294</v>
      </c>
    </row>
    <row r="30" spans="1:7" ht="15.75" thickBot="1" x14ac:dyDescent="0.3">
      <c r="A30" s="28" t="s">
        <v>47</v>
      </c>
      <c r="B30" s="9">
        <f>'Ranking productos'!C31</f>
        <v>33576638.79434</v>
      </c>
      <c r="C30" s="101">
        <v>322086072.34017992</v>
      </c>
      <c r="D30" s="39">
        <f>B30/C30</f>
        <v>0.10424740986278079</v>
      </c>
    </row>
    <row r="31" spans="1:7" x14ac:dyDescent="0.25">
      <c r="A31" s="3" t="s">
        <v>38</v>
      </c>
    </row>
    <row r="32" spans="1:7" x14ac:dyDescent="0.25">
      <c r="A32" s="90" t="s">
        <v>167</v>
      </c>
      <c r="C32" s="116"/>
      <c r="D32" s="116"/>
    </row>
    <row r="33" spans="1:4" x14ac:dyDescent="0.25">
      <c r="A33" t="s">
        <v>48</v>
      </c>
      <c r="C33" s="116"/>
      <c r="D33" s="116"/>
    </row>
    <row r="34" spans="1:4" ht="28.9" customHeight="1" x14ac:dyDescent="0.25">
      <c r="A34" s="148" t="s">
        <v>49</v>
      </c>
      <c r="B34" s="148"/>
      <c r="C34" s="148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6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2024-12-20T11:54:10Z</cp:lastPrinted>
  <dcterms:created xsi:type="dcterms:W3CDTF">2019-11-04T11:31:27Z</dcterms:created>
  <dcterms:modified xsi:type="dcterms:W3CDTF">2024-12-23T10:02:58Z</dcterms:modified>
</cp:coreProperties>
</file>