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4\06_Ene-Jun_2024\"/>
    </mc:Choice>
  </mc:AlternateContent>
  <xr:revisionPtr revIDLastSave="0" documentId="13_ncr:1_{983D0AEC-B2B2-45C2-8D64-FF4AED6A39E5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2" hidden="1">'Ranking países'!$B$4</definedName>
    <definedName name="_xlchart.v5.3" hidden="1">'Ranking países'!$B$5:$B$34</definedName>
    <definedName name="_xlchart.v5.4" hidden="1">'Ranking países'!$G$4</definedName>
    <definedName name="_xlchart.v5.5" hidden="1">'Ranking países'!$G$5:$G$34</definedName>
    <definedName name="_xlchart.v5.6" hidden="1">'Ranking países'!$H$4</definedName>
    <definedName name="_xlchart.v5.7" hidden="1">'Ranking países'!$H$5:$H$34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6" l="1"/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C31" i="4" l="1"/>
  <c r="D31" i="4"/>
  <c r="E31" i="4"/>
  <c r="F31" i="4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E16" i="8" l="1"/>
  <c r="A9" i="6" l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14" i="4"/>
  <c r="G12" i="4"/>
  <c r="B7" i="6" l="1"/>
  <c r="D7" i="6" s="1"/>
  <c r="B8" i="6"/>
  <c r="D8" i="6" s="1"/>
  <c r="B9" i="6"/>
  <c r="D9" i="6" s="1"/>
  <c r="B10" i="6"/>
  <c r="D10" i="6" s="1"/>
  <c r="B11" i="6"/>
  <c r="D11" i="6" s="1"/>
  <c r="B12" i="6"/>
  <c r="D12" i="6" s="1"/>
  <c r="B13" i="6"/>
  <c r="D13" i="6" s="1"/>
  <c r="B14" i="6"/>
  <c r="D14" i="6" s="1"/>
  <c r="B15" i="6"/>
  <c r="D15" i="6" s="1"/>
  <c r="B16" i="6"/>
  <c r="D16" i="6" s="1"/>
  <c r="B17" i="6"/>
  <c r="D17" i="6" s="1"/>
  <c r="B18" i="6"/>
  <c r="D18" i="6" s="1"/>
  <c r="B19" i="6"/>
  <c r="D19" i="6" s="1"/>
  <c r="B20" i="6"/>
  <c r="D20" i="6" s="1"/>
  <c r="B21" i="6"/>
  <c r="D21" i="6" s="1"/>
  <c r="B22" i="6"/>
  <c r="D22" i="6" s="1"/>
  <c r="B23" i="6"/>
  <c r="D23" i="6" s="1"/>
  <c r="B24" i="6"/>
  <c r="D24" i="6" s="1"/>
  <c r="B25" i="6"/>
  <c r="D25" i="6" s="1"/>
  <c r="B6" i="6"/>
  <c r="D6" i="6" s="1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3" i="4" l="1"/>
  <c r="G18" i="4"/>
  <c r="G15" i="4"/>
  <c r="G29" i="4"/>
  <c r="G8" i="4"/>
  <c r="G20" i="4"/>
  <c r="G7" i="4"/>
  <c r="G10" i="4"/>
  <c r="G26" i="4"/>
  <c r="G30" i="4"/>
  <c r="G23" i="4"/>
  <c r="G19" i="4"/>
  <c r="G21" i="4"/>
  <c r="G28" i="4"/>
  <c r="G25" i="4"/>
  <c r="G11" i="4"/>
  <c r="G17" i="4"/>
  <c r="G16" i="4"/>
  <c r="G27" i="4"/>
  <c r="G9" i="4"/>
  <c r="G22" i="4"/>
  <c r="G24" i="4"/>
  <c r="L30" i="8" l="1"/>
  <c r="D30" i="8" l="1"/>
  <c r="K30" i="8"/>
  <c r="N23" i="8" s="1"/>
  <c r="D30" i="6"/>
  <c r="D27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<sst xmlns="http://schemas.openxmlformats.org/spreadsheetml/2006/main" count="294" uniqueCount="199">
  <si>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</si>
  <si>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</si>
  <si>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</si>
  <si>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</si>
  <si>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</si>
  <si>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</si>
  <si>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</si>
  <si>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</si>
  <si>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</si>
  <si>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</si>
  <si>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</si>
  <si>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</si>
  <si>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</si>
  <si>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</si>
  <si>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</si>
  <si>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</si>
  <si>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</si>
  <si>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</si>
  <si>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</si>
  <si>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</si>
  <si>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</si>
  <si>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</si>
  <si>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</si>
  <si>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</si>
  <si>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</si>
  <si>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</si>
  <si>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</si>
  <si>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</si>
  <si>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</si>
  <si>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</si>
  <si>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</si>
  <si>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</si>
  <si>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</si>
  <si>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</si>
  <si>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</si>
  <si>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</si>
  <si>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</si>
  <si>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</si>
  <si>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</si>
  <si>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</si>
  <si>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</si>
  <si>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</si>
  <si>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</si>
  <si>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</si>
  <si>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</si>
  <si>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</si>
  <si>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</si>
  <si>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</si>
  <si>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</si>
  <si>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</si>
  <si>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</si>
  <si>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</si>
  <si>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</si>
  <si>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</si>
  <si>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</si>
  <si>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</si>
  <si>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</si>
  <si>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</si>
  <si>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</si>
  <si>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</si>
  <si>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</si>
  <si>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</si>
  <si>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</si>
  <si>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</si>
  <si>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</si>
  <si>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</si>
  <si>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</si>
  <si>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</si>
  <si>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</si>
  <si>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</si>
  <si>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</si>
  <si>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</si>
  <si>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</si>
  <si>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</si>
  <si>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</si>
  <si>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</si>
  <si>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</si>
  <si>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</si>
  <si>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</si>
  <si>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</si>
  <si>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</si>
  <si>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</si>
  <si>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</si>
  <si>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</si>
  <si>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</si>
  <si>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</si>
  <si>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</si>
  <si>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</si>
  <si>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</si>
  <si>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</si>
  <si>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</si>
  <si>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</si>
  <si>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</si>
  <si>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</si>
  <si>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</si>
  <si>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</si>
  <si>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</si>
  <si>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</si>
  <si>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</si>
  <si>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</si>
  <si>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</si>
  <si>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</si>
  <si>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</si>
  <si>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</si>
  <si>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</si>
  <si>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</si>
  <si>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</si>
  <si>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</si>
  <si>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</si>
  <si>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</si>
  <si>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</si>
  <si>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</si>
  <si>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</si>
  <si>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</si>
  <si>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</si>
  <si>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</si>
  <si>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</si>
  <si>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</si>
  <si>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</si>
  <si>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</si>
  <si>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</si>
  <si>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</si>
  <si>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</si>
  <si>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</si>
  <si>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</si>
  <si>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</si>
  <si>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</si>
  <si>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</si>
  <si>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</si>
  <si>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</si>
  <si>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</si>
  <si>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</si>
  <si>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</si>
  <si>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</si>
  <si>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</si>
  <si>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</si>
  <si>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</si>
  <si>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</si>
  <si>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</si>
  <si>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</si>
  <si>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</si>
  <si>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</si>
  <si>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</si>
  <si>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</si>
  <si>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</si>
  <si>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</si>
  <si>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03075200 -- (DESDE 01.01.2017) PULPO "OCTOPUS SPP.", CONGELADO</t>
  </si>
  <si>
    <t xml:space="preserve"> </t>
  </si>
  <si>
    <t>Turquía</t>
  </si>
  <si>
    <t>Colombia</t>
  </si>
  <si>
    <t>07051100 -- (DESDE 01.01.2000) LECHUGAS REPOLLADAS, FRESCAS O REFRIGERADAS. </t>
  </si>
  <si>
    <t>Sudáfrica</t>
  </si>
  <si>
    <t>Ecuador</t>
  </si>
  <si>
    <t>Bulgaria</t>
  </si>
  <si>
    <t>Chile</t>
  </si>
  <si>
    <t>15180095 -- (DESDE 01.01.93) MEZCLAS Y PREPARACIONES NO ALIMENTICIAS DE GRASAS Y ACEITES ANIMALES O DE GRASAS Y ACEITES ANIMALES Y VEGETALES Y SUS FRACCIONES, NO EXPRESADAS NI COMPRENDIDAS EN OTRAS PARTIDAS. </t>
  </si>
  <si>
    <t>Hungría</t>
  </si>
  <si>
    <t>Egipto</t>
  </si>
  <si>
    <t>Senegal</t>
  </si>
  <si>
    <t>Total Productos</t>
  </si>
  <si>
    <t>10011900 -- (DESDE 01.01.12) TRIGO DURO, EXCEPTO PARA SIEMBRA.</t>
  </si>
  <si>
    <t>15159099 -- ACEITES CONCRETOS Y SUS FRACCIONES; FLUIDOS, INCLUSO REFINADOS, PERO SIN MODIFICAR QUIMICAMENTE (EXCEPTO EN BRUTO O EN ENVASES INMEDIATOS DE CONTENIDO NETO NO SUPERIOR A 1 KG. O QUE SE DESTINEN A USOS TECNICOS O INDUSTRIALES). </t>
  </si>
  <si>
    <t xml:space="preserve">Saldo 2024 (Miles Euros)  </t>
  </si>
  <si>
    <t>% variación periodo 2024/2023</t>
  </si>
  <si>
    <t>Siria</t>
  </si>
  <si>
    <t>08104010 -- FRUTOS DEL VACCINIUM VITIS IDAEA (ARANDANOS ROJOS), FRESCOS. </t>
  </si>
  <si>
    <t>08104030 -- FRUTOS DEL VACCINIUM MYRTILLUS (ARANDANOS O MIRTILOS), FRESCOS. </t>
  </si>
  <si>
    <t>07061000 -- ZANAHORIAS Y NABOS, FRESCOS O REFRIGERADOS. </t>
  </si>
  <si>
    <t>Nota: Datos definitivos hasta 2022. 2023 y 2024 provisionales. Datos a nivel de arancel.</t>
  </si>
  <si>
    <t xml:space="preserve">Nota: Datos definitivos hasta 2022. 2023 y 2024 provisionales. </t>
  </si>
  <si>
    <t>Nota: Datos definitivos hasta 2022. 2023 y 2024 provisionales. Sectores 1 y 2 del ICEX (1 Agroalimentarios y 2 Bebidas).</t>
  </si>
  <si>
    <t>Finlandia</t>
  </si>
  <si>
    <t>08071100 -- (DESDE 01.01.96) SANDIAS, FRESCAS. </t>
  </si>
  <si>
    <t>21012092 -- (DESDE 01.01.95) PREPARACIONES A BASE DE EXTRACTOS, DE ESENCIAS O CONCENTRADOS DE TE O YERBA MATE. </t>
  </si>
  <si>
    <t>Principales destinos y orígenes de las exportaciones e importaciones Agroalimentarias andaluzas.</t>
  </si>
  <si>
    <t>08104050 -- FRUTOS DEL VACCINIUM MACROCARPUM Y DEL VACCINIUM CORYMBOSUM, FRESCOS. </t>
  </si>
  <si>
    <t>08071900 -- (DESDE 01.01.96) MELONES, FRESCOS. </t>
  </si>
  <si>
    <t>COMERCIO EXTERIOR AGROALIMENTARIO ENE-JUN 2024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</si>
  <si>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26 de septiembre de 2024. Datos definitivos hasta 2022. 2023 Y 2024 provisionales. </t>
    </r>
  </si>
  <si>
    <t>Enero-Junio</t>
  </si>
  <si>
    <t>Ene-Jun 2024</t>
  </si>
  <si>
    <t>Valor Exportado Ene-Jun 2024 (Millones Euros)</t>
  </si>
  <si>
    <t>Valor Exportado Ene-Jun 2023 (Millones Euros)</t>
  </si>
  <si>
    <t>%Variación    Ene-Jun 2023 / Ene-Jun 2024</t>
  </si>
  <si>
    <t>Valor Importado Ene-Jun 2024 (Millones Euros)</t>
  </si>
  <si>
    <t>Valor Importado Ene-Jun 2023 (Millones Euros)</t>
  </si>
  <si>
    <t xml:space="preserve"> Capítulos Arancelarios Exportados e Importados Ene-Jun 2024 (Ordenado según valor exportado en 2024)</t>
  </si>
  <si>
    <t>Ene-Jun 2023</t>
  </si>
  <si>
    <t>Principales Productos Agroalimentarios Exportados por Andalucía en Ene-Jun de 2024 en valor</t>
  </si>
  <si>
    <t>Principales Productos Agroalimentarios Exportados por Andalucía en Ene-Jun de 2024 en peso</t>
  </si>
  <si>
    <t>Valor Exportado Ene-Jun 2024 (Miles  Euros)</t>
  </si>
  <si>
    <t>Valor Exportado Ene-Jun 2023 (Miles  Euros)</t>
  </si>
  <si>
    <t>Cantidad Exportada Ene-Jun 2024 (Toneladas)</t>
  </si>
  <si>
    <t>Cantidad Exportada Ene-Jun 2023 (Toneladas)</t>
  </si>
  <si>
    <t>Principales Productos Agroalimentarios Exportados por Andalucía y España. Ene-Jun 2024.</t>
  </si>
  <si>
    <t>Valor Exportado Andalucía Ene-Jun 2024 (Miles  Euros)</t>
  </si>
  <si>
    <t>Valor Exportado España Ene-Jun 2024 (Miles  Euros)</t>
  </si>
  <si>
    <t>Cabo Verde</t>
  </si>
  <si>
    <t>UNION EUROPEA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</si>
</sst>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62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169" fontId="0" fillId="0" borderId="0" xfId="0" applyNumberFormat="1"/>
    <xf numFmtId="0" fontId="0" fillId="0" borderId="0" xfId="0" applyFill="1"/>
    <xf numFmtId="9" fontId="0" fillId="0" borderId="0" xfId="1" applyFont="1"/>
    <xf numFmtId="0" fontId="3" fillId="0" borderId="0" xfId="0" applyFont="1" applyFill="1" applyBorder="1" applyAlignme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(Ene-Jun 2024).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2291622.0404999997</c:v>
                </c:pt>
                <c:pt idx="1">
                  <c:v>562363.48357999988</c:v>
                </c:pt>
                <c:pt idx="2">
                  <c:v>706928.90516999981</c:v>
                </c:pt>
                <c:pt idx="3">
                  <c:v>562086.64079999994</c:v>
                </c:pt>
                <c:pt idx="4">
                  <c:v>1392834.2035800002</c:v>
                </c:pt>
                <c:pt idx="5">
                  <c:v>224643.83609</c:v>
                </c:pt>
                <c:pt idx="6">
                  <c:v>918594.29351999995</c:v>
                </c:pt>
                <c:pt idx="7">
                  <c:v>2313346.5829800004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Ene-Jun 2024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1611403.9816759999</c:v>
                </c:pt>
                <c:pt idx="1">
                  <c:v>389213.46929199999</c:v>
                </c:pt>
                <c:pt idx="2">
                  <c:v>258055.634448</c:v>
                </c:pt>
                <c:pt idx="3">
                  <c:v>166936.835414</c:v>
                </c:pt>
                <c:pt idx="4">
                  <c:v>407770.47350000002</c:v>
                </c:pt>
                <c:pt idx="5">
                  <c:v>35937.696152999997</c:v>
                </c:pt>
                <c:pt idx="6">
                  <c:v>243328.144757</c:v>
                </c:pt>
                <c:pt idx="7">
                  <c:v>814823.21404500003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(Ene-Jun 2024).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283305.38</c:v>
                </c:pt>
                <c:pt idx="1">
                  <c:v>557458.80000000005</c:v>
                </c:pt>
                <c:pt idx="2">
                  <c:v>219178.95</c:v>
                </c:pt>
                <c:pt idx="3">
                  <c:v>210871.19</c:v>
                </c:pt>
                <c:pt idx="4">
                  <c:v>494166.68</c:v>
                </c:pt>
                <c:pt idx="5">
                  <c:v>163742.75</c:v>
                </c:pt>
                <c:pt idx="6">
                  <c:v>676546.71</c:v>
                </c:pt>
                <c:pt idx="7">
                  <c:v>1059865.96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(Ene-Jun 2024).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121059.03</c:v>
                </c:pt>
                <c:pt idx="1">
                  <c:v>514353.39</c:v>
                </c:pt>
                <c:pt idx="2">
                  <c:v>78607.83</c:v>
                </c:pt>
                <c:pt idx="3">
                  <c:v>143108.14000000001</c:v>
                </c:pt>
                <c:pt idx="4">
                  <c:v>809211.47</c:v>
                </c:pt>
                <c:pt idx="5">
                  <c:v>43584.89</c:v>
                </c:pt>
                <c:pt idx="6">
                  <c:v>517954.38</c:v>
                </c:pt>
                <c:pt idx="7">
                  <c:v>619153.22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65433</xdr:colOff>
      <xdr:row>0</xdr:row>
      <xdr:rowOff>92351</xdr:rowOff>
    </xdr:from>
    <xdr:to>
      <xdr:col>4</xdr:col>
      <xdr:colOff>73716</xdr:colOff>
      <xdr:row>3</xdr:row>
      <xdr:rowOff>131353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108" y="92351"/>
          <a:ext cx="2694333" cy="60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9525</xdr:rowOff>
    </xdr:from>
    <xdr:to>
      <xdr:col>3</xdr:col>
      <xdr:colOff>349340</xdr:colOff>
      <xdr:row>59</xdr:row>
      <xdr:rowOff>47876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7B52028-E1FE-4D5B-B64D-6EC05DEBC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705975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44</xdr:row>
      <xdr:rowOff>0</xdr:rowOff>
    </xdr:from>
    <xdr:to>
      <xdr:col>9</xdr:col>
      <xdr:colOff>270459</xdr:colOff>
      <xdr:row>59</xdr:row>
      <xdr:rowOff>50544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5C9028C-28E3-44FC-9C19-9432FC4796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1625" y="9696450"/>
          <a:ext cx="3804234" cy="29080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3</xdr:col>
      <xdr:colOff>489560</xdr:colOff>
      <xdr:row>75</xdr:row>
      <xdr:rowOff>111509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EA4BD759-8873-4481-A343-F82B98CC8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744450"/>
          <a:ext cx="4109060" cy="2969009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60</xdr:row>
      <xdr:rowOff>0</xdr:rowOff>
    </xdr:from>
    <xdr:to>
      <xdr:col>9</xdr:col>
      <xdr:colOff>398486</xdr:colOff>
      <xdr:row>75</xdr:row>
      <xdr:rowOff>117606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68C05522-A286-40AB-9EF6-27CE9DA4B3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81625" y="12744450"/>
          <a:ext cx="3932261" cy="297510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0</xdr:rowOff>
    </xdr:from>
    <xdr:to>
      <xdr:col>5</xdr:col>
      <xdr:colOff>625929</xdr:colOff>
      <xdr:row>59</xdr:row>
      <xdr:rowOff>8562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2C669BE-A51F-47DE-AF89-5F5D2B7A6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648214"/>
          <a:ext cx="7034893" cy="4390062"/>
        </a:xfrm>
        <a:prstGeom prst="rect">
          <a:avLst/>
        </a:prstGeom>
      </xdr:spPr>
    </xdr:pic>
    <xdr:clientData/>
  </xdr:twoCellAnchor>
  <xdr:twoCellAnchor editAs="oneCell">
    <xdr:from>
      <xdr:col>8</xdr:col>
      <xdr:colOff>-1</xdr:colOff>
      <xdr:row>35</xdr:row>
      <xdr:rowOff>190499</xdr:rowOff>
    </xdr:from>
    <xdr:to>
      <xdr:col>13</xdr:col>
      <xdr:colOff>459808</xdr:colOff>
      <xdr:row>59</xdr:row>
      <xdr:rowOff>13606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8C7B1C7F-8D7C-4B4A-A141-06F5115EC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64928" y="15648213"/>
          <a:ext cx="7140916" cy="43951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O7" sqref="O7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8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1" t="s">
        <v>23</v>
      </c>
    </row>
    <row r="2" spans="1:11" ht="14.45" customHeight="1" x14ac:dyDescent="0.25">
      <c r="A2" s="129"/>
      <c r="B2" s="16"/>
      <c r="C2" s="16"/>
      <c r="D2" s="16"/>
      <c r="E2" s="71"/>
      <c r="F2" s="71"/>
      <c r="G2" s="136" t="s">
        <v>24</v>
      </c>
      <c r="H2" s="136"/>
      <c r="I2" s="136"/>
      <c r="J2" s="136"/>
      <c r="K2" s="132"/>
    </row>
    <row r="3" spans="1:11" x14ac:dyDescent="0.25">
      <c r="A3" s="129"/>
      <c r="B3" s="16"/>
      <c r="C3" s="16"/>
      <c r="D3" s="16"/>
      <c r="E3" s="72"/>
      <c r="F3" s="71"/>
      <c r="G3" s="136"/>
      <c r="H3" s="136"/>
      <c r="I3" s="136"/>
      <c r="J3" s="136"/>
      <c r="K3" s="132"/>
    </row>
    <row r="4" spans="1:11" x14ac:dyDescent="0.25">
      <c r="A4" s="129"/>
      <c r="B4" s="16"/>
      <c r="C4" s="16"/>
      <c r="D4" s="16"/>
      <c r="E4" s="16"/>
      <c r="F4" s="16"/>
      <c r="G4" s="16"/>
      <c r="H4" s="16"/>
      <c r="I4" s="16"/>
      <c r="J4" s="16"/>
      <c r="K4" s="132"/>
    </row>
    <row r="5" spans="1:11" x14ac:dyDescent="0.25">
      <c r="A5" s="129"/>
      <c r="B5" s="16"/>
      <c r="C5" s="16"/>
      <c r="D5" s="16"/>
      <c r="E5" s="16"/>
      <c r="F5" s="16"/>
      <c r="G5" s="16"/>
      <c r="H5" s="16"/>
      <c r="I5" s="16"/>
      <c r="J5" s="16"/>
      <c r="K5" s="132"/>
    </row>
    <row r="6" spans="1:11" x14ac:dyDescent="0.25">
      <c r="A6" s="129"/>
      <c r="B6" s="16"/>
      <c r="C6" s="16"/>
      <c r="D6" s="16"/>
      <c r="E6" s="16"/>
      <c r="F6" s="16"/>
      <c r="G6" s="16"/>
      <c r="H6" s="16"/>
      <c r="I6" s="16"/>
      <c r="J6" s="16"/>
      <c r="K6" s="132"/>
    </row>
    <row r="7" spans="1:11" x14ac:dyDescent="0.25">
      <c r="A7" s="129"/>
      <c r="B7" s="16"/>
      <c r="C7" s="16"/>
      <c r="D7" s="16"/>
      <c r="E7" s="16"/>
      <c r="F7" s="16"/>
      <c r="G7" s="16"/>
      <c r="H7" s="16"/>
      <c r="I7" s="16"/>
      <c r="J7" s="16"/>
      <c r="K7" s="132"/>
    </row>
    <row r="8" spans="1:11" x14ac:dyDescent="0.25">
      <c r="A8" s="129"/>
      <c r="B8" s="16"/>
      <c r="C8" s="16"/>
      <c r="D8" s="16"/>
      <c r="E8" s="16"/>
      <c r="F8" s="16"/>
      <c r="G8" s="16"/>
      <c r="H8" s="16"/>
      <c r="I8" s="16"/>
      <c r="J8" s="16"/>
      <c r="K8" s="132"/>
    </row>
    <row r="9" spans="1:11" x14ac:dyDescent="0.25">
      <c r="A9" s="129"/>
      <c r="B9" s="16"/>
      <c r="C9" s="16"/>
      <c r="D9" s="16"/>
      <c r="E9" s="16"/>
      <c r="F9" s="16"/>
      <c r="G9" s="16"/>
      <c r="H9" s="16"/>
      <c r="I9" s="16"/>
      <c r="J9" s="16"/>
      <c r="K9" s="132"/>
    </row>
    <row r="10" spans="1:11" ht="18.75" x14ac:dyDescent="0.3">
      <c r="A10" s="129"/>
      <c r="B10" s="16"/>
      <c r="C10" s="134" t="s">
        <v>177</v>
      </c>
      <c r="D10" s="134"/>
      <c r="E10" s="134"/>
      <c r="F10" s="134"/>
      <c r="G10" s="134"/>
      <c r="H10" s="134"/>
      <c r="I10" s="134"/>
      <c r="J10" s="16"/>
      <c r="K10" s="132"/>
    </row>
    <row r="11" spans="1:11" x14ac:dyDescent="0.25">
      <c r="A11" s="129"/>
      <c r="B11" s="16"/>
      <c r="C11" s="16"/>
      <c r="D11" s="16"/>
      <c r="E11" s="16"/>
      <c r="F11" s="16"/>
      <c r="G11" s="16"/>
      <c r="H11" s="16"/>
      <c r="I11" s="16"/>
      <c r="J11" s="16"/>
      <c r="K11" s="132"/>
    </row>
    <row r="12" spans="1:11" x14ac:dyDescent="0.25">
      <c r="A12" s="129"/>
      <c r="B12" s="16"/>
      <c r="C12" s="16"/>
      <c r="D12" s="16"/>
      <c r="E12" s="16"/>
      <c r="F12" s="16"/>
      <c r="G12" s="16"/>
      <c r="H12" s="16"/>
      <c r="I12" s="16"/>
      <c r="J12" s="16"/>
      <c r="K12" s="132"/>
    </row>
    <row r="13" spans="1:11" x14ac:dyDescent="0.25">
      <c r="A13" s="129"/>
      <c r="B13" s="16"/>
      <c r="C13" s="16"/>
      <c r="D13" s="16"/>
      <c r="E13" s="16"/>
      <c r="F13" s="16"/>
      <c r="G13" s="16"/>
      <c r="H13" s="16"/>
      <c r="I13" s="16"/>
      <c r="J13" s="16"/>
      <c r="K13" s="132"/>
    </row>
    <row r="14" spans="1:11" x14ac:dyDescent="0.25">
      <c r="A14" s="129"/>
      <c r="B14" s="16"/>
      <c r="C14" s="16"/>
      <c r="D14" s="16"/>
      <c r="E14" s="16"/>
      <c r="F14" s="16"/>
      <c r="G14" s="16"/>
      <c r="H14" s="16"/>
      <c r="I14" s="16"/>
      <c r="J14" s="16"/>
      <c r="K14" s="132"/>
    </row>
    <row r="15" spans="1:11" x14ac:dyDescent="0.25">
      <c r="A15" s="129"/>
      <c r="B15" s="16"/>
      <c r="C15" s="16"/>
      <c r="D15" s="16"/>
      <c r="E15" s="16"/>
      <c r="F15" s="16"/>
      <c r="G15" s="16"/>
      <c r="H15" s="16"/>
      <c r="I15" s="16"/>
      <c r="J15" s="16"/>
      <c r="K15" s="132"/>
    </row>
    <row r="16" spans="1:11" x14ac:dyDescent="0.25">
      <c r="A16" s="129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2"/>
    </row>
    <row r="17" spans="1:11" x14ac:dyDescent="0.25">
      <c r="A17" s="129"/>
      <c r="B17" s="16"/>
      <c r="C17" s="16" t="s">
        <v>28</v>
      </c>
      <c r="D17" s="16" t="s">
        <v>174</v>
      </c>
      <c r="E17" s="16"/>
      <c r="F17" s="16"/>
      <c r="G17" s="16"/>
      <c r="H17" s="16"/>
      <c r="I17" s="16"/>
      <c r="J17" s="16"/>
      <c r="K17" s="132"/>
    </row>
    <row r="18" spans="1:11" x14ac:dyDescent="0.25">
      <c r="A18" s="129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2"/>
    </row>
    <row r="19" spans="1:11" x14ac:dyDescent="0.25">
      <c r="A19" s="129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2"/>
    </row>
    <row r="20" spans="1:11" x14ac:dyDescent="0.25">
      <c r="A20" s="129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2"/>
    </row>
    <row r="21" spans="1:11" x14ac:dyDescent="0.25">
      <c r="A21" s="129"/>
      <c r="B21" s="16"/>
      <c r="C21" s="16"/>
      <c r="D21" s="16"/>
      <c r="E21" s="16"/>
      <c r="F21" s="16"/>
      <c r="G21" s="16"/>
      <c r="H21" s="16"/>
      <c r="I21" s="16"/>
      <c r="J21" s="16"/>
      <c r="K21" s="132"/>
    </row>
    <row r="22" spans="1:11" x14ac:dyDescent="0.25">
      <c r="A22" s="129"/>
      <c r="B22" s="16"/>
      <c r="C22" s="16"/>
      <c r="D22" s="16"/>
      <c r="E22" s="16"/>
      <c r="F22" s="16"/>
      <c r="G22" s="16"/>
      <c r="H22" s="16"/>
      <c r="I22" s="16"/>
      <c r="J22" s="16"/>
      <c r="K22" s="132"/>
    </row>
    <row r="23" spans="1:11" x14ac:dyDescent="0.25">
      <c r="A23" s="129"/>
      <c r="B23" s="16"/>
      <c r="C23" s="16"/>
      <c r="D23" s="16"/>
      <c r="E23" s="16"/>
      <c r="F23" s="16"/>
      <c r="G23" s="16"/>
      <c r="H23" s="16"/>
      <c r="I23" s="16"/>
      <c r="J23" s="16"/>
      <c r="K23" s="132"/>
    </row>
    <row r="24" spans="1:11" x14ac:dyDescent="0.25">
      <c r="A24" s="129"/>
      <c r="B24" s="16"/>
      <c r="C24" s="16"/>
      <c r="D24" s="16"/>
      <c r="E24" s="16"/>
      <c r="F24" s="16"/>
      <c r="G24" s="16"/>
      <c r="H24" s="16"/>
      <c r="I24" s="16"/>
      <c r="J24" s="16"/>
      <c r="K24" s="132"/>
    </row>
    <row r="25" spans="1:11" ht="15" customHeight="1" x14ac:dyDescent="0.25">
      <c r="A25" s="129"/>
      <c r="B25" s="16"/>
      <c r="C25" s="137" t="s">
        <v>25</v>
      </c>
      <c r="D25" s="137"/>
      <c r="E25" s="137"/>
      <c r="F25" s="137"/>
      <c r="G25" s="137"/>
      <c r="H25" s="137"/>
      <c r="I25" s="137"/>
      <c r="J25" s="16"/>
      <c r="K25" s="132"/>
    </row>
    <row r="26" spans="1:11" x14ac:dyDescent="0.25">
      <c r="A26" s="129"/>
      <c r="B26" s="16"/>
      <c r="C26" s="137"/>
      <c r="D26" s="137"/>
      <c r="E26" s="137"/>
      <c r="F26" s="137"/>
      <c r="G26" s="137"/>
      <c r="H26" s="137"/>
      <c r="I26" s="137"/>
      <c r="J26" s="16"/>
      <c r="K26" s="132"/>
    </row>
    <row r="27" spans="1:11" x14ac:dyDescent="0.25">
      <c r="A27" s="129"/>
      <c r="B27" s="16"/>
      <c r="C27" s="16"/>
      <c r="D27" s="16"/>
      <c r="E27" s="16"/>
      <c r="F27" s="16"/>
      <c r="G27" s="16"/>
      <c r="H27" s="16"/>
      <c r="I27" s="16"/>
      <c r="J27" s="16"/>
      <c r="K27" s="132"/>
    </row>
    <row r="28" spans="1:11" x14ac:dyDescent="0.25">
      <c r="A28" s="129"/>
      <c r="B28" s="16"/>
      <c r="C28" s="16"/>
      <c r="D28" s="16"/>
      <c r="E28" s="16"/>
      <c r="F28" s="16"/>
      <c r="G28" s="16"/>
      <c r="H28" s="16"/>
      <c r="I28" s="16"/>
      <c r="J28" s="16"/>
      <c r="K28" s="132"/>
    </row>
    <row r="29" spans="1:11" ht="15" customHeight="1" x14ac:dyDescent="0.25">
      <c r="A29" s="129"/>
      <c r="B29" s="16"/>
      <c r="C29" s="135" t="s">
        <v>178</v>
      </c>
      <c r="D29" s="135"/>
      <c r="E29" s="135"/>
      <c r="F29" s="135"/>
      <c r="G29" s="135"/>
      <c r="H29" s="135"/>
      <c r="I29" s="16"/>
      <c r="J29" s="16"/>
      <c r="K29" s="132"/>
    </row>
    <row r="30" spans="1:11" x14ac:dyDescent="0.25">
      <c r="A30" s="129"/>
      <c r="B30" s="16"/>
      <c r="C30" s="135"/>
      <c r="D30" s="135"/>
      <c r="E30" s="135"/>
      <c r="F30" s="135"/>
      <c r="G30" s="135"/>
      <c r="H30" s="135"/>
      <c r="I30" s="16"/>
      <c r="J30" s="16"/>
      <c r="K30" s="132"/>
    </row>
    <row r="31" spans="1:11" x14ac:dyDescent="0.25">
      <c r="A31" s="129"/>
      <c r="B31" s="16"/>
      <c r="C31" s="16"/>
      <c r="D31" s="16"/>
      <c r="E31" s="16"/>
      <c r="F31" s="16"/>
      <c r="G31" s="16"/>
      <c r="H31" s="16"/>
      <c r="I31" s="16"/>
      <c r="J31" s="16"/>
      <c r="K31" s="132"/>
    </row>
    <row r="32" spans="1:11" x14ac:dyDescent="0.25">
      <c r="A32" s="130"/>
      <c r="B32" s="17"/>
      <c r="C32" s="17"/>
      <c r="D32" s="17"/>
      <c r="E32" s="17"/>
      <c r="F32" s="17"/>
      <c r="G32" s="17"/>
      <c r="H32" s="17"/>
      <c r="I32" s="17"/>
      <c r="J32" s="17"/>
      <c r="K32" s="133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="115" zoomScaleNormal="115" zoomScaleSheetLayoutView="85" zoomScalePageLayoutView="85" workbookViewId="0">
      <selection activeCell="L20" sqref="L20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38"/>
      <c r="B5" s="140" t="s">
        <v>0</v>
      </c>
      <c r="C5" s="141"/>
      <c r="D5" s="140" t="s">
        <v>0</v>
      </c>
      <c r="E5" s="141"/>
      <c r="F5" s="140" t="s">
        <v>179</v>
      </c>
      <c r="G5" s="141"/>
      <c r="H5" s="140" t="s">
        <v>179</v>
      </c>
      <c r="I5" s="141"/>
      <c r="J5" s="143" t="s">
        <v>1</v>
      </c>
      <c r="K5" s="144"/>
    </row>
    <row r="6" spans="1:13" x14ac:dyDescent="0.25">
      <c r="A6" s="139"/>
      <c r="B6" s="142">
        <v>2022</v>
      </c>
      <c r="C6" s="142"/>
      <c r="D6" s="142">
        <v>2023</v>
      </c>
      <c r="E6" s="142"/>
      <c r="F6" s="142">
        <v>2023</v>
      </c>
      <c r="G6" s="142"/>
      <c r="H6" s="142">
        <v>2024</v>
      </c>
      <c r="I6" s="142"/>
      <c r="J6" s="145"/>
      <c r="K6" s="146"/>
    </row>
    <row r="7" spans="1:13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3928815.2029799973</v>
      </c>
      <c r="C8" s="100">
        <v>2746562.9138440001</v>
      </c>
      <c r="D8" s="5">
        <v>3989095.3988499986</v>
      </c>
      <c r="E8" s="4">
        <v>2539842.5622979999</v>
      </c>
      <c r="F8" s="100">
        <v>2504254.2271199999</v>
      </c>
      <c r="G8" s="100">
        <v>1580447.1622949999</v>
      </c>
      <c r="H8" s="5">
        <v>2291622.0404999997</v>
      </c>
      <c r="I8" s="100">
        <v>1611403.9816759999</v>
      </c>
      <c r="J8" s="113">
        <v>-8.4908386823224582</v>
      </c>
      <c r="K8" s="114">
        <v>1.9587380153884406</v>
      </c>
      <c r="L8" s="122"/>
      <c r="M8" s="1"/>
    </row>
    <row r="9" spans="1:13" x14ac:dyDescent="0.25">
      <c r="A9" s="7" t="s">
        <v>8</v>
      </c>
      <c r="B9" s="5">
        <v>935891.92321999965</v>
      </c>
      <c r="C9" s="100">
        <v>681135.10884700005</v>
      </c>
      <c r="D9" s="5">
        <v>898548.14097000007</v>
      </c>
      <c r="E9" s="4">
        <v>468995.488296</v>
      </c>
      <c r="F9" s="100">
        <v>491493.70583000005</v>
      </c>
      <c r="G9" s="100">
        <v>287239.824219</v>
      </c>
      <c r="H9" s="5">
        <v>562363.48357999988</v>
      </c>
      <c r="I9" s="100">
        <v>389213.46929199999</v>
      </c>
      <c r="J9" s="113">
        <v>14.419264562161571</v>
      </c>
      <c r="K9" s="114">
        <v>35.501221096435543</v>
      </c>
      <c r="L9" s="122"/>
      <c r="M9" s="1"/>
    </row>
    <row r="10" spans="1:13" x14ac:dyDescent="0.25">
      <c r="A10" s="7" t="s">
        <v>9</v>
      </c>
      <c r="B10" s="5">
        <v>1266443.3042299992</v>
      </c>
      <c r="C10" s="100">
        <v>694356.39236699999</v>
      </c>
      <c r="D10" s="5">
        <v>1204095.1969699999</v>
      </c>
      <c r="E10" s="4">
        <v>451086.735185</v>
      </c>
      <c r="F10" s="100">
        <v>537574.09797</v>
      </c>
      <c r="G10" s="100">
        <v>246459.97638099999</v>
      </c>
      <c r="H10" s="5">
        <v>706928.90516999981</v>
      </c>
      <c r="I10" s="100">
        <v>258055.634448</v>
      </c>
      <c r="J10" s="113">
        <v>31.503528134915992</v>
      </c>
      <c r="K10" s="114">
        <v>4.7048848406421984</v>
      </c>
      <c r="L10" s="122"/>
      <c r="M10" s="1"/>
    </row>
    <row r="11" spans="1:13" x14ac:dyDescent="0.25">
      <c r="A11" s="7" t="s">
        <v>10</v>
      </c>
      <c r="B11" s="5">
        <v>953927.32602000074</v>
      </c>
      <c r="C11" s="100">
        <v>345694.53497199999</v>
      </c>
      <c r="D11" s="5">
        <v>918176.46219000011</v>
      </c>
      <c r="E11" s="4">
        <v>279293.29224799998</v>
      </c>
      <c r="F11" s="100">
        <v>511706.16467000003</v>
      </c>
      <c r="G11" s="100">
        <v>156168.28547800001</v>
      </c>
      <c r="H11" s="5">
        <v>562086.64079999994</v>
      </c>
      <c r="I11" s="100">
        <v>166936.835414</v>
      </c>
      <c r="J11" s="113">
        <v>9.845587098308723</v>
      </c>
      <c r="K11" s="114">
        <v>6.8954781075041005</v>
      </c>
      <c r="L11" s="122"/>
      <c r="M11" s="1"/>
    </row>
    <row r="12" spans="1:13" x14ac:dyDescent="0.25">
      <c r="A12" s="7" t="s">
        <v>11</v>
      </c>
      <c r="B12" s="5">
        <v>1670755.3000000005</v>
      </c>
      <c r="C12" s="100">
        <v>611349.08357699995</v>
      </c>
      <c r="D12" s="5">
        <v>1605292.7265999995</v>
      </c>
      <c r="E12" s="4">
        <v>557695.45481400006</v>
      </c>
      <c r="F12" s="100">
        <v>1260045.4796199999</v>
      </c>
      <c r="G12" s="100">
        <v>387943.96483900002</v>
      </c>
      <c r="H12" s="5">
        <v>1392834.2035800002</v>
      </c>
      <c r="I12" s="100">
        <v>407770.47350000002</v>
      </c>
      <c r="J12" s="113">
        <v>10.538407232733082</v>
      </c>
      <c r="K12" s="114">
        <v>5.1106629972264592</v>
      </c>
      <c r="L12" s="122"/>
      <c r="M12" s="1"/>
    </row>
    <row r="13" spans="1:13" x14ac:dyDescent="0.25">
      <c r="A13" s="7" t="s">
        <v>12</v>
      </c>
      <c r="B13" s="5">
        <v>421848.8744999998</v>
      </c>
      <c r="C13" s="100">
        <v>129384.33500200001</v>
      </c>
      <c r="D13" s="5">
        <v>266510.44422999985</v>
      </c>
      <c r="E13" s="4">
        <v>63276.130989999998</v>
      </c>
      <c r="F13" s="100">
        <v>128534.06538</v>
      </c>
      <c r="G13" s="100">
        <v>36212.463688000003</v>
      </c>
      <c r="H13" s="5">
        <v>224643.83609</v>
      </c>
      <c r="I13" s="100">
        <v>35937.696152999997</v>
      </c>
      <c r="J13" s="113">
        <v>74.773773338499524</v>
      </c>
      <c r="K13" s="114">
        <v>-0.75876509636945277</v>
      </c>
      <c r="L13" s="122"/>
      <c r="M13" s="1"/>
    </row>
    <row r="14" spans="1:13" x14ac:dyDescent="0.25">
      <c r="A14" s="7" t="s">
        <v>13</v>
      </c>
      <c r="B14" s="5">
        <v>1474084.9553699992</v>
      </c>
      <c r="C14" s="100">
        <v>540643.527734</v>
      </c>
      <c r="D14" s="5">
        <v>1440068.5540999998</v>
      </c>
      <c r="E14" s="4">
        <v>440580.09007799998</v>
      </c>
      <c r="F14" s="100">
        <v>725089.90639000013</v>
      </c>
      <c r="G14" s="100">
        <v>231263.78305100001</v>
      </c>
      <c r="H14" s="5">
        <v>918594.29351999995</v>
      </c>
      <c r="I14" s="100">
        <v>243328.144757</v>
      </c>
      <c r="J14" s="113">
        <v>26.686950876671101</v>
      </c>
      <c r="K14" s="114">
        <v>5.2167103499035443</v>
      </c>
      <c r="L14" s="122"/>
      <c r="M14" s="1"/>
    </row>
    <row r="15" spans="1:13" x14ac:dyDescent="0.25">
      <c r="A15" s="7" t="s">
        <v>14</v>
      </c>
      <c r="B15" s="5">
        <v>3496992.9328800002</v>
      </c>
      <c r="C15" s="100">
        <v>1910398.7102109999</v>
      </c>
      <c r="D15" s="5">
        <v>3454001.956199999</v>
      </c>
      <c r="E15" s="4">
        <v>1466019.675149</v>
      </c>
      <c r="F15" s="100">
        <v>1684845.3695799999</v>
      </c>
      <c r="G15" s="100">
        <v>781471.69162699999</v>
      </c>
      <c r="H15" s="5">
        <v>2313346.5829800004</v>
      </c>
      <c r="I15" s="100">
        <v>814823.21404500003</v>
      </c>
      <c r="J15" s="113">
        <v>37.303198545554004</v>
      </c>
      <c r="K15" s="114">
        <v>4.2677838206222409</v>
      </c>
      <c r="L15" s="122"/>
      <c r="M15" s="1"/>
    </row>
    <row r="16" spans="1:13" ht="15.75" thickBot="1" x14ac:dyDescent="0.3">
      <c r="A16" s="8" t="s">
        <v>15</v>
      </c>
      <c r="B16" s="101">
        <v>14148759.819199996</v>
      </c>
      <c r="C16" s="101">
        <v>7659524.6065539997</v>
      </c>
      <c r="D16" s="101">
        <v>13775788.880109996</v>
      </c>
      <c r="E16" s="101">
        <v>6266789.4290580004</v>
      </c>
      <c r="F16" s="101">
        <v>7843543.0165600004</v>
      </c>
      <c r="G16" s="101">
        <v>3707207.1515779998</v>
      </c>
      <c r="H16" s="101">
        <v>8972419.9862199984</v>
      </c>
      <c r="I16" s="101">
        <v>3927469.4492850001</v>
      </c>
      <c r="J16" s="115">
        <v>14.392436776041267</v>
      </c>
      <c r="K16" s="116">
        <v>5.9414618256021656</v>
      </c>
      <c r="L16" s="122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170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5" ht="15.75" x14ac:dyDescent="0.25">
      <c r="A37" s="12" t="s">
        <v>19</v>
      </c>
      <c r="B37" s="12"/>
      <c r="C37" s="12"/>
    </row>
    <row r="38" spans="1:15" ht="15.75" x14ac:dyDescent="0.25">
      <c r="A38" s="13"/>
      <c r="B38" s="13"/>
      <c r="C38" s="13"/>
    </row>
    <row r="39" spans="1:15" ht="15.75" x14ac:dyDescent="0.25">
      <c r="A39" s="11" t="s">
        <v>20</v>
      </c>
      <c r="B39" s="11"/>
      <c r="C39" s="11"/>
    </row>
    <row r="40" spans="1:15" ht="15.75" thickBot="1" x14ac:dyDescent="0.3">
      <c r="A40" s="3"/>
      <c r="B40" s="3"/>
      <c r="C40" s="3"/>
    </row>
    <row r="41" spans="1:15" x14ac:dyDescent="0.25">
      <c r="A41" s="138"/>
      <c r="B41" s="140" t="s">
        <v>0</v>
      </c>
      <c r="C41" s="141"/>
      <c r="D41" s="140" t="s">
        <v>0</v>
      </c>
      <c r="E41" s="141"/>
      <c r="F41" s="140" t="s">
        <v>179</v>
      </c>
      <c r="G41" s="141"/>
      <c r="H41" s="140" t="s">
        <v>179</v>
      </c>
      <c r="I41" s="141"/>
      <c r="J41" s="143" t="s">
        <v>1</v>
      </c>
      <c r="K41" s="144"/>
    </row>
    <row r="42" spans="1:15" x14ac:dyDescent="0.25">
      <c r="A42" s="139"/>
      <c r="B42" s="142">
        <v>2022</v>
      </c>
      <c r="C42" s="142"/>
      <c r="D42" s="142">
        <v>2023</v>
      </c>
      <c r="E42" s="142"/>
      <c r="F42" s="142">
        <v>2023</v>
      </c>
      <c r="G42" s="142"/>
      <c r="H42" s="142">
        <v>2024</v>
      </c>
      <c r="I42" s="142"/>
      <c r="J42" s="145"/>
      <c r="K42" s="146"/>
    </row>
    <row r="43" spans="1:15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25">
      <c r="A44" s="7" t="s">
        <v>7</v>
      </c>
      <c r="B44" s="5">
        <v>417250.03679000004</v>
      </c>
      <c r="C44" s="100">
        <v>159992.90934899999</v>
      </c>
      <c r="D44" s="5">
        <v>418928.03596999968</v>
      </c>
      <c r="E44" s="4">
        <v>150442.138633</v>
      </c>
      <c r="F44" s="100">
        <v>227743.12</v>
      </c>
      <c r="G44" s="100">
        <v>83759.13</v>
      </c>
      <c r="H44" s="5">
        <v>283305.38</v>
      </c>
      <c r="I44" s="100">
        <v>121059.03</v>
      </c>
      <c r="J44" s="113">
        <v>24.4</v>
      </c>
      <c r="K44" s="114">
        <v>44.53</v>
      </c>
      <c r="O44" s="118"/>
    </row>
    <row r="45" spans="1:15" x14ac:dyDescent="0.25">
      <c r="A45" s="7" t="s">
        <v>8</v>
      </c>
      <c r="B45" s="5">
        <v>1179078.7971600015</v>
      </c>
      <c r="C45" s="100">
        <v>1474117.621</v>
      </c>
      <c r="D45" s="5">
        <v>1241531.2384300004</v>
      </c>
      <c r="E45" s="4">
        <v>1561690.242507</v>
      </c>
      <c r="F45" s="100">
        <v>658236.88</v>
      </c>
      <c r="G45" s="100">
        <v>750237.46</v>
      </c>
      <c r="H45" s="5">
        <v>557458.80000000005</v>
      </c>
      <c r="I45" s="100">
        <v>514353.39</v>
      </c>
      <c r="J45" s="113">
        <v>-15.31</v>
      </c>
      <c r="K45" s="114">
        <v>-31.44</v>
      </c>
    </row>
    <row r="46" spans="1:15" x14ac:dyDescent="0.25">
      <c r="A46" s="7" t="s">
        <v>9</v>
      </c>
      <c r="B46" s="5">
        <v>282957.26388999983</v>
      </c>
      <c r="C46" s="100">
        <v>189673.58576799999</v>
      </c>
      <c r="D46" s="5">
        <v>326018.55759999983</v>
      </c>
      <c r="E46" s="4">
        <v>166173.75246700001</v>
      </c>
      <c r="F46" s="100">
        <v>132083.91</v>
      </c>
      <c r="G46" s="100">
        <v>76886.3</v>
      </c>
      <c r="H46" s="5">
        <v>219178.95</v>
      </c>
      <c r="I46" s="100">
        <v>78607.83</v>
      </c>
      <c r="J46" s="113">
        <v>65.94</v>
      </c>
      <c r="K46" s="114">
        <v>2.2400000000000002</v>
      </c>
    </row>
    <row r="47" spans="1:15" x14ac:dyDescent="0.25">
      <c r="A47" s="7" t="s">
        <v>10</v>
      </c>
      <c r="B47" s="5">
        <v>345548.77513999998</v>
      </c>
      <c r="C47" s="100">
        <v>283169.63616499997</v>
      </c>
      <c r="D47" s="5">
        <v>414708.28697999998</v>
      </c>
      <c r="E47" s="4">
        <v>343847.569166</v>
      </c>
      <c r="F47" s="100">
        <v>182738.8</v>
      </c>
      <c r="G47" s="100">
        <v>146508.71</v>
      </c>
      <c r="H47" s="5">
        <v>210871.19</v>
      </c>
      <c r="I47" s="100">
        <v>143108.14000000001</v>
      </c>
      <c r="J47" s="113">
        <v>15.39</v>
      </c>
      <c r="K47" s="114">
        <v>-2.3199999999999998</v>
      </c>
    </row>
    <row r="48" spans="1:15" x14ac:dyDescent="0.25">
      <c r="A48" s="7" t="s">
        <v>11</v>
      </c>
      <c r="B48" s="5">
        <v>1159395.7144000006</v>
      </c>
      <c r="C48" s="100">
        <v>1804811.597996</v>
      </c>
      <c r="D48" s="5">
        <v>1177049.6585600006</v>
      </c>
      <c r="E48" s="4">
        <v>2187833.1155030001</v>
      </c>
      <c r="F48" s="100">
        <v>590875.69999999995</v>
      </c>
      <c r="G48" s="100">
        <v>1038577.78</v>
      </c>
      <c r="H48" s="5">
        <v>494166.68</v>
      </c>
      <c r="I48" s="100">
        <v>809211.47</v>
      </c>
      <c r="J48" s="113">
        <v>-16.37</v>
      </c>
      <c r="K48" s="114">
        <v>-22.08</v>
      </c>
    </row>
    <row r="49" spans="1:11" x14ac:dyDescent="0.25">
      <c r="A49" s="7" t="s">
        <v>12</v>
      </c>
      <c r="B49" s="5">
        <v>323547.46081000019</v>
      </c>
      <c r="C49" s="100">
        <v>106902.15734200001</v>
      </c>
      <c r="D49" s="5">
        <v>331431.85480999999</v>
      </c>
      <c r="E49" s="4">
        <v>80290.888533999998</v>
      </c>
      <c r="F49" s="100">
        <v>150224.35</v>
      </c>
      <c r="G49" s="100">
        <v>36694.1</v>
      </c>
      <c r="H49" s="5">
        <v>163742.75</v>
      </c>
      <c r="I49" s="100">
        <v>43584.89</v>
      </c>
      <c r="J49" s="113">
        <v>9</v>
      </c>
      <c r="K49" s="114">
        <v>18.78</v>
      </c>
    </row>
    <row r="50" spans="1:11" x14ac:dyDescent="0.25">
      <c r="A50" s="7" t="s">
        <v>13</v>
      </c>
      <c r="B50" s="5">
        <v>1304796.9503900004</v>
      </c>
      <c r="C50" s="100">
        <v>987742.58593399997</v>
      </c>
      <c r="D50" s="5">
        <v>1509619.6476199995</v>
      </c>
      <c r="E50" s="4">
        <v>1009497.465016</v>
      </c>
      <c r="F50" s="100">
        <v>736413.58</v>
      </c>
      <c r="G50" s="100">
        <v>540840.59</v>
      </c>
      <c r="H50" s="5">
        <v>676546.71</v>
      </c>
      <c r="I50" s="100">
        <v>517954.38</v>
      </c>
      <c r="J50" s="113">
        <v>-8.1300000000000008</v>
      </c>
      <c r="K50" s="114">
        <v>-4.2300000000000004</v>
      </c>
    </row>
    <row r="51" spans="1:11" x14ac:dyDescent="0.25">
      <c r="A51" s="7" t="s">
        <v>14</v>
      </c>
      <c r="B51" s="5">
        <v>1834792.5929799993</v>
      </c>
      <c r="C51" s="100">
        <v>1399649.7868309999</v>
      </c>
      <c r="D51" s="5">
        <v>1953265.6361199976</v>
      </c>
      <c r="E51" s="4">
        <v>1504165.918816</v>
      </c>
      <c r="F51" s="100">
        <v>1036600.39</v>
      </c>
      <c r="G51" s="100">
        <v>761879.18</v>
      </c>
      <c r="H51" s="5">
        <v>1059865.96</v>
      </c>
      <c r="I51" s="100">
        <v>619153.22</v>
      </c>
      <c r="J51" s="113">
        <v>2.2400000000000002</v>
      </c>
      <c r="K51" s="114">
        <v>-18.73</v>
      </c>
    </row>
    <row r="52" spans="1:11" ht="15.75" thickBot="1" x14ac:dyDescent="0.3">
      <c r="A52" s="8" t="s">
        <v>15</v>
      </c>
      <c r="B52" s="101">
        <v>6847367.5915600061</v>
      </c>
      <c r="C52" s="101">
        <v>6406059.8803850003</v>
      </c>
      <c r="D52" s="101">
        <v>7372552.9160899995</v>
      </c>
      <c r="E52" s="101">
        <v>7003941.0906419996</v>
      </c>
      <c r="F52" s="101">
        <v>3714916.74</v>
      </c>
      <c r="G52" s="101">
        <v>3435383.24</v>
      </c>
      <c r="H52" s="101">
        <v>3665136.43</v>
      </c>
      <c r="I52" s="101">
        <v>2847032.35</v>
      </c>
      <c r="J52" s="115">
        <v>-1.34</v>
      </c>
      <c r="K52" s="116">
        <v>-17.13</v>
      </c>
    </row>
    <row r="53" spans="1:11" x14ac:dyDescent="0.25">
      <c r="A53" t="s">
        <v>21</v>
      </c>
    </row>
    <row r="54" spans="1:11" x14ac:dyDescent="0.25">
      <c r="A54" s="121" t="s">
        <v>170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Normal="100" zoomScaleSheetLayoutView="70" zoomScalePageLayoutView="70" workbookViewId="0">
      <selection activeCell="E66" sqref="E66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6.710937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7" t="s">
        <v>124</v>
      </c>
      <c r="B2" s="147"/>
      <c r="C2" s="147"/>
      <c r="D2" s="147"/>
      <c r="E2" s="147"/>
      <c r="F2" s="18"/>
      <c r="G2" s="147" t="s">
        <v>123</v>
      </c>
      <c r="H2" s="147"/>
      <c r="I2" s="147"/>
      <c r="J2" s="147"/>
      <c r="K2" s="147"/>
    </row>
    <row r="3" spans="1:14" ht="21.6" customHeight="1" thickBot="1" x14ac:dyDescent="0.3">
      <c r="A3" s="73" t="s">
        <v>180</v>
      </c>
      <c r="G3" s="73" t="s">
        <v>180</v>
      </c>
    </row>
    <row r="4" spans="1:14" ht="83.25" customHeight="1" x14ac:dyDescent="0.25">
      <c r="A4" s="14" t="s">
        <v>37</v>
      </c>
      <c r="B4" s="67" t="s">
        <v>181</v>
      </c>
      <c r="C4" s="43" t="s">
        <v>182</v>
      </c>
      <c r="D4" s="43" t="s">
        <v>183</v>
      </c>
      <c r="E4" s="44" t="s">
        <v>126</v>
      </c>
      <c r="G4" s="14" t="s">
        <v>37</v>
      </c>
      <c r="H4" s="67" t="s">
        <v>184</v>
      </c>
      <c r="I4" s="43" t="s">
        <v>185</v>
      </c>
      <c r="J4" s="43" t="s">
        <v>183</v>
      </c>
      <c r="K4" s="44" t="s">
        <v>40</v>
      </c>
      <c r="L4" s="118"/>
    </row>
    <row r="5" spans="1:14" x14ac:dyDescent="0.25">
      <c r="A5" s="30" t="s">
        <v>56</v>
      </c>
      <c r="B5" s="75">
        <v>1624.52567617</v>
      </c>
      <c r="C5" s="75">
        <v>1606.3069798600004</v>
      </c>
      <c r="D5" s="36">
        <f t="shared" ref="D5:D41" si="0">(B5/C5)-1</f>
        <v>1.1341976682182731E-2</v>
      </c>
      <c r="E5" s="45">
        <f t="shared" ref="E5:E41" si="1">B5/$B$41</f>
        <v>0.1810576944308197</v>
      </c>
      <c r="G5" s="30" t="s">
        <v>78</v>
      </c>
      <c r="H5" s="75">
        <v>506.33614570999993</v>
      </c>
      <c r="I5" s="75">
        <v>484.54363115000001</v>
      </c>
      <c r="J5" s="36">
        <f t="shared" ref="J5:J41" si="2">(H5/I5)-1</f>
        <v>4.4975340008655662E-2</v>
      </c>
      <c r="K5" s="45">
        <f t="shared" ref="K5:K41" si="3">H5/$H$41</f>
        <v>0.13814933078643998</v>
      </c>
      <c r="L5" s="122"/>
      <c r="M5" s="74"/>
      <c r="N5" s="74"/>
    </row>
    <row r="6" spans="1:14" x14ac:dyDescent="0.25">
      <c r="A6" s="30" t="s">
        <v>57</v>
      </c>
      <c r="B6" s="75">
        <v>1110.2642750699999</v>
      </c>
      <c r="C6" s="75">
        <v>1009.68913324</v>
      </c>
      <c r="D6" s="36">
        <f t="shared" si="0"/>
        <v>9.9610007198218886E-2</v>
      </c>
      <c r="E6" s="45">
        <f t="shared" si="1"/>
        <v>0.12374189759007753</v>
      </c>
      <c r="G6" s="30" t="s">
        <v>60</v>
      </c>
      <c r="H6" s="75">
        <v>503.88385537000005</v>
      </c>
      <c r="I6" s="75">
        <v>396.35411592000003</v>
      </c>
      <c r="J6" s="36">
        <f t="shared" si="2"/>
        <v>0.27129714346577849</v>
      </c>
      <c r="K6" s="45">
        <f t="shared" si="3"/>
        <v>0.13748024509655704</v>
      </c>
      <c r="M6" s="120"/>
      <c r="N6" s="74"/>
    </row>
    <row r="7" spans="1:14" x14ac:dyDescent="0.25">
      <c r="A7" s="30" t="s">
        <v>58</v>
      </c>
      <c r="B7" s="75">
        <v>829.38652772</v>
      </c>
      <c r="C7" s="75">
        <v>586.77414751000015</v>
      </c>
      <c r="D7" s="36">
        <f t="shared" si="0"/>
        <v>0.41346808007737779</v>
      </c>
      <c r="E7" s="45">
        <f t="shared" si="1"/>
        <v>9.2437327832823976E-2</v>
      </c>
      <c r="G7" s="30" t="s">
        <v>57</v>
      </c>
      <c r="H7" s="75">
        <v>305.29748592999999</v>
      </c>
      <c r="I7" s="75">
        <v>304.35416284999997</v>
      </c>
      <c r="J7" s="36">
        <f t="shared" si="2"/>
        <v>3.0994255875018695E-3</v>
      </c>
      <c r="K7" s="45">
        <f t="shared" si="3"/>
        <v>8.3297713839628612E-2</v>
      </c>
      <c r="M7" s="74"/>
      <c r="N7" s="74"/>
    </row>
    <row r="8" spans="1:14" x14ac:dyDescent="0.25">
      <c r="A8" s="30" t="s">
        <v>59</v>
      </c>
      <c r="B8" s="75">
        <v>732.85502161000011</v>
      </c>
      <c r="C8" s="75">
        <v>651.13368657000012</v>
      </c>
      <c r="D8" s="36">
        <f t="shared" si="0"/>
        <v>0.12550623124797355</v>
      </c>
      <c r="E8" s="45">
        <f t="shared" si="1"/>
        <v>8.167863550029221E-2</v>
      </c>
      <c r="G8" s="30" t="s">
        <v>80</v>
      </c>
      <c r="H8" s="75">
        <v>268.73140281999997</v>
      </c>
      <c r="I8" s="75">
        <v>252.27060631999998</v>
      </c>
      <c r="J8" s="36">
        <f t="shared" si="2"/>
        <v>6.5250552730347966E-2</v>
      </c>
      <c r="K8" s="45">
        <f t="shared" si="3"/>
        <v>7.3320982069779619E-2</v>
      </c>
      <c r="M8" s="74"/>
      <c r="N8" s="74"/>
    </row>
    <row r="9" spans="1:14" x14ac:dyDescent="0.25">
      <c r="A9" s="30" t="s">
        <v>60</v>
      </c>
      <c r="B9" s="75">
        <v>717.55505704000007</v>
      </c>
      <c r="C9" s="75">
        <v>623.9343810900001</v>
      </c>
      <c r="D9" s="36">
        <f t="shared" si="0"/>
        <v>0.15004891345536464</v>
      </c>
      <c r="E9" s="45">
        <f t="shared" si="1"/>
        <v>7.9973413877419228E-2</v>
      </c>
      <c r="G9" s="30" t="s">
        <v>61</v>
      </c>
      <c r="H9" s="75">
        <v>189.51638341</v>
      </c>
      <c r="I9" s="75">
        <v>211.03515935999997</v>
      </c>
      <c r="J9" s="36">
        <f t="shared" si="2"/>
        <v>-0.1019677290516865</v>
      </c>
      <c r="K9" s="45">
        <f t="shared" si="3"/>
        <v>5.1707865936462614E-2</v>
      </c>
      <c r="M9" s="74"/>
      <c r="N9" s="74"/>
    </row>
    <row r="10" spans="1:14" x14ac:dyDescent="0.25">
      <c r="A10" s="30" t="s">
        <v>62</v>
      </c>
      <c r="B10" s="75">
        <v>713.97341404999997</v>
      </c>
      <c r="C10" s="75">
        <v>463.39597381999994</v>
      </c>
      <c r="D10" s="36">
        <f t="shared" si="0"/>
        <v>0.54074151349302291</v>
      </c>
      <c r="E10" s="45">
        <f t="shared" si="1"/>
        <v>7.9574230268593421E-2</v>
      </c>
      <c r="G10" s="30" t="s">
        <v>84</v>
      </c>
      <c r="H10" s="75">
        <v>183.01086620999999</v>
      </c>
      <c r="I10" s="75">
        <v>70.432977049999991</v>
      </c>
      <c r="J10" s="36">
        <f t="shared" si="2"/>
        <v>1.598369029326725</v>
      </c>
      <c r="K10" s="45">
        <f t="shared" si="3"/>
        <v>4.9932893212879061E-2</v>
      </c>
      <c r="M10" s="74"/>
      <c r="N10" s="119"/>
    </row>
    <row r="11" spans="1:14" x14ac:dyDescent="0.25">
      <c r="A11" s="30" t="s">
        <v>61</v>
      </c>
      <c r="B11" s="75">
        <v>667.80998928000008</v>
      </c>
      <c r="C11" s="75">
        <v>667.55797631999997</v>
      </c>
      <c r="D11" s="36">
        <f t="shared" si="0"/>
        <v>3.7751471623392874E-4</v>
      </c>
      <c r="E11" s="45">
        <f t="shared" si="1"/>
        <v>7.4429194164521331E-2</v>
      </c>
      <c r="G11" s="30" t="s">
        <v>58</v>
      </c>
      <c r="H11" s="75">
        <v>179.16827819</v>
      </c>
      <c r="I11" s="75">
        <v>139.29567632000001</v>
      </c>
      <c r="J11" s="36">
        <f t="shared" si="2"/>
        <v>0.28624436108412854</v>
      </c>
      <c r="K11" s="45">
        <f t="shared" si="3"/>
        <v>4.8884477120232514E-2</v>
      </c>
      <c r="M11" s="74"/>
      <c r="N11" s="74"/>
    </row>
    <row r="12" spans="1:14" x14ac:dyDescent="0.25">
      <c r="A12" s="30" t="s">
        <v>63</v>
      </c>
      <c r="B12" s="75">
        <v>216.73646807999995</v>
      </c>
      <c r="C12" s="75">
        <v>228.06483612</v>
      </c>
      <c r="D12" s="36">
        <f t="shared" si="0"/>
        <v>-4.9671699647899414E-2</v>
      </c>
      <c r="E12" s="45">
        <f t="shared" si="1"/>
        <v>2.415585409653891E-2</v>
      </c>
      <c r="G12" s="30" t="s">
        <v>56</v>
      </c>
      <c r="H12" s="75">
        <v>165.45363423999999</v>
      </c>
      <c r="I12" s="75">
        <v>182.87491281000004</v>
      </c>
      <c r="J12" s="36">
        <f t="shared" si="2"/>
        <v>-9.5263359540737502E-2</v>
      </c>
      <c r="K12" s="45">
        <f t="shared" si="3"/>
        <v>4.514255804192923E-2</v>
      </c>
      <c r="M12" s="74"/>
      <c r="N12" s="74"/>
    </row>
    <row r="13" spans="1:14" x14ac:dyDescent="0.25">
      <c r="A13" s="30" t="s">
        <v>64</v>
      </c>
      <c r="B13" s="75">
        <v>177.97670753999998</v>
      </c>
      <c r="C13" s="75">
        <v>211.01431356999998</v>
      </c>
      <c r="D13" s="36">
        <f t="shared" si="0"/>
        <v>-0.1565657109750539</v>
      </c>
      <c r="E13" s="45">
        <f t="shared" si="1"/>
        <v>1.9835976003501815E-2</v>
      </c>
      <c r="G13" s="30" t="s">
        <v>82</v>
      </c>
      <c r="H13" s="75">
        <v>144.59963667</v>
      </c>
      <c r="I13" s="75">
        <v>156.99455896000003</v>
      </c>
      <c r="J13" s="36">
        <f t="shared" si="2"/>
        <v>-7.8951285777732472E-2</v>
      </c>
      <c r="K13" s="45">
        <f t="shared" si="3"/>
        <v>3.9452729589177227E-2</v>
      </c>
      <c r="M13" s="74"/>
      <c r="N13" s="120"/>
    </row>
    <row r="14" spans="1:14" x14ac:dyDescent="0.25">
      <c r="A14" s="30" t="s">
        <v>68</v>
      </c>
      <c r="B14" s="75">
        <v>141.82736818000001</v>
      </c>
      <c r="C14" s="75">
        <v>137.93086091000001</v>
      </c>
      <c r="D14" s="36">
        <f t="shared" si="0"/>
        <v>2.8249713257009867E-2</v>
      </c>
      <c r="E14" s="45">
        <f t="shared" si="1"/>
        <v>1.5807036273137124E-2</v>
      </c>
      <c r="G14" s="30" t="s">
        <v>75</v>
      </c>
      <c r="H14" s="75">
        <v>121.27740853</v>
      </c>
      <c r="I14" s="75">
        <v>155.46767922999999</v>
      </c>
      <c r="J14" s="36">
        <f t="shared" si="2"/>
        <v>-0.21991883373661647</v>
      </c>
      <c r="K14" s="45">
        <f t="shared" si="3"/>
        <v>3.3089466296030809E-2</v>
      </c>
      <c r="M14" s="74"/>
      <c r="N14" s="74"/>
    </row>
    <row r="15" spans="1:14" x14ac:dyDescent="0.25">
      <c r="A15" s="30" t="s">
        <v>76</v>
      </c>
      <c r="B15" s="75">
        <v>112.30046855000001</v>
      </c>
      <c r="C15" s="75">
        <v>82.947561300000004</v>
      </c>
      <c r="D15" s="36">
        <f t="shared" si="0"/>
        <v>0.35387305895393451</v>
      </c>
      <c r="E15" s="45">
        <f t="shared" si="1"/>
        <v>1.2516185011677235E-2</v>
      </c>
      <c r="G15" s="30" t="s">
        <v>83</v>
      </c>
      <c r="H15" s="75">
        <v>101.01632205000001</v>
      </c>
      <c r="I15" s="75">
        <v>164.03378795999998</v>
      </c>
      <c r="J15" s="36">
        <f t="shared" si="2"/>
        <v>-0.38417369185772221</v>
      </c>
      <c r="K15" s="45">
        <f t="shared" si="3"/>
        <v>2.7561408380486849E-2</v>
      </c>
      <c r="M15" s="119"/>
      <c r="N15" s="74"/>
    </row>
    <row r="16" spans="1:14" x14ac:dyDescent="0.25">
      <c r="A16" s="30" t="s">
        <v>70</v>
      </c>
      <c r="B16" s="75">
        <v>110.10295862999997</v>
      </c>
      <c r="C16" s="89">
        <v>99.180355300000016</v>
      </c>
      <c r="D16" s="36">
        <f t="shared" si="0"/>
        <v>0.11012869733085084</v>
      </c>
      <c r="E16" s="45">
        <f t="shared" si="1"/>
        <v>1.2271266703865628E-2</v>
      </c>
      <c r="G16" s="30" t="s">
        <v>81</v>
      </c>
      <c r="H16" s="75">
        <v>89.899693589999998</v>
      </c>
      <c r="I16" s="75">
        <v>105.37479200999999</v>
      </c>
      <c r="J16" s="36">
        <f t="shared" si="2"/>
        <v>-0.14685768887241479</v>
      </c>
      <c r="K16" s="45">
        <f t="shared" si="3"/>
        <v>2.4528334807994778E-2</v>
      </c>
      <c r="M16" s="74"/>
      <c r="N16" s="74"/>
    </row>
    <row r="17" spans="1:14" x14ac:dyDescent="0.25">
      <c r="A17" s="30" t="s">
        <v>71</v>
      </c>
      <c r="B17" s="75">
        <v>96.60442578</v>
      </c>
      <c r="C17" s="75">
        <v>94.887249400000002</v>
      </c>
      <c r="D17" s="36">
        <f t="shared" si="0"/>
        <v>1.809701926084073E-2</v>
      </c>
      <c r="E17" s="45">
        <f t="shared" si="1"/>
        <v>1.0766819423117373E-2</v>
      </c>
      <c r="G17" s="30" t="s">
        <v>64</v>
      </c>
      <c r="H17" s="75">
        <v>63.490375020000002</v>
      </c>
      <c r="I17" s="75">
        <v>68.636106580000018</v>
      </c>
      <c r="J17" s="36">
        <f t="shared" si="2"/>
        <v>-7.4971204172286754E-2</v>
      </c>
      <c r="K17" s="45">
        <f t="shared" si="3"/>
        <v>1.7322786245279661E-2</v>
      </c>
      <c r="M17" s="74"/>
      <c r="N17" s="74"/>
    </row>
    <row r="18" spans="1:14" x14ac:dyDescent="0.25">
      <c r="A18" s="30" t="s">
        <v>73</v>
      </c>
      <c r="B18" s="75">
        <v>96.525479730000001</v>
      </c>
      <c r="C18" s="75">
        <v>48.245960370000006</v>
      </c>
      <c r="D18" s="36">
        <f t="shared" si="0"/>
        <v>1.0006955813448966</v>
      </c>
      <c r="E18" s="45">
        <f t="shared" si="1"/>
        <v>1.075802067650038E-2</v>
      </c>
      <c r="G18" s="30" t="s">
        <v>67</v>
      </c>
      <c r="H18" s="75">
        <v>53.026934659999995</v>
      </c>
      <c r="I18" s="75">
        <v>51.760141400000002</v>
      </c>
      <c r="J18" s="36">
        <f t="shared" si="2"/>
        <v>2.4474300605368704E-2</v>
      </c>
      <c r="K18" s="45">
        <f t="shared" si="3"/>
        <v>1.4467929258068371E-2</v>
      </c>
      <c r="M18" s="74"/>
      <c r="N18" s="74"/>
    </row>
    <row r="19" spans="1:14" x14ac:dyDescent="0.25">
      <c r="A19" s="30" t="s">
        <v>65</v>
      </c>
      <c r="B19" s="75">
        <v>96.490866310000001</v>
      </c>
      <c r="C19" s="75">
        <v>67.612247319999994</v>
      </c>
      <c r="D19" s="36">
        <f t="shared" si="0"/>
        <v>0.42712112279482817</v>
      </c>
      <c r="E19" s="45">
        <f t="shared" si="1"/>
        <v>1.0754162919055548E-2</v>
      </c>
      <c r="G19" s="30" t="s">
        <v>62</v>
      </c>
      <c r="H19" s="75">
        <v>51.861549370000013</v>
      </c>
      <c r="I19" s="75">
        <v>38.418407760000001</v>
      </c>
      <c r="J19" s="36">
        <f t="shared" si="2"/>
        <v>0.34991407488773074</v>
      </c>
      <c r="K19" s="45">
        <f t="shared" si="3"/>
        <v>1.4149964208000489E-2</v>
      </c>
      <c r="M19" s="74"/>
      <c r="N19" s="74"/>
    </row>
    <row r="20" spans="1:14" x14ac:dyDescent="0.25">
      <c r="A20" s="30" t="s">
        <v>66</v>
      </c>
      <c r="B20" s="75">
        <v>93.203842440000017</v>
      </c>
      <c r="C20" s="75">
        <v>80.41366696</v>
      </c>
      <c r="D20" s="36">
        <f t="shared" si="0"/>
        <v>0.15905474732749347</v>
      </c>
      <c r="E20" s="45">
        <f t="shared" si="1"/>
        <v>1.0387815392407414E-2</v>
      </c>
      <c r="G20" s="30" t="s">
        <v>148</v>
      </c>
      <c r="H20" s="75">
        <v>51.739369520000004</v>
      </c>
      <c r="I20" s="75">
        <v>33.249654539999995</v>
      </c>
      <c r="J20" s="36">
        <f t="shared" si="2"/>
        <v>0.55608743115681136</v>
      </c>
      <c r="K20" s="45">
        <f t="shared" si="3"/>
        <v>1.4116628518545768E-2</v>
      </c>
      <c r="M20" s="74"/>
      <c r="N20" s="74"/>
    </row>
    <row r="21" spans="1:14" x14ac:dyDescent="0.25">
      <c r="A21" s="30" t="s">
        <v>67</v>
      </c>
      <c r="B21" s="75">
        <v>79.117004919999999</v>
      </c>
      <c r="C21" s="75">
        <v>94.322619410000001</v>
      </c>
      <c r="D21" s="36">
        <f t="shared" si="0"/>
        <v>-0.16120856890015411</v>
      </c>
      <c r="E21" s="45">
        <f t="shared" si="1"/>
        <v>8.8177999961559193E-3</v>
      </c>
      <c r="G21" s="30" t="s">
        <v>151</v>
      </c>
      <c r="H21" s="75">
        <v>47.447803940000014</v>
      </c>
      <c r="I21" s="75">
        <v>44.893438709999998</v>
      </c>
      <c r="J21" s="36">
        <f t="shared" si="2"/>
        <v>5.6898408841001391E-2</v>
      </c>
      <c r="K21" s="45">
        <f t="shared" si="3"/>
        <v>1.2945712876977718E-2</v>
      </c>
      <c r="M21" s="74"/>
      <c r="N21" s="74"/>
    </row>
    <row r="22" spans="1:14" x14ac:dyDescent="0.25">
      <c r="A22" s="30" t="s">
        <v>69</v>
      </c>
      <c r="B22" s="75">
        <v>76.556313969999991</v>
      </c>
      <c r="C22" s="75">
        <v>90.728867120000004</v>
      </c>
      <c r="D22" s="36">
        <f t="shared" si="0"/>
        <v>-0.15620776054940799</v>
      </c>
      <c r="E22" s="45">
        <f t="shared" si="1"/>
        <v>8.5324041994887141E-3</v>
      </c>
      <c r="G22" s="30" t="s">
        <v>157</v>
      </c>
      <c r="H22" s="75">
        <v>46.885654269999996</v>
      </c>
      <c r="I22" s="75">
        <v>14.540857419999998</v>
      </c>
      <c r="J22" s="36">
        <f t="shared" si="2"/>
        <v>2.2244078128097073</v>
      </c>
      <c r="K22" s="45">
        <f t="shared" si="3"/>
        <v>1.2792335320644221E-2</v>
      </c>
      <c r="M22" s="74"/>
      <c r="N22" s="74"/>
    </row>
    <row r="23" spans="1:14" x14ac:dyDescent="0.25">
      <c r="A23" s="30" t="s">
        <v>78</v>
      </c>
      <c r="B23" s="75">
        <v>72.063216339999983</v>
      </c>
      <c r="C23" s="75">
        <v>68.001722789999988</v>
      </c>
      <c r="D23" s="36">
        <f t="shared" si="0"/>
        <v>5.9726333148095723E-2</v>
      </c>
      <c r="E23" s="45">
        <f t="shared" si="1"/>
        <v>8.0316365540930926E-3</v>
      </c>
      <c r="G23" s="30" t="s">
        <v>144</v>
      </c>
      <c r="H23" s="75">
        <v>43.531720480000004</v>
      </c>
      <c r="I23" s="75">
        <v>42.810680359999999</v>
      </c>
      <c r="J23" s="36">
        <f t="shared" si="2"/>
        <v>1.6842528872157425E-2</v>
      </c>
      <c r="K23" s="45">
        <f t="shared" si="3"/>
        <v>1.1877244204759512E-2</v>
      </c>
      <c r="M23" s="74"/>
      <c r="N23" s="74"/>
    </row>
    <row r="24" spans="1:14" x14ac:dyDescent="0.25">
      <c r="A24" s="30" t="s">
        <v>138</v>
      </c>
      <c r="B24" s="75">
        <v>67.858845840000001</v>
      </c>
      <c r="C24" s="75">
        <v>49.219347320000004</v>
      </c>
      <c r="D24" s="36">
        <f t="shared" si="0"/>
        <v>0.37870267557217163</v>
      </c>
      <c r="E24" s="45">
        <f t="shared" si="1"/>
        <v>7.5630483129656007E-3</v>
      </c>
      <c r="G24" s="30" t="s">
        <v>145</v>
      </c>
      <c r="H24" s="75">
        <v>42.842898470000002</v>
      </c>
      <c r="I24" s="75">
        <v>101.85252527999999</v>
      </c>
      <c r="J24" s="36">
        <f t="shared" si="2"/>
        <v>-0.57936341438543848</v>
      </c>
      <c r="K24" s="45">
        <f t="shared" si="3"/>
        <v>1.1689305222882099E-2</v>
      </c>
      <c r="M24" s="74"/>
      <c r="N24" s="74"/>
    </row>
    <row r="25" spans="1:14" x14ac:dyDescent="0.25">
      <c r="A25" s="30" t="s">
        <v>79</v>
      </c>
      <c r="B25" s="75">
        <v>55.578658759999996</v>
      </c>
      <c r="C25" s="75">
        <v>45.551237519999987</v>
      </c>
      <c r="D25" s="36">
        <f t="shared" si="0"/>
        <v>0.22013499052791508</v>
      </c>
      <c r="E25" s="45">
        <f t="shared" si="1"/>
        <v>6.1943888990215216E-3</v>
      </c>
      <c r="G25" s="30" t="s">
        <v>136</v>
      </c>
      <c r="H25" s="75">
        <v>40.475077239999997</v>
      </c>
      <c r="I25" s="75">
        <v>40.898662460000004</v>
      </c>
      <c r="J25" s="36">
        <f t="shared" si="2"/>
        <v>-1.0356945545940133E-2</v>
      </c>
      <c r="K25" s="45">
        <f t="shared" si="3"/>
        <v>1.1043266181194214E-2</v>
      </c>
      <c r="M25" s="74"/>
      <c r="N25" s="74"/>
    </row>
    <row r="26" spans="1:14" x14ac:dyDescent="0.25">
      <c r="A26" s="30" t="s">
        <v>72</v>
      </c>
      <c r="B26" s="75">
        <v>53.576561570000003</v>
      </c>
      <c r="C26" s="75">
        <v>43.426714220000001</v>
      </c>
      <c r="D26" s="36">
        <f t="shared" si="0"/>
        <v>0.23372358540829996</v>
      </c>
      <c r="E26" s="45">
        <f t="shared" si="1"/>
        <v>5.971249858152409E-3</v>
      </c>
      <c r="G26" s="30" t="s">
        <v>63</v>
      </c>
      <c r="H26" s="75">
        <v>36.00739093</v>
      </c>
      <c r="I26" s="75">
        <v>77.992532430000011</v>
      </c>
      <c r="J26" s="36">
        <f t="shared" si="2"/>
        <v>-0.53832258284064038</v>
      </c>
      <c r="K26" s="45">
        <f t="shared" si="3"/>
        <v>9.8242975590256895E-3</v>
      </c>
      <c r="M26" s="74"/>
      <c r="N26" s="74"/>
    </row>
    <row r="27" spans="1:14" x14ac:dyDescent="0.25">
      <c r="A27" s="30" t="s">
        <v>149</v>
      </c>
      <c r="B27" s="75">
        <v>51.752318770000002</v>
      </c>
      <c r="C27" s="75">
        <v>27.933151060000004</v>
      </c>
      <c r="D27" s="36">
        <f t="shared" si="0"/>
        <v>0.85272039874186656</v>
      </c>
      <c r="E27" s="45">
        <f t="shared" si="1"/>
        <v>5.7679331606726092E-3</v>
      </c>
      <c r="G27" s="30" t="s">
        <v>152</v>
      </c>
      <c r="H27" s="75">
        <v>26.667939799999996</v>
      </c>
      <c r="I27" s="75">
        <v>24.402336599999998</v>
      </c>
      <c r="J27" s="36">
        <f t="shared" si="2"/>
        <v>9.2843699238211341E-2</v>
      </c>
      <c r="K27" s="45">
        <f t="shared" si="3"/>
        <v>7.2761110737157211E-3</v>
      </c>
      <c r="M27" s="74"/>
      <c r="N27" s="74"/>
    </row>
    <row r="28" spans="1:14" x14ac:dyDescent="0.25">
      <c r="A28" s="30" t="s">
        <v>74</v>
      </c>
      <c r="B28" s="75">
        <v>51.373721090000004</v>
      </c>
      <c r="C28" s="75">
        <v>32.762938829999996</v>
      </c>
      <c r="D28" s="36">
        <f t="shared" si="0"/>
        <v>0.5680437385842414</v>
      </c>
      <c r="E28" s="45">
        <f t="shared" si="1"/>
        <v>5.7257374452935415E-3</v>
      </c>
      <c r="G28" s="30" t="s">
        <v>65</v>
      </c>
      <c r="H28" s="75">
        <v>25.6212856</v>
      </c>
      <c r="I28" s="75">
        <v>27.000094300000004</v>
      </c>
      <c r="J28" s="36">
        <f t="shared" si="2"/>
        <v>-5.1066810533324847E-2</v>
      </c>
      <c r="K28" s="45">
        <f t="shared" si="3"/>
        <v>6.9905407494955107E-3</v>
      </c>
      <c r="M28" s="74"/>
      <c r="N28" s="74"/>
    </row>
    <row r="29" spans="1:14" x14ac:dyDescent="0.25">
      <c r="A29" s="30" t="s">
        <v>77</v>
      </c>
      <c r="B29" s="75">
        <v>51.249355739999999</v>
      </c>
      <c r="C29" s="75">
        <v>46.473385980000003</v>
      </c>
      <c r="D29" s="36">
        <f t="shared" si="0"/>
        <v>0.10276784570970032</v>
      </c>
      <c r="E29" s="45">
        <f t="shared" si="1"/>
        <v>5.7118765972513173E-3</v>
      </c>
      <c r="G29" s="30" t="s">
        <v>164</v>
      </c>
      <c r="H29" s="75">
        <v>22.429828609999998</v>
      </c>
      <c r="I29" s="75">
        <v>11.59904242</v>
      </c>
      <c r="J29" s="36">
        <f t="shared" si="2"/>
        <v>0.93376554700107706</v>
      </c>
      <c r="K29" s="45">
        <f t="shared" si="3"/>
        <v>6.1197799888076361E-3</v>
      </c>
      <c r="M29" s="74"/>
      <c r="N29" s="74"/>
    </row>
    <row r="30" spans="1:14" x14ac:dyDescent="0.25">
      <c r="A30" s="30" t="s">
        <v>156</v>
      </c>
      <c r="B30" s="75">
        <v>46.969159339999997</v>
      </c>
      <c r="C30" s="75">
        <v>32.74808925</v>
      </c>
      <c r="D30" s="36">
        <f t="shared" si="0"/>
        <v>0.43425648383439652</v>
      </c>
      <c r="E30" s="45">
        <f t="shared" si="1"/>
        <v>5.23483735849816E-3</v>
      </c>
      <c r="G30" s="30" t="s">
        <v>153</v>
      </c>
      <c r="H30" s="75">
        <v>22.416137859999999</v>
      </c>
      <c r="I30" s="75">
        <v>22.231608219999998</v>
      </c>
      <c r="J30" s="36">
        <f t="shared" si="2"/>
        <v>8.300327991296319E-3</v>
      </c>
      <c r="K30" s="45">
        <f t="shared" si="3"/>
        <v>6.1160445889818695E-3</v>
      </c>
      <c r="M30" s="74"/>
      <c r="N30" s="74"/>
    </row>
    <row r="31" spans="1:14" x14ac:dyDescent="0.25">
      <c r="A31" s="30" t="s">
        <v>75</v>
      </c>
      <c r="B31" s="75">
        <v>44.77768403999999</v>
      </c>
      <c r="C31" s="75">
        <v>29.61880871</v>
      </c>
      <c r="D31" s="36">
        <f t="shared" si="0"/>
        <v>0.51179895445565315</v>
      </c>
      <c r="E31" s="45">
        <f t="shared" si="1"/>
        <v>4.9905916250878079E-3</v>
      </c>
      <c r="G31" s="30" t="s">
        <v>154</v>
      </c>
      <c r="H31" s="75">
        <v>20.958598719999998</v>
      </c>
      <c r="I31" s="75">
        <v>13.82004637</v>
      </c>
      <c r="J31" s="36">
        <f t="shared" si="2"/>
        <v>0.51653606354723092</v>
      </c>
      <c r="K31" s="45">
        <f t="shared" si="3"/>
        <v>5.7183679496740176E-3</v>
      </c>
      <c r="M31" s="74"/>
      <c r="N31" s="74"/>
    </row>
    <row r="32" spans="1:14" x14ac:dyDescent="0.25">
      <c r="A32" s="30" t="s">
        <v>139</v>
      </c>
      <c r="B32" s="75">
        <v>43.072001999999991</v>
      </c>
      <c r="C32" s="75">
        <v>37.25669414</v>
      </c>
      <c r="D32" s="36">
        <f t="shared" si="0"/>
        <v>0.15608759698720798</v>
      </c>
      <c r="E32" s="45">
        <f t="shared" si="1"/>
        <v>4.8004888387024611E-3</v>
      </c>
      <c r="G32" s="30" t="s">
        <v>158</v>
      </c>
      <c r="H32" s="75">
        <v>20.212545719999998</v>
      </c>
      <c r="I32" s="75">
        <v>19.197757370000001</v>
      </c>
      <c r="J32" s="36">
        <f t="shared" si="2"/>
        <v>5.2859734105494383E-2</v>
      </c>
      <c r="K32" s="45">
        <f t="shared" si="3"/>
        <v>5.5148139992905378E-3</v>
      </c>
      <c r="M32" s="74"/>
      <c r="N32" s="74"/>
    </row>
    <row r="33" spans="1:19" x14ac:dyDescent="0.25">
      <c r="A33" s="30" t="s">
        <v>171</v>
      </c>
      <c r="B33" s="75">
        <v>41.839417389999994</v>
      </c>
      <c r="C33" s="75">
        <v>40.205830550000002</v>
      </c>
      <c r="D33" s="36">
        <f t="shared" si="0"/>
        <v>4.0630595554255855E-2</v>
      </c>
      <c r="E33" s="45">
        <f t="shared" si="1"/>
        <v>4.6631140154225629E-3</v>
      </c>
      <c r="G33" s="30" t="s">
        <v>197</v>
      </c>
      <c r="H33" s="75">
        <v>18.54175013</v>
      </c>
      <c r="I33" s="75">
        <v>15.21979737</v>
      </c>
      <c r="J33" s="36">
        <f t="shared" si="2"/>
        <v>0.21826524225269628</v>
      </c>
      <c r="K33" s="45">
        <f t="shared" si="3"/>
        <v>5.0589522272344017E-3</v>
      </c>
      <c r="M33" s="74"/>
      <c r="N33" s="74"/>
    </row>
    <row r="34" spans="1:19" ht="15.75" thickBot="1" x14ac:dyDescent="0.3">
      <c r="A34" s="46" t="s">
        <v>84</v>
      </c>
      <c r="B34" s="76">
        <v>40.051580780000002</v>
      </c>
      <c r="C34" s="76">
        <v>1.30571536</v>
      </c>
      <c r="D34" s="47">
        <f t="shared" si="0"/>
        <v>29.67405194651306</v>
      </c>
      <c r="E34" s="48">
        <f t="shared" si="1"/>
        <v>4.4638548843580579E-3</v>
      </c>
      <c r="G34" s="46" t="s">
        <v>149</v>
      </c>
      <c r="H34" s="76">
        <v>15.76111006</v>
      </c>
      <c r="I34" s="76">
        <v>23.495153629999994</v>
      </c>
      <c r="J34" s="47">
        <f t="shared" si="2"/>
        <v>-0.32917612252276196</v>
      </c>
      <c r="K34" s="48">
        <f t="shared" si="3"/>
        <v>4.3002792229798817E-3</v>
      </c>
      <c r="M34" s="74"/>
      <c r="N34" s="74"/>
    </row>
    <row r="35" spans="1:19" x14ac:dyDescent="0.25">
      <c r="A35" s="49" t="s">
        <v>127</v>
      </c>
      <c r="B35" s="77">
        <v>7051.0154494999997</v>
      </c>
      <c r="C35" s="77">
        <v>6494.4675132799994</v>
      </c>
      <c r="D35" s="50">
        <f t="shared" si="0"/>
        <v>8.5695699467579267E-2</v>
      </c>
      <c r="E35" s="51">
        <f t="shared" si="1"/>
        <v>0.78585436931497565</v>
      </c>
      <c r="G35" s="49" t="s">
        <v>127</v>
      </c>
      <c r="H35" s="77">
        <v>1975.1948143400002</v>
      </c>
      <c r="I35" s="77">
        <v>2043.2483160300003</v>
      </c>
      <c r="J35" s="50">
        <f t="shared" si="2"/>
        <v>-3.3306525279427124E-2</v>
      </c>
      <c r="K35" s="51">
        <f t="shared" si="3"/>
        <v>0.53891440318029915</v>
      </c>
      <c r="M35" s="74"/>
      <c r="N35" s="74"/>
    </row>
    <row r="36" spans="1:19" x14ac:dyDescent="0.25">
      <c r="A36" s="41" t="s">
        <v>198</v>
      </c>
      <c r="B36" s="78">
        <v>6026.5299061300002</v>
      </c>
      <c r="C36" s="78">
        <v>5575.7140073400014</v>
      </c>
      <c r="D36" s="52">
        <f t="shared" si="0"/>
        <v>8.0853483194535114E-2</v>
      </c>
      <c r="E36" s="53">
        <f t="shared" si="1"/>
        <v>0.67167273883586054</v>
      </c>
      <c r="G36" s="41" t="s">
        <v>198</v>
      </c>
      <c r="H36" s="78">
        <v>1640.4196533600002</v>
      </c>
      <c r="I36" s="78">
        <v>1673.3973898600002</v>
      </c>
      <c r="J36" s="52">
        <f t="shared" si="2"/>
        <v>-1.9707056255632738E-2</v>
      </c>
      <c r="K36" s="53">
        <f t="shared" si="3"/>
        <v>0.44757396690064538</v>
      </c>
      <c r="M36" s="74"/>
      <c r="N36" s="74"/>
      <c r="S36" t="s">
        <v>147</v>
      </c>
    </row>
    <row r="37" spans="1:19" x14ac:dyDescent="0.25">
      <c r="A37" s="32" t="s">
        <v>129</v>
      </c>
      <c r="B37" s="78">
        <v>1095.2107061299998</v>
      </c>
      <c r="C37" s="78">
        <v>731.50367507999999</v>
      </c>
      <c r="D37" s="52">
        <f t="shared" si="0"/>
        <v>0.49720465315532891</v>
      </c>
      <c r="E37" s="53">
        <f t="shared" si="1"/>
        <v>0.12206413741354549</v>
      </c>
      <c r="G37" s="32" t="s">
        <v>128</v>
      </c>
      <c r="H37" s="78">
        <v>900.8891433199999</v>
      </c>
      <c r="I37" s="78">
        <v>722.01692944000001</v>
      </c>
      <c r="J37" s="52">
        <f t="shared" si="2"/>
        <v>0.2477396395936784</v>
      </c>
      <c r="K37" s="53">
        <f t="shared" si="3"/>
        <v>0.24579962010792156</v>
      </c>
      <c r="M37" s="74"/>
      <c r="N37" s="74"/>
    </row>
    <row r="38" spans="1:19" x14ac:dyDescent="0.25">
      <c r="A38" s="32" t="s">
        <v>130</v>
      </c>
      <c r="B38" s="78">
        <v>549.01503136999997</v>
      </c>
      <c r="C38" s="78">
        <v>435.83159276999999</v>
      </c>
      <c r="D38" s="52">
        <f t="shared" si="0"/>
        <v>0.25969535131825539</v>
      </c>
      <c r="E38" s="53">
        <f t="shared" si="1"/>
        <v>6.1189181091967047E-2</v>
      </c>
      <c r="G38" s="32" t="s">
        <v>129</v>
      </c>
      <c r="H38" s="78">
        <v>575.07183143000009</v>
      </c>
      <c r="I38" s="78">
        <v>632.58342209</v>
      </c>
      <c r="J38" s="52">
        <f t="shared" si="2"/>
        <v>-9.0915424988512461E-2</v>
      </c>
      <c r="K38" s="53">
        <f t="shared" si="3"/>
        <v>0.15690325357828372</v>
      </c>
      <c r="M38" s="74"/>
      <c r="N38" s="74"/>
    </row>
    <row r="39" spans="1:19" x14ac:dyDescent="0.25">
      <c r="A39" s="32" t="s">
        <v>128</v>
      </c>
      <c r="B39" s="78">
        <v>154.28332060000002</v>
      </c>
      <c r="C39" s="78">
        <v>115.24430433000002</v>
      </c>
      <c r="D39" s="52">
        <f t="shared" si="0"/>
        <v>0.33875007096413601</v>
      </c>
      <c r="E39" s="53">
        <f t="shared" si="1"/>
        <v>1.7195285200308399E-2</v>
      </c>
      <c r="G39" s="32" t="s">
        <v>130</v>
      </c>
      <c r="H39" s="78">
        <v>204.98052590999998</v>
      </c>
      <c r="I39" s="78">
        <v>302.25876108</v>
      </c>
      <c r="J39" s="52">
        <f t="shared" si="2"/>
        <v>-0.32183760306042219</v>
      </c>
      <c r="K39" s="53">
        <f t="shared" si="3"/>
        <v>5.5927120192082604E-2</v>
      </c>
      <c r="M39" s="74"/>
      <c r="N39" s="74"/>
    </row>
    <row r="40" spans="1:19" ht="15.75" thickBot="1" x14ac:dyDescent="0.3">
      <c r="A40" s="54" t="s">
        <v>131</v>
      </c>
      <c r="B40" s="79">
        <v>107.52401222999998</v>
      </c>
      <c r="C40" s="79">
        <v>53.592649010000002</v>
      </c>
      <c r="D40" s="55">
        <f t="shared" si="0"/>
        <v>1.0063201617433908</v>
      </c>
      <c r="E40" s="56">
        <f t="shared" si="1"/>
        <v>1.1983836288887197E-2</v>
      </c>
      <c r="G40" s="54" t="s">
        <v>131</v>
      </c>
      <c r="H40" s="79">
        <v>8.8267934099999987</v>
      </c>
      <c r="I40" s="79">
        <v>14.809311019999999</v>
      </c>
      <c r="J40" s="55">
        <f t="shared" si="2"/>
        <v>-0.4039700160203672</v>
      </c>
      <c r="K40" s="56">
        <f t="shared" si="3"/>
        <v>2.4083123689930463E-3</v>
      </c>
      <c r="M40" s="74"/>
      <c r="N40" s="74"/>
    </row>
    <row r="41" spans="1:19" ht="19.5" thickBot="1" x14ac:dyDescent="0.35">
      <c r="A41" s="80" t="s">
        <v>39</v>
      </c>
      <c r="B41" s="81">
        <v>8972.4199862199985</v>
      </c>
      <c r="C41" s="81">
        <v>7843.5430165599992</v>
      </c>
      <c r="D41" s="82">
        <f t="shared" si="0"/>
        <v>0.14392436776041295</v>
      </c>
      <c r="E41" s="83">
        <f t="shared" si="1"/>
        <v>1</v>
      </c>
      <c r="F41" s="84"/>
      <c r="G41" s="80" t="s">
        <v>39</v>
      </c>
      <c r="H41" s="81">
        <v>3665.1364348099996</v>
      </c>
      <c r="I41" s="81">
        <v>3714.9167396599996</v>
      </c>
      <c r="J41" s="82">
        <f t="shared" si="2"/>
        <v>-1.3400113202686748E-2</v>
      </c>
      <c r="K41" s="83">
        <f t="shared" si="3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118" t="s">
        <v>169</v>
      </c>
      <c r="G43" s="118" t="s">
        <v>169</v>
      </c>
    </row>
    <row r="45" spans="1:19" x14ac:dyDescent="0.25">
      <c r="K45" s="122"/>
    </row>
    <row r="64" spans="1:10" x14ac:dyDescent="0.25">
      <c r="A64" t="s">
        <v>41</v>
      </c>
      <c r="B64" s="1"/>
      <c r="C64" s="1">
        <f>C41-C5-C6-C7-C8-C9-C10-C11-C12-C13-C14</f>
        <v>1657.7407275499979</v>
      </c>
      <c r="D64" s="1"/>
      <c r="G64" t="s">
        <v>41</v>
      </c>
      <c r="H64" s="1"/>
      <c r="I64" s="1">
        <f>I41-I5-I6-I7-I8-I9-I10-I11-I12-I13-I14</f>
        <v>1361.29325969</v>
      </c>
      <c r="J64" s="1"/>
    </row>
  </sheetData>
  <sortState ref="A4:L41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J20" sqref="J20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50</v>
      </c>
    </row>
    <row r="3" spans="1:10" ht="15.75" x14ac:dyDescent="0.25">
      <c r="A3" s="11" t="s">
        <v>186</v>
      </c>
    </row>
    <row r="4" spans="1:10" ht="15.75" thickBot="1" x14ac:dyDescent="0.3"/>
    <row r="5" spans="1:10" x14ac:dyDescent="0.25">
      <c r="A5" s="152" t="s">
        <v>42</v>
      </c>
      <c r="B5" s="150" t="s">
        <v>43</v>
      </c>
      <c r="C5" s="149" t="s">
        <v>44</v>
      </c>
      <c r="D5" s="149"/>
      <c r="E5" s="149" t="s">
        <v>45</v>
      </c>
      <c r="F5" s="149"/>
      <c r="G5" s="144" t="s">
        <v>162</v>
      </c>
    </row>
    <row r="6" spans="1:10" x14ac:dyDescent="0.25">
      <c r="A6" s="153"/>
      <c r="B6" s="151"/>
      <c r="C6" s="85" t="s">
        <v>187</v>
      </c>
      <c r="D6" s="85" t="s">
        <v>180</v>
      </c>
      <c r="E6" s="85" t="s">
        <v>187</v>
      </c>
      <c r="F6" s="85" t="s">
        <v>180</v>
      </c>
      <c r="G6" s="146"/>
    </row>
    <row r="7" spans="1:10" x14ac:dyDescent="0.25">
      <c r="A7" s="88">
        <v>15</v>
      </c>
      <c r="B7" s="100" t="s">
        <v>99</v>
      </c>
      <c r="C7" s="100">
        <v>1695885.2554199998</v>
      </c>
      <c r="D7" s="100">
        <v>2775777.7054000003</v>
      </c>
      <c r="E7" s="100">
        <v>1092038.9127499997</v>
      </c>
      <c r="F7" s="100">
        <v>1350117.04745</v>
      </c>
      <c r="G7" s="22">
        <f t="shared" ref="G7:G30" si="0">D7-F7</f>
        <v>1425660.6579500004</v>
      </c>
      <c r="H7" s="1"/>
      <c r="I7" s="123"/>
      <c r="J7" s="124"/>
    </row>
    <row r="8" spans="1:10" x14ac:dyDescent="0.25">
      <c r="A8" s="88">
        <v>7</v>
      </c>
      <c r="B8" s="100" t="s">
        <v>91</v>
      </c>
      <c r="C8" s="100">
        <v>2592843.9095599996</v>
      </c>
      <c r="D8" s="100">
        <v>2415757.5226500006</v>
      </c>
      <c r="E8" s="100">
        <v>209224.40437</v>
      </c>
      <c r="F8" s="100">
        <v>238897.50753999996</v>
      </c>
      <c r="G8" s="22">
        <f t="shared" si="0"/>
        <v>2176860.0151100005</v>
      </c>
      <c r="H8" s="1"/>
      <c r="I8" s="123"/>
      <c r="J8" s="1"/>
    </row>
    <row r="9" spans="1:10" x14ac:dyDescent="0.25">
      <c r="A9" s="88">
        <v>8</v>
      </c>
      <c r="B9" s="100" t="s">
        <v>92</v>
      </c>
      <c r="C9" s="100">
        <v>1984431.1264099998</v>
      </c>
      <c r="D9" s="100">
        <v>2109531.7021900006</v>
      </c>
      <c r="E9" s="100">
        <v>530183.92258000001</v>
      </c>
      <c r="F9" s="100">
        <v>543232.97551000002</v>
      </c>
      <c r="G9" s="22">
        <f t="shared" si="0"/>
        <v>1566298.7266800005</v>
      </c>
      <c r="H9" s="1"/>
      <c r="I9" s="123"/>
      <c r="J9" s="1"/>
    </row>
    <row r="10" spans="1:10" x14ac:dyDescent="0.25">
      <c r="A10" s="88">
        <v>20</v>
      </c>
      <c r="B10" s="100" t="s">
        <v>104</v>
      </c>
      <c r="C10" s="100">
        <v>350305.16859000002</v>
      </c>
      <c r="D10" s="100">
        <v>428922.76748000004</v>
      </c>
      <c r="E10" s="100">
        <v>61233.639219999997</v>
      </c>
      <c r="F10" s="100">
        <v>76983.020759999999</v>
      </c>
      <c r="G10" s="22">
        <f t="shared" si="0"/>
        <v>351939.74672000005</v>
      </c>
      <c r="H10" s="1"/>
      <c r="I10" s="123"/>
      <c r="J10" s="1"/>
    </row>
    <row r="11" spans="1:10" x14ac:dyDescent="0.25">
      <c r="A11" s="88">
        <v>2</v>
      </c>
      <c r="B11" s="100" t="s">
        <v>86</v>
      </c>
      <c r="C11" s="100">
        <v>246702.12505999999</v>
      </c>
      <c r="D11" s="100">
        <v>240052.67777000001</v>
      </c>
      <c r="E11" s="100">
        <v>56417.860529999998</v>
      </c>
      <c r="F11" s="100">
        <v>70651.428849999997</v>
      </c>
      <c r="G11" s="22">
        <f t="shared" si="0"/>
        <v>169401.24892000001</v>
      </c>
      <c r="H11" s="1"/>
      <c r="I11" s="123"/>
      <c r="J11" s="1"/>
    </row>
    <row r="12" spans="1:10" x14ac:dyDescent="0.25">
      <c r="A12" s="88">
        <v>3</v>
      </c>
      <c r="B12" s="100" t="s">
        <v>87</v>
      </c>
      <c r="C12" s="100">
        <v>183057.02894000002</v>
      </c>
      <c r="D12" s="100">
        <v>191130.85421000002</v>
      </c>
      <c r="E12" s="100">
        <v>431822.67764000001</v>
      </c>
      <c r="F12" s="100">
        <v>407584.20890000003</v>
      </c>
      <c r="G12" s="22">
        <f t="shared" si="0"/>
        <v>-216453.35469000001</v>
      </c>
      <c r="H12" s="1"/>
      <c r="I12" s="123"/>
      <c r="J12" s="1"/>
    </row>
    <row r="13" spans="1:10" x14ac:dyDescent="0.25">
      <c r="A13" s="88">
        <v>22</v>
      </c>
      <c r="B13" s="100" t="s">
        <v>106</v>
      </c>
      <c r="C13" s="100">
        <v>156491.61817999999</v>
      </c>
      <c r="D13" s="100">
        <v>182660.83578999998</v>
      </c>
      <c r="E13" s="100">
        <v>87426.071500000005</v>
      </c>
      <c r="F13" s="100">
        <v>104307.28228</v>
      </c>
      <c r="G13" s="22">
        <f t="shared" si="0"/>
        <v>78353.553509999983</v>
      </c>
      <c r="H13" s="1"/>
      <c r="I13" s="123"/>
      <c r="J13" s="1"/>
    </row>
    <row r="14" spans="1:10" x14ac:dyDescent="0.25">
      <c r="A14" s="88">
        <v>6</v>
      </c>
      <c r="B14" s="100" t="s">
        <v>90</v>
      </c>
      <c r="C14" s="100">
        <v>122570.25808</v>
      </c>
      <c r="D14" s="100">
        <v>141704.06407999998</v>
      </c>
      <c r="E14" s="100">
        <v>24989.565509999997</v>
      </c>
      <c r="F14" s="100">
        <v>23001.110619999999</v>
      </c>
      <c r="G14" s="22">
        <f t="shared" si="0"/>
        <v>118702.95345999999</v>
      </c>
      <c r="H14" s="1"/>
      <c r="I14" s="123"/>
      <c r="J14" s="1"/>
    </row>
    <row r="15" spans="1:10" x14ac:dyDescent="0.25">
      <c r="A15" s="88">
        <v>21</v>
      </c>
      <c r="B15" s="100" t="s">
        <v>105</v>
      </c>
      <c r="C15" s="100">
        <v>125075.89688000001</v>
      </c>
      <c r="D15" s="100">
        <v>127634.03515000001</v>
      </c>
      <c r="E15" s="100">
        <v>41909.39559</v>
      </c>
      <c r="F15" s="100">
        <v>41270.182909999996</v>
      </c>
      <c r="G15" s="22">
        <f t="shared" si="0"/>
        <v>86363.852240000007</v>
      </c>
      <c r="H15" s="1"/>
      <c r="I15" s="123"/>
      <c r="J15" s="1"/>
    </row>
    <row r="16" spans="1:10" x14ac:dyDescent="0.25">
      <c r="A16" s="88">
        <v>10</v>
      </c>
      <c r="B16" s="100" t="s">
        <v>94</v>
      </c>
      <c r="C16" s="100">
        <v>82742.076530000006</v>
      </c>
      <c r="D16" s="100">
        <v>90963.942810000008</v>
      </c>
      <c r="E16" s="100">
        <v>446075.01047999994</v>
      </c>
      <c r="F16" s="100">
        <v>236956.31792000006</v>
      </c>
      <c r="G16" s="22">
        <f t="shared" si="0"/>
        <v>-145992.37511000005</v>
      </c>
      <c r="H16" s="1"/>
      <c r="I16" s="123"/>
      <c r="J16" s="1"/>
    </row>
    <row r="17" spans="1:10" x14ac:dyDescent="0.25">
      <c r="A17" s="88">
        <v>12</v>
      </c>
      <c r="B17" s="100" t="s">
        <v>96</v>
      </c>
      <c r="C17" s="100">
        <v>69733.93879</v>
      </c>
      <c r="D17" s="100">
        <v>76846.901599999997</v>
      </c>
      <c r="E17" s="100">
        <v>185176.74097000004</v>
      </c>
      <c r="F17" s="100">
        <v>160469.87531</v>
      </c>
      <c r="G17" s="22">
        <f t="shared" si="0"/>
        <v>-83622.973710000006</v>
      </c>
      <c r="H17" s="1"/>
      <c r="I17" s="123"/>
      <c r="J17" s="1"/>
    </row>
    <row r="18" spans="1:10" x14ac:dyDescent="0.25">
      <c r="A18" s="88">
        <v>4</v>
      </c>
      <c r="B18" s="100" t="s">
        <v>88</v>
      </c>
      <c r="C18" s="100">
        <v>36113.26638999999</v>
      </c>
      <c r="D18" s="100">
        <v>65267.956989999991</v>
      </c>
      <c r="E18" s="100">
        <v>78510.981819999986</v>
      </c>
      <c r="F18" s="100">
        <v>90642.065199999997</v>
      </c>
      <c r="G18" s="22">
        <f t="shared" si="0"/>
        <v>-25374.108210000006</v>
      </c>
      <c r="H18" s="1"/>
      <c r="I18" s="123"/>
      <c r="J18" s="1"/>
    </row>
    <row r="19" spans="1:10" x14ac:dyDescent="0.25">
      <c r="A19" s="88">
        <v>19</v>
      </c>
      <c r="B19" s="100" t="s">
        <v>103</v>
      </c>
      <c r="C19" s="100">
        <v>59271.327429999998</v>
      </c>
      <c r="D19" s="100">
        <v>56221.404800000004</v>
      </c>
      <c r="E19" s="100">
        <v>68003.25026999999</v>
      </c>
      <c r="F19" s="100">
        <v>72387.775370000003</v>
      </c>
      <c r="G19" s="22">
        <f t="shared" si="0"/>
        <v>-16166.370569999999</v>
      </c>
      <c r="H19" s="1"/>
      <c r="I19" s="123"/>
      <c r="J19" s="1"/>
    </row>
    <row r="20" spans="1:10" x14ac:dyDescent="0.25">
      <c r="A20" s="88">
        <v>24</v>
      </c>
      <c r="B20" s="100" t="s">
        <v>108</v>
      </c>
      <c r="C20" s="100">
        <v>27376.852739999998</v>
      </c>
      <c r="D20" s="100">
        <v>34240.500420000004</v>
      </c>
      <c r="E20" s="100">
        <v>70136.790539999987</v>
      </c>
      <c r="F20" s="100">
        <v>50870.326749999986</v>
      </c>
      <c r="G20" s="22">
        <f t="shared" si="0"/>
        <v>-16629.826329999982</v>
      </c>
      <c r="H20" s="1"/>
      <c r="I20" s="123"/>
      <c r="J20" s="1"/>
    </row>
    <row r="21" spans="1:10" x14ac:dyDescent="0.25">
      <c r="A21" s="88">
        <v>1</v>
      </c>
      <c r="B21" s="100" t="s">
        <v>85</v>
      </c>
      <c r="C21" s="100">
        <v>20530.182839999998</v>
      </c>
      <c r="D21" s="100">
        <v>32203.975930000004</v>
      </c>
      <c r="E21" s="100">
        <v>36071.197560000001</v>
      </c>
      <c r="F21" s="100">
        <v>31162.224189999997</v>
      </c>
      <c r="G21" s="22">
        <f t="shared" si="0"/>
        <v>1041.751740000007</v>
      </c>
      <c r="H21" s="1"/>
      <c r="I21" s="123"/>
      <c r="J21" s="1"/>
    </row>
    <row r="22" spans="1:10" x14ac:dyDescent="0.25">
      <c r="A22" s="88">
        <v>23</v>
      </c>
      <c r="B22" s="100" t="s">
        <v>107</v>
      </c>
      <c r="C22" s="100">
        <v>32767.930179999999</v>
      </c>
      <c r="D22" s="100">
        <v>29798.3603</v>
      </c>
      <c r="E22" s="100">
        <v>213973.90846000001</v>
      </c>
      <c r="F22" s="100">
        <v>179279.57185000004</v>
      </c>
      <c r="G22" s="22">
        <f t="shared" si="0"/>
        <v>-149481.21155000004</v>
      </c>
      <c r="H22" s="1"/>
      <c r="I22" s="123"/>
      <c r="J22" s="1"/>
    </row>
    <row r="23" spans="1:10" x14ac:dyDescent="0.25">
      <c r="A23" s="88">
        <v>16</v>
      </c>
      <c r="B23" s="100" t="s">
        <v>100</v>
      </c>
      <c r="C23" s="100">
        <v>20830.872580000003</v>
      </c>
      <c r="D23" s="100">
        <v>24013.54278</v>
      </c>
      <c r="E23" s="100">
        <v>65519.399130000013</v>
      </c>
      <c r="F23" s="100">
        <v>58746.601299999995</v>
      </c>
      <c r="G23" s="22">
        <f t="shared" si="0"/>
        <v>-34733.058519999991</v>
      </c>
      <c r="H23" s="1"/>
      <c r="I23" s="123"/>
      <c r="J23" s="1"/>
    </row>
    <row r="24" spans="1:10" x14ac:dyDescent="0.25">
      <c r="A24" s="88">
        <v>9</v>
      </c>
      <c r="B24" s="100" t="s">
        <v>93</v>
      </c>
      <c r="C24" s="100">
        <v>17744.706740000001</v>
      </c>
      <c r="D24" s="100">
        <v>18933.606060000002</v>
      </c>
      <c r="E24" s="100">
        <v>82240.908320000017</v>
      </c>
      <c r="F24" s="100">
        <v>96615.256590000005</v>
      </c>
      <c r="G24" s="22">
        <f t="shared" si="0"/>
        <v>-77681.650529999999</v>
      </c>
      <c r="H24" s="1"/>
      <c r="I24" s="123"/>
      <c r="J24" s="1"/>
    </row>
    <row r="25" spans="1:10" x14ac:dyDescent="0.25">
      <c r="A25" s="88">
        <v>11</v>
      </c>
      <c r="B25" s="100" t="s">
        <v>95</v>
      </c>
      <c r="C25" s="100">
        <v>25854.744239999996</v>
      </c>
      <c r="D25" s="100">
        <v>16371.32152</v>
      </c>
      <c r="E25" s="100">
        <v>7165.6981700000006</v>
      </c>
      <c r="F25" s="100">
        <v>5640.9102400000002</v>
      </c>
      <c r="G25" s="22">
        <f t="shared" si="0"/>
        <v>10730.41128</v>
      </c>
      <c r="H25" s="1"/>
      <c r="I25" s="123"/>
      <c r="J25" s="1"/>
    </row>
    <row r="26" spans="1:10" x14ac:dyDescent="0.25">
      <c r="A26" s="88">
        <v>17</v>
      </c>
      <c r="B26" s="100" t="s">
        <v>101</v>
      </c>
      <c r="C26" s="100">
        <v>16395.509590000001</v>
      </c>
      <c r="D26" s="100">
        <v>13901.13724</v>
      </c>
      <c r="E26" s="100">
        <v>181446.43393999999</v>
      </c>
      <c r="F26" s="100">
        <v>102008.20216999999</v>
      </c>
      <c r="G26" s="22">
        <f t="shared" si="0"/>
        <v>-88107.064929999993</v>
      </c>
      <c r="H26" s="1"/>
      <c r="I26" s="123"/>
      <c r="J26" s="1"/>
    </row>
    <row r="27" spans="1:10" x14ac:dyDescent="0.25">
      <c r="A27" s="88">
        <v>18</v>
      </c>
      <c r="B27" s="100" t="s">
        <v>102</v>
      </c>
      <c r="C27" s="100">
        <v>10602.90077</v>
      </c>
      <c r="D27" s="100">
        <v>9295.687969999999</v>
      </c>
      <c r="E27" s="100">
        <v>19024.889609999998</v>
      </c>
      <c r="F27" s="100">
        <v>26402.191939999997</v>
      </c>
      <c r="G27" s="22">
        <f t="shared" si="0"/>
        <v>-17106.503969999998</v>
      </c>
      <c r="H27" s="1"/>
      <c r="I27" s="123"/>
      <c r="J27" s="1"/>
    </row>
    <row r="28" spans="1:10" x14ac:dyDescent="0.25">
      <c r="A28" s="88">
        <v>5</v>
      </c>
      <c r="B28" s="100" t="s">
        <v>89</v>
      </c>
      <c r="C28" s="100">
        <v>10208.1571</v>
      </c>
      <c r="D28" s="100">
        <v>9110.9505700000009</v>
      </c>
      <c r="E28" s="100">
        <v>10376.267879999999</v>
      </c>
      <c r="F28" s="100">
        <v>6878.1342000000004</v>
      </c>
      <c r="G28" s="22">
        <f t="shared" si="0"/>
        <v>2232.8163700000005</v>
      </c>
      <c r="H28" s="1"/>
      <c r="I28" s="123"/>
      <c r="J28" s="1"/>
    </row>
    <row r="29" spans="1:10" x14ac:dyDescent="0.25">
      <c r="A29" s="88">
        <v>13</v>
      </c>
      <c r="B29" s="100" t="s">
        <v>97</v>
      </c>
      <c r="C29" s="100">
        <v>3748.2642100000007</v>
      </c>
      <c r="D29" s="100">
        <v>7214.6649100000004</v>
      </c>
      <c r="E29" s="100">
        <v>8596.1714499999998</v>
      </c>
      <c r="F29" s="100">
        <v>8939.2279600000002</v>
      </c>
      <c r="G29" s="22">
        <f t="shared" si="0"/>
        <v>-1724.5630499999997</v>
      </c>
      <c r="H29" s="1"/>
      <c r="I29" s="123"/>
      <c r="J29" s="126"/>
    </row>
    <row r="30" spans="1:10" x14ac:dyDescent="0.25">
      <c r="A30" s="88">
        <v>14</v>
      </c>
      <c r="B30" s="100" t="s">
        <v>98</v>
      </c>
      <c r="C30" s="100">
        <v>1420.8455100000001</v>
      </c>
      <c r="D30" s="100">
        <v>2908.4294199999999</v>
      </c>
      <c r="E30" s="100">
        <v>3420.02648</v>
      </c>
      <c r="F30" s="100">
        <v>332.32597999999996</v>
      </c>
      <c r="G30" s="22">
        <f t="shared" si="0"/>
        <v>2576.1034399999999</v>
      </c>
      <c r="H30" s="1"/>
      <c r="I30" s="123"/>
      <c r="J30" s="1"/>
    </row>
    <row r="31" spans="1:10" x14ac:dyDescent="0.25">
      <c r="A31" s="23"/>
      <c r="B31" s="24" t="s">
        <v>46</v>
      </c>
      <c r="C31" s="102">
        <f>'Export-Import Provincias'!F16</f>
        <v>7843543.0165600004</v>
      </c>
      <c r="D31" s="102">
        <f>'Export-Import Provincias'!H16</f>
        <v>8972419.9862199984</v>
      </c>
      <c r="E31" s="102">
        <f>'Export-Import Provincias'!F52</f>
        <v>3714916.74</v>
      </c>
      <c r="F31" s="102">
        <f>'Export-Import Provincias'!H52</f>
        <v>3665136.43</v>
      </c>
      <c r="G31" s="26">
        <f t="shared" ref="G31:G32" si="1">D31-F31</f>
        <v>5307283.5562199987</v>
      </c>
    </row>
    <row r="32" spans="1:10" ht="15.75" thickBot="1" x14ac:dyDescent="0.3">
      <c r="A32" s="27"/>
      <c r="B32" s="28" t="s">
        <v>159</v>
      </c>
      <c r="C32" s="101">
        <v>20026148.454390004</v>
      </c>
      <c r="D32" s="101">
        <v>21336219.963779997</v>
      </c>
      <c r="E32" s="101">
        <v>20582058.124699999</v>
      </c>
      <c r="F32" s="101">
        <v>20656758.549649995</v>
      </c>
      <c r="G32" s="29">
        <f t="shared" si="1"/>
        <v>679461.41413000226</v>
      </c>
    </row>
    <row r="33" spans="1:7" x14ac:dyDescent="0.25">
      <c r="A33" s="3" t="s">
        <v>38</v>
      </c>
      <c r="B33" s="3"/>
    </row>
    <row r="34" spans="1:7" x14ac:dyDescent="0.25">
      <c r="A34" s="118" t="s">
        <v>169</v>
      </c>
      <c r="B34" s="3"/>
    </row>
    <row r="35" spans="1:7" x14ac:dyDescent="0.25">
      <c r="A35" t="s">
        <v>48</v>
      </c>
    </row>
    <row r="36" spans="1:7" x14ac:dyDescent="0.25">
      <c r="A36" s="148" t="s">
        <v>49</v>
      </c>
      <c r="B36" s="148"/>
      <c r="C36" s="148"/>
      <c r="D36" s="148"/>
      <c r="E36" s="148"/>
      <c r="F36" s="148"/>
      <c r="G36" s="148"/>
    </row>
    <row r="37" spans="1:7" x14ac:dyDescent="0.25">
      <c r="A37" s="148"/>
      <c r="B37" s="148"/>
      <c r="C37" s="148"/>
      <c r="D37" s="148"/>
      <c r="E37" s="148"/>
      <c r="F37" s="148"/>
      <c r="G37" s="148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="70" zoomScaleNormal="70" zoomScaleSheetLayoutView="40" zoomScalePageLayoutView="85" workbookViewId="0">
      <selection activeCell="K31" sqref="K31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4.57031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6" ht="15.75" x14ac:dyDescent="0.25">
      <c r="A1" s="108" t="s">
        <v>51</v>
      </c>
      <c r="B1" s="90"/>
      <c r="C1" s="90"/>
      <c r="F1" s="90"/>
      <c r="H1" s="90"/>
      <c r="I1" s="108" t="s">
        <v>54</v>
      </c>
      <c r="J1" s="90"/>
      <c r="K1" s="90"/>
      <c r="N1" s="90"/>
    </row>
    <row r="2" spans="1:16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6" ht="30.75" customHeight="1" x14ac:dyDescent="0.25">
      <c r="A3" s="160" t="s">
        <v>188</v>
      </c>
      <c r="B3" s="160"/>
      <c r="C3" s="160"/>
      <c r="D3" s="160"/>
      <c r="E3" s="160"/>
      <c r="F3" s="160"/>
      <c r="H3" s="90"/>
      <c r="I3" s="161" t="s">
        <v>189</v>
      </c>
      <c r="J3" s="161"/>
      <c r="K3" s="161"/>
      <c r="L3" s="161"/>
      <c r="M3" s="161"/>
      <c r="N3" s="161"/>
    </row>
    <row r="4" spans="1:16" ht="7.9" customHeight="1" thickBot="1" x14ac:dyDescent="0.3">
      <c r="A4" s="90"/>
      <c r="B4" s="3"/>
      <c r="C4" s="90"/>
      <c r="F4" s="90"/>
      <c r="H4" s="90"/>
      <c r="I4" t="s">
        <v>141</v>
      </c>
    </row>
    <row r="5" spans="1:16" ht="22.9" customHeight="1" thickBot="1" x14ac:dyDescent="0.3">
      <c r="A5" s="90"/>
      <c r="B5" s="154" t="s">
        <v>109</v>
      </c>
      <c r="C5" s="155"/>
      <c r="D5" s="155"/>
      <c r="E5" s="155"/>
      <c r="F5" s="156"/>
      <c r="J5" s="157" t="s">
        <v>125</v>
      </c>
      <c r="K5" s="158"/>
      <c r="L5" s="158"/>
      <c r="M5" s="158"/>
      <c r="N5" s="159"/>
    </row>
    <row r="6" spans="1:16" ht="93.75" customHeight="1" x14ac:dyDescent="0.25">
      <c r="A6" s="40" t="s">
        <v>110</v>
      </c>
      <c r="B6" s="99" t="s">
        <v>52</v>
      </c>
      <c r="C6" s="19" t="s">
        <v>190</v>
      </c>
      <c r="D6" s="19" t="s">
        <v>191</v>
      </c>
      <c r="E6" s="91" t="s">
        <v>163</v>
      </c>
      <c r="F6" s="20" t="s">
        <v>137</v>
      </c>
      <c r="I6" s="57" t="s">
        <v>110</v>
      </c>
      <c r="J6" s="58" t="s">
        <v>52</v>
      </c>
      <c r="K6" s="59" t="s">
        <v>192</v>
      </c>
      <c r="L6" s="59" t="s">
        <v>193</v>
      </c>
      <c r="M6" s="59" t="s">
        <v>163</v>
      </c>
      <c r="N6" s="60" t="s">
        <v>53</v>
      </c>
    </row>
    <row r="7" spans="1:16" ht="25.5" x14ac:dyDescent="0.25">
      <c r="A7" s="61">
        <v>1</v>
      </c>
      <c r="B7" s="69" t="s">
        <v>142</v>
      </c>
      <c r="C7" s="100">
        <v>1526041.8551800004</v>
      </c>
      <c r="D7" s="92">
        <v>881801.99699000001</v>
      </c>
      <c r="E7" s="96">
        <f t="shared" ref="E7:E26" si="0">(C7/D7)-1</f>
        <v>0.73059469176650804</v>
      </c>
      <c r="F7" s="31">
        <f t="shared" ref="F7:F26" si="1">C7/$C$30</f>
        <v>0.17008141142787817</v>
      </c>
      <c r="I7" s="61">
        <v>1</v>
      </c>
      <c r="J7" s="69" t="s">
        <v>114</v>
      </c>
      <c r="K7" s="100">
        <v>311018.84723499999</v>
      </c>
      <c r="L7" s="92">
        <v>262615.75664899999</v>
      </c>
      <c r="M7" s="96">
        <f t="shared" ref="M7:M26" si="2">(K7/L7)-1</f>
        <v>0.18431144880119787</v>
      </c>
      <c r="N7" s="31">
        <f t="shared" ref="N7:N26" si="3">K7/$K$30</f>
        <v>7.9190647120532351E-2</v>
      </c>
    </row>
    <row r="8" spans="1:16" ht="38.25" x14ac:dyDescent="0.25">
      <c r="A8" s="61">
        <v>2</v>
      </c>
      <c r="B8" s="66" t="s">
        <v>117</v>
      </c>
      <c r="C8" s="100">
        <v>649175.68724999996</v>
      </c>
      <c r="D8" s="92">
        <v>377631.87563000002</v>
      </c>
      <c r="E8" s="96">
        <f t="shared" si="0"/>
        <v>0.71907015573562405</v>
      </c>
      <c r="F8" s="31">
        <f t="shared" si="1"/>
        <v>7.235235178993131E-2</v>
      </c>
      <c r="I8" s="61">
        <v>2</v>
      </c>
      <c r="J8" s="66" t="s">
        <v>113</v>
      </c>
      <c r="K8" s="100">
        <v>303689.70650500001</v>
      </c>
      <c r="L8" s="92">
        <v>278871.502224</v>
      </c>
      <c r="M8" s="96">
        <f t="shared" si="2"/>
        <v>8.8995125292741895E-2</v>
      </c>
      <c r="N8" s="31">
        <f t="shared" si="3"/>
        <v>7.7324524207384226E-2</v>
      </c>
      <c r="P8" s="1"/>
    </row>
    <row r="9" spans="1:16" ht="25.5" x14ac:dyDescent="0.25">
      <c r="A9" s="61">
        <v>3</v>
      </c>
      <c r="B9" s="69" t="s">
        <v>116</v>
      </c>
      <c r="C9" s="100">
        <v>602974.22800999985</v>
      </c>
      <c r="D9" s="92">
        <v>547356.44217000005</v>
      </c>
      <c r="E9" s="96">
        <f t="shared" si="0"/>
        <v>0.10161164015810709</v>
      </c>
      <c r="F9" s="31">
        <f t="shared" si="1"/>
        <v>6.720307664332012E-2</v>
      </c>
      <c r="I9" s="61">
        <v>3</v>
      </c>
      <c r="J9" s="66" t="s">
        <v>115</v>
      </c>
      <c r="K9" s="100">
        <v>290604.94177500001</v>
      </c>
      <c r="L9" s="92">
        <v>283608.08678200003</v>
      </c>
      <c r="M9" s="96">
        <f t="shared" si="2"/>
        <v>2.4670858551287367E-2</v>
      </c>
      <c r="N9" s="31">
        <f t="shared" si="3"/>
        <v>7.3992922294508226E-2</v>
      </c>
    </row>
    <row r="10" spans="1:16" ht="38.25" x14ac:dyDescent="0.25">
      <c r="A10" s="61">
        <v>4</v>
      </c>
      <c r="B10" s="66" t="s">
        <v>113</v>
      </c>
      <c r="C10" s="100">
        <v>601106.85489999992</v>
      </c>
      <c r="D10" s="92">
        <v>650202.67207999981</v>
      </c>
      <c r="E10" s="96">
        <f t="shared" si="0"/>
        <v>-7.5508482644253472E-2</v>
      </c>
      <c r="F10" s="31">
        <f t="shared" si="1"/>
        <v>6.6994952958420409E-2</v>
      </c>
      <c r="I10" s="61">
        <v>4</v>
      </c>
      <c r="J10" s="66" t="s">
        <v>172</v>
      </c>
      <c r="K10" s="100">
        <v>207832.27518</v>
      </c>
      <c r="L10" s="92">
        <v>250487.567863</v>
      </c>
      <c r="M10" s="96">
        <f t="shared" si="2"/>
        <v>-0.17028906083805961</v>
      </c>
      <c r="N10" s="31">
        <f t="shared" si="3"/>
        <v>5.2917604545042629E-2</v>
      </c>
    </row>
    <row r="11" spans="1:16" ht="25.5" x14ac:dyDescent="0.25">
      <c r="A11" s="61">
        <v>5</v>
      </c>
      <c r="B11" s="69" t="s">
        <v>114</v>
      </c>
      <c r="C11" s="100">
        <v>473809.73950999993</v>
      </c>
      <c r="D11" s="92">
        <v>537131.74998999992</v>
      </c>
      <c r="E11" s="96">
        <f t="shared" si="0"/>
        <v>-0.11788915937510469</v>
      </c>
      <c r="F11" s="31">
        <f t="shared" si="1"/>
        <v>5.2807351889198821E-2</v>
      </c>
      <c r="I11" s="61">
        <v>5</v>
      </c>
      <c r="J11" s="66" t="s">
        <v>116</v>
      </c>
      <c r="K11" s="100">
        <v>203257.497733</v>
      </c>
      <c r="L11" s="92">
        <v>199874.29797799999</v>
      </c>
      <c r="M11" s="96">
        <f t="shared" si="2"/>
        <v>1.6926637337695061E-2</v>
      </c>
      <c r="N11" s="31">
        <f t="shared" si="3"/>
        <v>5.1752789005145093E-2</v>
      </c>
    </row>
    <row r="12" spans="1:16" ht="25.5" x14ac:dyDescent="0.25">
      <c r="A12" s="61">
        <v>6</v>
      </c>
      <c r="B12" s="69" t="s">
        <v>115</v>
      </c>
      <c r="C12" s="100">
        <v>380379.96013000008</v>
      </c>
      <c r="D12" s="92">
        <v>448529.6345499999</v>
      </c>
      <c r="E12" s="96">
        <f t="shared" si="0"/>
        <v>-0.15194018225434069</v>
      </c>
      <c r="F12" s="31">
        <f t="shared" si="1"/>
        <v>4.2394355225702139E-2</v>
      </c>
      <c r="I12" s="61">
        <v>6</v>
      </c>
      <c r="J12" s="69" t="s">
        <v>120</v>
      </c>
      <c r="K12" s="100">
        <v>190965.540244</v>
      </c>
      <c r="L12" s="92">
        <v>191300.91344400001</v>
      </c>
      <c r="M12" s="96">
        <f t="shared" si="2"/>
        <v>-1.7531186545963751E-3</v>
      </c>
      <c r="N12" s="31">
        <f t="shared" si="3"/>
        <v>4.8623049194886921E-2</v>
      </c>
    </row>
    <row r="13" spans="1:16" ht="38.25" x14ac:dyDescent="0.25">
      <c r="A13" s="61">
        <v>7</v>
      </c>
      <c r="B13" s="66" t="s">
        <v>132</v>
      </c>
      <c r="C13" s="100">
        <v>336648.47576999996</v>
      </c>
      <c r="D13" s="92">
        <v>266366.54811999999</v>
      </c>
      <c r="E13" s="96">
        <f t="shared" si="0"/>
        <v>0.26385418193855736</v>
      </c>
      <c r="F13" s="31">
        <f t="shared" si="1"/>
        <v>3.7520365329201111E-2</v>
      </c>
      <c r="I13" s="61">
        <v>7</v>
      </c>
      <c r="J13" s="66" t="s">
        <v>142</v>
      </c>
      <c r="K13" s="100">
        <v>176577.93837799999</v>
      </c>
      <c r="L13" s="92">
        <v>163137.347247</v>
      </c>
      <c r="M13" s="96">
        <f t="shared" si="2"/>
        <v>8.2388192267526028E-2</v>
      </c>
      <c r="N13" s="31">
        <f t="shared" si="3"/>
        <v>4.495972296109043E-2</v>
      </c>
    </row>
    <row r="14" spans="1:16" ht="25.5" x14ac:dyDescent="0.25">
      <c r="A14" s="61">
        <v>8</v>
      </c>
      <c r="B14" s="66" t="s">
        <v>118</v>
      </c>
      <c r="C14" s="100">
        <v>285579.98330999998</v>
      </c>
      <c r="D14" s="92">
        <v>281763.97371999995</v>
      </c>
      <c r="E14" s="96">
        <f t="shared" si="0"/>
        <v>1.3543284258874522E-2</v>
      </c>
      <c r="F14" s="31">
        <f t="shared" si="1"/>
        <v>3.182864642410841E-2</v>
      </c>
      <c r="I14" s="61">
        <v>8</v>
      </c>
      <c r="J14" s="66" t="s">
        <v>160</v>
      </c>
      <c r="K14" s="100">
        <v>162088.28956</v>
      </c>
      <c r="L14" s="92">
        <v>25038.614600000001</v>
      </c>
      <c r="M14" s="96">
        <f t="shared" si="2"/>
        <v>5.4735326674184286</v>
      </c>
      <c r="N14" s="31">
        <f t="shared" si="3"/>
        <v>4.1270413851216166E-2</v>
      </c>
    </row>
    <row r="15" spans="1:16" ht="38.25" x14ac:dyDescent="0.25">
      <c r="A15" s="61">
        <v>9</v>
      </c>
      <c r="B15" s="66" t="s">
        <v>120</v>
      </c>
      <c r="C15" s="100">
        <v>230049.04364000005</v>
      </c>
      <c r="D15" s="92">
        <v>217538.35633999997</v>
      </c>
      <c r="E15" s="96">
        <f t="shared" si="0"/>
        <v>5.751025938821841E-2</v>
      </c>
      <c r="F15" s="31">
        <f t="shared" si="1"/>
        <v>2.5639575944206072E-2</v>
      </c>
      <c r="I15" s="61">
        <v>9</v>
      </c>
      <c r="J15" s="66" t="s">
        <v>132</v>
      </c>
      <c r="K15" s="100">
        <v>141129.31095399999</v>
      </c>
      <c r="L15" s="92">
        <v>135128.85477599999</v>
      </c>
      <c r="M15" s="96">
        <f t="shared" si="2"/>
        <v>4.4405439444793693E-2</v>
      </c>
      <c r="N15" s="31">
        <f t="shared" si="3"/>
        <v>3.5933904203810603E-2</v>
      </c>
    </row>
    <row r="16" spans="1:16" ht="41.25" customHeight="1" x14ac:dyDescent="0.25">
      <c r="A16" s="61">
        <v>10</v>
      </c>
      <c r="B16" s="66" t="s">
        <v>119</v>
      </c>
      <c r="C16" s="100">
        <v>209046.60716999997</v>
      </c>
      <c r="D16" s="92">
        <v>186115.93229000003</v>
      </c>
      <c r="E16" s="96">
        <f t="shared" si="0"/>
        <v>0.12320640472772681</v>
      </c>
      <c r="F16" s="31">
        <f t="shared" si="1"/>
        <v>2.3298798706598383E-2</v>
      </c>
      <c r="I16" s="61">
        <v>10</v>
      </c>
      <c r="J16" s="66" t="s">
        <v>167</v>
      </c>
      <c r="K16" s="100">
        <v>93069.464890000003</v>
      </c>
      <c r="L16" s="92">
        <v>81870.509296000004</v>
      </c>
      <c r="M16" s="96">
        <f t="shared" si="2"/>
        <v>0.1367886396493585</v>
      </c>
      <c r="N16" s="31">
        <f t="shared" si="3"/>
        <v>2.3697056359520095E-2</v>
      </c>
    </row>
    <row r="17" spans="1:14" ht="89.25" x14ac:dyDescent="0.25">
      <c r="A17" s="61">
        <v>11</v>
      </c>
      <c r="B17" s="69" t="s">
        <v>143</v>
      </c>
      <c r="C17" s="100">
        <v>188096.66865000001</v>
      </c>
      <c r="D17" s="92">
        <v>131385.27972999998</v>
      </c>
      <c r="E17" s="96">
        <f t="shared" si="0"/>
        <v>0.43164187827238587</v>
      </c>
      <c r="F17" s="31">
        <f t="shared" si="1"/>
        <v>2.096387250472918E-2</v>
      </c>
      <c r="I17" s="61">
        <v>11</v>
      </c>
      <c r="J17" s="69" t="s">
        <v>155</v>
      </c>
      <c r="K17" s="100">
        <v>88792.127999999997</v>
      </c>
      <c r="L17" s="92">
        <v>17589.68403</v>
      </c>
      <c r="M17" s="96">
        <f t="shared" si="2"/>
        <v>4.0479660605933008</v>
      </c>
      <c r="N17" s="31">
        <f t="shared" si="3"/>
        <v>2.2607974204908125E-2</v>
      </c>
    </row>
    <row r="18" spans="1:14" ht="25.5" x14ac:dyDescent="0.25">
      <c r="A18" s="61">
        <v>12</v>
      </c>
      <c r="B18" s="66" t="s">
        <v>166</v>
      </c>
      <c r="C18" s="100">
        <v>165711.44155000002</v>
      </c>
      <c r="D18" s="92">
        <v>138416.47878</v>
      </c>
      <c r="E18" s="96">
        <f t="shared" si="0"/>
        <v>0.19719445986906514</v>
      </c>
      <c r="F18" s="31">
        <f t="shared" si="1"/>
        <v>1.8468979584605111E-2</v>
      </c>
      <c r="I18" s="61">
        <v>12</v>
      </c>
      <c r="J18" s="66" t="s">
        <v>122</v>
      </c>
      <c r="K18" s="100">
        <v>85564.689538999999</v>
      </c>
      <c r="L18" s="92">
        <v>76064.944875999994</v>
      </c>
      <c r="M18" s="96">
        <f t="shared" si="2"/>
        <v>0.1248899171423361</v>
      </c>
      <c r="N18" s="31">
        <f t="shared" si="3"/>
        <v>2.1786213907934317E-2</v>
      </c>
    </row>
    <row r="19" spans="1:14" ht="38.25" x14ac:dyDescent="0.25">
      <c r="A19" s="61">
        <v>13</v>
      </c>
      <c r="B19" s="69" t="s">
        <v>172</v>
      </c>
      <c r="C19" s="100">
        <v>162998.64248000001</v>
      </c>
      <c r="D19" s="92">
        <v>176862.83324999994</v>
      </c>
      <c r="E19" s="96">
        <f t="shared" si="0"/>
        <v>-7.8389509628642884E-2</v>
      </c>
      <c r="F19" s="31">
        <f t="shared" si="1"/>
        <v>1.8166630934612536E-2</v>
      </c>
      <c r="I19" s="61">
        <v>13</v>
      </c>
      <c r="J19" s="69" t="s">
        <v>117</v>
      </c>
      <c r="K19" s="100">
        <v>82884.118254000001</v>
      </c>
      <c r="L19" s="92">
        <v>76181.240160999994</v>
      </c>
      <c r="M19" s="96">
        <f t="shared" si="2"/>
        <v>8.7985940880382918E-2</v>
      </c>
      <c r="N19" s="31">
        <f t="shared" si="3"/>
        <v>2.1103695222655174E-2</v>
      </c>
    </row>
    <row r="20" spans="1:14" ht="25.5" x14ac:dyDescent="0.25">
      <c r="A20" s="61">
        <v>14</v>
      </c>
      <c r="B20" s="66" t="s">
        <v>165</v>
      </c>
      <c r="C20" s="100">
        <v>135151.86170000001</v>
      </c>
      <c r="D20" s="92">
        <v>106036.05530999998</v>
      </c>
      <c r="E20" s="96">
        <f t="shared" si="0"/>
        <v>0.2745840205473411</v>
      </c>
      <c r="F20" s="31">
        <f t="shared" si="1"/>
        <v>1.5063033374225531E-2</v>
      </c>
      <c r="I20" s="61">
        <v>14</v>
      </c>
      <c r="J20" s="66" t="s">
        <v>121</v>
      </c>
      <c r="K20" s="100">
        <v>68578.546929999997</v>
      </c>
      <c r="L20" s="92">
        <v>78007.110618999999</v>
      </c>
      <c r="M20" s="96">
        <f t="shared" si="2"/>
        <v>-0.12086800311128953</v>
      </c>
      <c r="N20" s="31">
        <f t="shared" si="3"/>
        <v>1.7461255349162496E-2</v>
      </c>
    </row>
    <row r="21" spans="1:14" ht="63.75" x14ac:dyDescent="0.25">
      <c r="A21" s="61">
        <v>15</v>
      </c>
      <c r="B21" s="66" t="s">
        <v>155</v>
      </c>
      <c r="C21" s="100">
        <v>97092.382870000001</v>
      </c>
      <c r="D21" s="92">
        <v>21176.498050000002</v>
      </c>
      <c r="E21" s="96">
        <f t="shared" si="0"/>
        <v>3.5849121342326944</v>
      </c>
      <c r="F21" s="31">
        <f t="shared" si="1"/>
        <v>1.0821203534733795E-2</v>
      </c>
      <c r="I21" s="61">
        <v>15</v>
      </c>
      <c r="J21" s="66" t="s">
        <v>119</v>
      </c>
      <c r="K21" s="100">
        <v>62260.804209000002</v>
      </c>
      <c r="L21" s="92">
        <v>56362.264929999998</v>
      </c>
      <c r="M21" s="96">
        <f t="shared" si="2"/>
        <v>0.10465404976762005</v>
      </c>
      <c r="N21" s="31">
        <f t="shared" si="3"/>
        <v>1.5852651437004723E-2</v>
      </c>
    </row>
    <row r="22" spans="1:14" x14ac:dyDescent="0.25">
      <c r="A22" s="61">
        <v>16</v>
      </c>
      <c r="B22" s="69" t="s">
        <v>122</v>
      </c>
      <c r="C22" s="100">
        <v>93733.786030000003</v>
      </c>
      <c r="D22" s="92">
        <v>99195.473459999994</v>
      </c>
      <c r="E22" s="96">
        <f t="shared" si="0"/>
        <v>-5.5059845368875426E-2</v>
      </c>
      <c r="F22" s="31">
        <f t="shared" si="1"/>
        <v>1.0446879010786166E-2</v>
      </c>
      <c r="I22" s="61">
        <v>16</v>
      </c>
      <c r="J22" s="69" t="s">
        <v>176</v>
      </c>
      <c r="K22" s="100">
        <v>56864.862273999999</v>
      </c>
      <c r="L22" s="92">
        <v>61930.108742999997</v>
      </c>
      <c r="M22" s="96">
        <f t="shared" si="2"/>
        <v>-8.1789723477153187E-2</v>
      </c>
      <c r="N22" s="31">
        <f t="shared" si="3"/>
        <v>1.4478753560858966E-2</v>
      </c>
    </row>
    <row r="23" spans="1:14" ht="89.25" x14ac:dyDescent="0.25">
      <c r="A23" s="61">
        <v>17</v>
      </c>
      <c r="B23" s="66" t="s">
        <v>175</v>
      </c>
      <c r="C23" s="100">
        <v>83958.12563000001</v>
      </c>
      <c r="D23" s="92">
        <v>90523.907529999982</v>
      </c>
      <c r="E23" s="96">
        <f t="shared" si="0"/>
        <v>-7.2530915634900661E-2</v>
      </c>
      <c r="F23" s="31">
        <f t="shared" si="1"/>
        <v>9.3573557366846832E-3</v>
      </c>
      <c r="I23" s="61">
        <v>17</v>
      </c>
      <c r="J23" s="66" t="s">
        <v>143</v>
      </c>
      <c r="K23" s="100">
        <v>44886.832856000001</v>
      </c>
      <c r="L23" s="92">
        <v>38498.590366999997</v>
      </c>
      <c r="M23" s="96">
        <f t="shared" si="2"/>
        <v>0.16593445183582212</v>
      </c>
      <c r="N23" s="31">
        <f t="shared" si="3"/>
        <v>1.1428945135186651E-2</v>
      </c>
    </row>
    <row r="24" spans="1:14" ht="140.25" x14ac:dyDescent="0.25">
      <c r="A24" s="61">
        <v>18</v>
      </c>
      <c r="B24" s="66" t="s">
        <v>135</v>
      </c>
      <c r="C24" s="100">
        <v>77235.428409999993</v>
      </c>
      <c r="D24" s="92">
        <v>83876.320049999995</v>
      </c>
      <c r="E24" s="96">
        <f t="shared" si="0"/>
        <v>-7.9174809243434452E-2</v>
      </c>
      <c r="F24" s="31">
        <f t="shared" si="1"/>
        <v>8.6080933046624574E-3</v>
      </c>
      <c r="I24" s="61">
        <v>18</v>
      </c>
      <c r="J24" s="66" t="s">
        <v>140</v>
      </c>
      <c r="K24" s="100">
        <v>43676.399519999999</v>
      </c>
      <c r="L24" s="92">
        <v>41814.175843999998</v>
      </c>
      <c r="M24" s="96">
        <f t="shared" si="2"/>
        <v>4.4535702029559809E-2</v>
      </c>
      <c r="N24" s="31">
        <f t="shared" si="3"/>
        <v>1.1120748381111234E-2</v>
      </c>
    </row>
    <row r="25" spans="1:14" ht="63.75" x14ac:dyDescent="0.25">
      <c r="A25" s="61">
        <v>19</v>
      </c>
      <c r="B25" s="66" t="s">
        <v>161</v>
      </c>
      <c r="C25" s="100">
        <v>73872.182489999992</v>
      </c>
      <c r="D25" s="92">
        <v>37840.196990000004</v>
      </c>
      <c r="E25" s="96">
        <f t="shared" si="0"/>
        <v>0.95221453285568591</v>
      </c>
      <c r="F25" s="31">
        <f t="shared" si="1"/>
        <v>8.2332506284206707E-3</v>
      </c>
      <c r="I25" s="61">
        <v>19</v>
      </c>
      <c r="J25" s="66" t="s">
        <v>173</v>
      </c>
      <c r="K25" s="100">
        <v>40457.361532000003</v>
      </c>
      <c r="L25" s="92">
        <v>27119.188673000001</v>
      </c>
      <c r="M25" s="96">
        <f t="shared" si="2"/>
        <v>0.49183524698434478</v>
      </c>
      <c r="N25" s="31">
        <f t="shared" si="3"/>
        <v>1.0301126986325841E-2</v>
      </c>
    </row>
    <row r="26" spans="1:14" ht="25.5" x14ac:dyDescent="0.25">
      <c r="A26" s="61">
        <v>20</v>
      </c>
      <c r="B26" s="69" t="s">
        <v>146</v>
      </c>
      <c r="C26" s="100">
        <v>73631.808279999997</v>
      </c>
      <c r="D26" s="92">
        <v>73860.44915</v>
      </c>
      <c r="E26" s="96">
        <f t="shared" si="0"/>
        <v>-3.0955791987625769E-3</v>
      </c>
      <c r="F26" s="31">
        <f t="shared" si="1"/>
        <v>8.2064602853059738E-3</v>
      </c>
      <c r="I26" s="61">
        <v>20</v>
      </c>
      <c r="J26" s="69" t="s">
        <v>150</v>
      </c>
      <c r="K26" s="100">
        <v>33745.620990000003</v>
      </c>
      <c r="L26" s="92">
        <v>36950.196389999997</v>
      </c>
      <c r="M26" s="96">
        <f t="shared" si="2"/>
        <v>-8.6726884105743585E-2</v>
      </c>
      <c r="N26" s="31">
        <f t="shared" si="3"/>
        <v>8.5922045800110366E-3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133</v>
      </c>
      <c r="C28" s="103">
        <f>SUM(C7:C26)</f>
        <v>6446294.76296</v>
      </c>
      <c r="D28" s="93">
        <f>SUM(D7:D27)</f>
        <v>5353612.6741800001</v>
      </c>
      <c r="E28" s="96">
        <f t="shared" ref="E28:E31" si="4">(C28/D28)-1</f>
        <v>0.20410181970203212</v>
      </c>
      <c r="F28" s="37">
        <f>C28/$C$30</f>
        <v>0.71845664523733099</v>
      </c>
      <c r="I28" s="62"/>
      <c r="J28" s="33" t="s">
        <v>133</v>
      </c>
      <c r="K28" s="103">
        <f>SUM(K7:K26)</f>
        <v>2687945.1765579996</v>
      </c>
      <c r="L28" s="93">
        <f>SUM(L7:L26)</f>
        <v>2382450.9554920006</v>
      </c>
      <c r="M28" s="96">
        <f t="shared" ref="M28" si="5">(K28/L28)-1</f>
        <v>0.12822686669027838</v>
      </c>
      <c r="N28" s="37">
        <f>K28/$K$30</f>
        <v>0.68439620250829525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111</v>
      </c>
      <c r="B30" s="105"/>
      <c r="C30" s="102">
        <f>'Ranking capítulos'!D31</f>
        <v>8972419.9862199984</v>
      </c>
      <c r="D30" s="94">
        <f>'Ranking capítulos'!C31</f>
        <v>7843543.0165600004</v>
      </c>
      <c r="E30" s="97">
        <f t="shared" si="4"/>
        <v>0.14392436776041273</v>
      </c>
      <c r="F30" s="35">
        <f>C30/$C$30</f>
        <v>1</v>
      </c>
      <c r="I30" s="104" t="s">
        <v>111</v>
      </c>
      <c r="J30" s="105"/>
      <c r="K30" s="102">
        <f>'Export-Import Provincias'!I16</f>
        <v>3927469.4492850001</v>
      </c>
      <c r="L30" s="94">
        <f>'Export-Import Provincias'!G16</f>
        <v>3707207.1515779998</v>
      </c>
      <c r="M30" s="97">
        <f>(K30/L30)-1</f>
        <v>5.9414618256021567E-2</v>
      </c>
      <c r="N30" s="35">
        <f>K30/K30</f>
        <v>1</v>
      </c>
    </row>
    <row r="31" spans="1:14" ht="15.75" thickBot="1" x14ac:dyDescent="0.3">
      <c r="A31" s="106" t="s">
        <v>112</v>
      </c>
      <c r="B31" s="107"/>
      <c r="C31" s="101">
        <f>'Ranking capítulos'!D32</f>
        <v>21336219.963779997</v>
      </c>
      <c r="D31" s="95">
        <f>'Ranking capítulos'!C32</f>
        <v>20026148.454390004</v>
      </c>
      <c r="E31" s="98">
        <f t="shared" si="4"/>
        <v>6.5418046429332577E-2</v>
      </c>
      <c r="F31" s="10">
        <f>C30/C31</f>
        <v>0.42052528524037647</v>
      </c>
      <c r="I31" s="106" t="s">
        <v>112</v>
      </c>
      <c r="J31" s="107"/>
      <c r="K31" s="101">
        <v>17618692.371766999</v>
      </c>
      <c r="L31" s="95">
        <v>17281325.952973999</v>
      </c>
      <c r="M31" s="98">
        <f>(K31/L31)-1</f>
        <v>1.9522021615184126E-2</v>
      </c>
      <c r="N31" s="10">
        <f>K30/K31</f>
        <v>0.22291492276569613</v>
      </c>
    </row>
    <row r="32" spans="1:14" x14ac:dyDescent="0.25">
      <c r="B32" s="3" t="s">
        <v>38</v>
      </c>
    </row>
    <row r="33" spans="1:649" x14ac:dyDescent="0.25">
      <c r="B33" s="90" t="s">
        <v>168</v>
      </c>
      <c r="C33" s="125"/>
      <c r="D33" s="125"/>
      <c r="E33" s="110"/>
      <c r="F33" s="109"/>
      <c r="K33" s="118"/>
      <c r="L33" s="118"/>
      <c r="M33" s="118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48</v>
      </c>
      <c r="C34" s="125"/>
      <c r="D34" s="125"/>
      <c r="F34" s="90"/>
      <c r="H34" s="90"/>
      <c r="I34" s="90"/>
      <c r="J34" s="90"/>
      <c r="K34" s="118"/>
      <c r="L34" s="118"/>
      <c r="M34" s="118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49</v>
      </c>
      <c r="C35" s="90"/>
      <c r="D35" s="90"/>
      <c r="E35" s="90"/>
      <c r="F35" s="90"/>
      <c r="G35" s="90"/>
      <c r="H35" s="90"/>
      <c r="I35" s="90"/>
      <c r="J35" s="90"/>
      <c r="K35" s="118"/>
      <c r="L35" s="118"/>
      <c r="M35" s="118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G37"/>
  <sheetViews>
    <sheetView zoomScale="115" zoomScaleNormal="115" workbookViewId="0">
      <selection activeCell="G24" sqref="G24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7" ht="15.75" x14ac:dyDescent="0.25">
      <c r="A1" s="12" t="s">
        <v>134</v>
      </c>
    </row>
    <row r="2" spans="1:7" x14ac:dyDescent="0.25">
      <c r="A2" s="125"/>
      <c r="B2" s="125"/>
      <c r="C2" s="125"/>
      <c r="D2" s="125"/>
      <c r="E2" s="125"/>
    </row>
    <row r="3" spans="1:7" x14ac:dyDescent="0.25">
      <c r="A3" s="127" t="s">
        <v>194</v>
      </c>
      <c r="B3" s="127"/>
      <c r="C3" s="125"/>
      <c r="D3" s="125"/>
      <c r="E3" s="125"/>
    </row>
    <row r="4" spans="1:7" ht="15.75" thickBot="1" x14ac:dyDescent="0.3">
      <c r="A4" s="125"/>
      <c r="B4" s="125"/>
      <c r="C4" s="125"/>
      <c r="D4" s="125"/>
      <c r="E4" s="125"/>
    </row>
    <row r="5" spans="1:7" ht="60" x14ac:dyDescent="0.25">
      <c r="A5" s="111" t="s">
        <v>52</v>
      </c>
      <c r="B5" s="19" t="s">
        <v>195</v>
      </c>
      <c r="C5" s="19" t="s">
        <v>196</v>
      </c>
      <c r="D5" s="20" t="s">
        <v>55</v>
      </c>
    </row>
    <row r="6" spans="1:7" ht="32.25" customHeight="1" x14ac:dyDescent="0.25">
      <c r="A6" s="42" t="str">
        <f>'Ranking productos'!B7</f>
        <v>15092000 -- ACEITE DE OLIVA VIRGEN EXTRA.</v>
      </c>
      <c r="B6" s="4">
        <f>'Ranking productos'!C7</f>
        <v>1526041.8551800004</v>
      </c>
      <c r="C6" s="100">
        <v>2358406.0499999998</v>
      </c>
      <c r="D6" s="37">
        <f>B6/C6</f>
        <v>0.64706493403881848</v>
      </c>
      <c r="G6" s="1"/>
    </row>
    <row r="7" spans="1:7" ht="30" x14ac:dyDescent="0.25">
      <c r="A7" s="42" t="str">
        <f>'Ranking productos'!B8</f>
        <v>15099000 -- ACEITE DE OLIVA Y SUS FRACCIONES, INCLUSO REFINADO, PERO SIN MODIFICAR QUIMICAMENTE (EXCEPTO VIRGEN). </v>
      </c>
      <c r="B7" s="4">
        <f>'Ranking productos'!C8</f>
        <v>649175.68724999996</v>
      </c>
      <c r="C7" s="100">
        <v>876857.23</v>
      </c>
      <c r="D7" s="37">
        <f t="shared" ref="D7:D29" si="0">B7/C7</f>
        <v>0.74034365577392791</v>
      </c>
      <c r="E7" s="118"/>
      <c r="G7" s="1"/>
    </row>
    <row r="8" spans="1:7" x14ac:dyDescent="0.25">
      <c r="A8" s="42" t="str">
        <f>'Ranking productos'!B9</f>
        <v>08101000 -- (DESDE 01.01.2000) FRESAS, FRESCAS. </v>
      </c>
      <c r="B8" s="4">
        <f>'Ranking productos'!C9</f>
        <v>602974.22800999985</v>
      </c>
      <c r="C8" s="100">
        <v>761479.3</v>
      </c>
      <c r="D8" s="37">
        <f t="shared" si="0"/>
        <v>0.79184585583613343</v>
      </c>
      <c r="E8" s="118"/>
      <c r="G8" s="1"/>
    </row>
    <row r="9" spans="1:7" ht="30" x14ac:dyDescent="0.25">
      <c r="A9" s="42" t="str">
        <f>'Ranking productos'!B10</f>
        <v>07096010 -- PIMIENTOS DULCES, DEL GENERO CAPSICUM O DEL GENERO PIMENTA, FRESCOS O REFRIGERADOS. </v>
      </c>
      <c r="B9" s="4">
        <f>'Ranking productos'!C10</f>
        <v>601106.85489999992</v>
      </c>
      <c r="C9" s="100">
        <v>945546.67</v>
      </c>
      <c r="D9" s="37">
        <f t="shared" si="0"/>
        <v>0.63572415193424547</v>
      </c>
      <c r="E9" s="118"/>
      <c r="G9" s="1"/>
    </row>
    <row r="10" spans="1:7" x14ac:dyDescent="0.25">
      <c r="A10" s="42" t="str">
        <f>'Ranking productos'!B11</f>
        <v>07020000 -- (DESDE 01.01.98) TOMATES FRESCOS O REFRIGERADOS. </v>
      </c>
      <c r="B10" s="4">
        <f>'Ranking productos'!C11</f>
        <v>473809.73950999993</v>
      </c>
      <c r="C10" s="100">
        <v>663898.06000000006</v>
      </c>
      <c r="D10" s="37">
        <f t="shared" si="0"/>
        <v>0.7136784516436151</v>
      </c>
      <c r="E10" s="118"/>
      <c r="G10" s="1"/>
    </row>
    <row r="11" spans="1:7" x14ac:dyDescent="0.25">
      <c r="A11" s="42" t="str">
        <f>'Ranking productos'!B12</f>
        <v>07070005 -- (DESDE 01.01.98) PEPINOS, FRESCOS O REFRIGERADOS. </v>
      </c>
      <c r="B11" s="4">
        <f>'Ranking productos'!C12</f>
        <v>380379.96013000008</v>
      </c>
      <c r="C11" s="100">
        <v>477426.72</v>
      </c>
      <c r="D11" s="37">
        <f t="shared" si="0"/>
        <v>0.79672951721261032</v>
      </c>
      <c r="E11" s="118"/>
      <c r="G11" s="1"/>
    </row>
    <row r="12" spans="1:7" ht="30" x14ac:dyDescent="0.25">
      <c r="A12" s="42" t="str">
        <f>'Ranking productos'!B13</f>
        <v>20057000 -- (DESDE 01.01.2008) ACEITUNAS, PREPARADAS O CONSERVADAS (EXCEPTO EN VINAGRE O ACIDO ACETICO), SIN CONGELAR. </v>
      </c>
      <c r="B12" s="4">
        <f>'Ranking productos'!C13</f>
        <v>336648.47576999996</v>
      </c>
      <c r="C12" s="100">
        <v>459536.03</v>
      </c>
      <c r="D12" s="37">
        <f t="shared" si="0"/>
        <v>0.73258341847536945</v>
      </c>
      <c r="E12" s="118"/>
      <c r="G12" s="1"/>
    </row>
    <row r="13" spans="1:7" x14ac:dyDescent="0.25">
      <c r="A13" s="42" t="str">
        <f>'Ranking productos'!B14</f>
        <v>08102010 -- FRAMBUESAS, FRESCAS. </v>
      </c>
      <c r="B13" s="4">
        <f>'Ranking productos'!C14</f>
        <v>285579.98330999998</v>
      </c>
      <c r="C13" s="100">
        <v>337654.6</v>
      </c>
      <c r="D13" s="37">
        <f t="shared" si="0"/>
        <v>0.8457754856886297</v>
      </c>
      <c r="E13" s="118"/>
      <c r="G13" s="1"/>
    </row>
    <row r="14" spans="1:7" x14ac:dyDescent="0.25">
      <c r="A14" s="42" t="str">
        <f>'Ranking productos'!B15</f>
        <v>07099310 -- (DESDE 01.01.12) CALABACINES (ZAPALLITOS), FRESCOS O REFRIGERADOS. </v>
      </c>
      <c r="B14" s="4">
        <f>'Ranking productos'!C15</f>
        <v>230049.04364000005</v>
      </c>
      <c r="C14" s="100">
        <v>294611.90000000002</v>
      </c>
      <c r="D14" s="37">
        <f t="shared" si="0"/>
        <v>0.78085455353297006</v>
      </c>
      <c r="E14" s="118"/>
      <c r="G14" s="1"/>
    </row>
    <row r="15" spans="1:7" ht="27.75" customHeight="1" x14ac:dyDescent="0.25">
      <c r="A15" s="42" t="str">
        <f>'Ranking productos'!B16</f>
        <v>08044000 -- (DESDE 01.01.2000) AGUACATES, FRESCOS O SECOS. </v>
      </c>
      <c r="B15" s="4">
        <f>'Ranking productos'!C16</f>
        <v>209046.60716999997</v>
      </c>
      <c r="C15" s="100">
        <v>254549.88</v>
      </c>
      <c r="D15" s="37">
        <f t="shared" si="0"/>
        <v>0.82124025031950509</v>
      </c>
      <c r="E15" s="118"/>
      <c r="G15" s="1"/>
    </row>
    <row r="16" spans="1:7" ht="60" x14ac:dyDescent="0.25">
      <c r="A16" s="42" t="str">
        <f>'Ranking productos'!B17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6" s="4">
        <f>'Ranking productos'!C17</f>
        <v>188096.66865000001</v>
      </c>
      <c r="C16" s="100">
        <v>217149.49</v>
      </c>
      <c r="D16" s="37">
        <f t="shared" si="0"/>
        <v>0.86620819901534196</v>
      </c>
      <c r="E16" s="118"/>
      <c r="G16" s="1"/>
    </row>
    <row r="17" spans="1:7" x14ac:dyDescent="0.25">
      <c r="A17" s="42" t="str">
        <f>'Ranking productos'!B18</f>
        <v>08104030 -- FRUTOS DEL VACCINIUM MYRTILLUS (ARANDANOS O MIRTILOS), FRESCOS. </v>
      </c>
      <c r="B17" s="4">
        <f>'Ranking productos'!C18</f>
        <v>165711.44155000002</v>
      </c>
      <c r="C17" s="100">
        <v>194494.77</v>
      </c>
      <c r="D17" s="37">
        <f t="shared" si="0"/>
        <v>0.85200975609781193</v>
      </c>
      <c r="E17" s="118"/>
      <c r="G17" s="1"/>
    </row>
    <row r="18" spans="1:7" x14ac:dyDescent="0.25">
      <c r="A18" s="117" t="str">
        <f>'Ranking productos'!B19</f>
        <v>08071100 -- (DESDE 01.01.96) SANDIAS, FRESCAS. </v>
      </c>
      <c r="B18" s="4">
        <f>'Ranking productos'!C19</f>
        <v>162998.64248000001</v>
      </c>
      <c r="C18" s="100">
        <v>281483.71999999997</v>
      </c>
      <c r="D18" s="37">
        <f t="shared" si="0"/>
        <v>0.57906951947345309</v>
      </c>
      <c r="E18" s="118"/>
      <c r="G18" s="1"/>
    </row>
    <row r="19" spans="1:7" x14ac:dyDescent="0.25">
      <c r="A19" s="117" t="str">
        <f>'Ranking productos'!B20</f>
        <v>08104010 -- FRUTOS DEL VACCINIUM VITIS IDAEA (ARANDANOS ROJOS), FRESCOS. </v>
      </c>
      <c r="B19" s="4">
        <f>'Ranking productos'!C20</f>
        <v>135151.86170000001</v>
      </c>
      <c r="C19" s="100">
        <v>169134.13</v>
      </c>
      <c r="D19" s="37">
        <f t="shared" si="0"/>
        <v>0.79908095249610478</v>
      </c>
      <c r="E19" s="118"/>
      <c r="G19" s="1"/>
    </row>
    <row r="20" spans="1:7" ht="42.75" customHeight="1" x14ac:dyDescent="0.25">
      <c r="A20" s="42" t="str">
        <f>'Ranking productos'!B21</f>
        <v>15180095 -- (DESDE 01.01.93) MEZCLAS Y PREPARACIONES NO ALIMENTICIAS DE GRASAS Y ACEITES ANIMALES O DE GRASAS Y ACEITES ANIMALES Y VEGETALES Y SUS FRACCIONES, NO EXPRESADAS NI COMPRENDIDAS EN OTRAS PARTIDAS. </v>
      </c>
      <c r="B20" s="4">
        <f>'Ranking productos'!C21</f>
        <v>97092.382870000001</v>
      </c>
      <c r="C20" s="100">
        <v>153301.99</v>
      </c>
      <c r="D20" s="37">
        <f t="shared" si="0"/>
        <v>0.63334065572142939</v>
      </c>
      <c r="E20" s="118"/>
      <c r="G20" s="1"/>
    </row>
    <row r="21" spans="1:7" x14ac:dyDescent="0.25">
      <c r="A21" s="42" t="str">
        <f>'Ranking productos'!B22</f>
        <v>07093000 -- BERENJENAS, FRESCAS O REFRIGERADAS. </v>
      </c>
      <c r="B21" s="4">
        <f>'Ranking productos'!C22</f>
        <v>93733.786030000003</v>
      </c>
      <c r="C21" s="100">
        <v>116229.71</v>
      </c>
      <c r="D21" s="37">
        <f t="shared" si="0"/>
        <v>0.80645289427290145</v>
      </c>
      <c r="E21" s="118"/>
      <c r="G21" s="1"/>
    </row>
    <row r="22" spans="1:7" ht="30" x14ac:dyDescent="0.25">
      <c r="A22" s="42" t="str">
        <f>'Ranking productos'!B23</f>
        <v>08104050 -- FRUTOS DEL VACCINIUM MACROCARPUM Y DEL VACCINIUM CORYMBOSUM, FRESCOS. </v>
      </c>
      <c r="B22" s="4">
        <f>'Ranking productos'!C23</f>
        <v>83958.12563000001</v>
      </c>
      <c r="C22" s="100">
        <v>122161.31</v>
      </c>
      <c r="D22" s="37">
        <f t="shared" si="0"/>
        <v>0.68727263672925587</v>
      </c>
      <c r="E22" s="118"/>
      <c r="G22" s="1"/>
    </row>
    <row r="23" spans="1:7" ht="48.6" customHeight="1" x14ac:dyDescent="0.25">
      <c r="A23" s="42" t="str">
        <f>'Ranking productos'!B24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3" s="4">
        <f>'Ranking productos'!C24</f>
        <v>77235.428409999993</v>
      </c>
      <c r="C23" s="100">
        <v>452548.9</v>
      </c>
      <c r="D23" s="37">
        <f t="shared" si="0"/>
        <v>0.17066758622106912</v>
      </c>
      <c r="E23" s="118"/>
      <c r="G23" s="1"/>
    </row>
    <row r="24" spans="1:7" ht="60" x14ac:dyDescent="0.25">
      <c r="A24" s="42" t="str">
        <f>'Ranking productos'!B25</f>
        <v>15159099 -- ACEITES CONCRETOS Y SUS FRACCIONES; FLUIDOS, INCLUSO REFINADOS, PERO SIN MODIFICAR QUIMICAMENTE (EXCEPTO EN BRUTO O EN ENVASES INMEDIATOS DE CONTENIDO NETO NO SUPERIOR A 1 KG. O QUE SE DESTINEN A USOS TECNICOS O INDUSTRIALES). </v>
      </c>
      <c r="B24" s="4">
        <f>'Ranking productos'!C25</f>
        <v>73872.182489999992</v>
      </c>
      <c r="C24" s="100">
        <v>90100</v>
      </c>
      <c r="D24" s="37">
        <f>B24/C24</f>
        <v>0.81989103762486115</v>
      </c>
      <c r="E24" s="118"/>
      <c r="G24" s="1"/>
    </row>
    <row r="25" spans="1:7" ht="44.25" customHeight="1" x14ac:dyDescent="0.25">
      <c r="A25" s="42" t="str">
        <f>'Ranking productos'!B26</f>
        <v>03075200 -- (DESDE 01.01.2017) PULPO "OCTOPUS SPP.", CONGELADO</v>
      </c>
      <c r="B25" s="4">
        <f>'Ranking productos'!C26</f>
        <v>73631.808279999997</v>
      </c>
      <c r="C25" s="100">
        <v>187166.07</v>
      </c>
      <c r="D25" s="37">
        <f t="shared" si="0"/>
        <v>0.39340361359299791</v>
      </c>
      <c r="E25" s="118"/>
      <c r="G25" s="1"/>
    </row>
    <row r="26" spans="1:7" x14ac:dyDescent="0.25">
      <c r="A26" s="21"/>
      <c r="B26" s="4"/>
      <c r="C26" s="100"/>
      <c r="D26" s="31"/>
    </row>
    <row r="27" spans="1:7" x14ac:dyDescent="0.25">
      <c r="A27" s="33" t="s">
        <v>133</v>
      </c>
      <c r="B27" s="34">
        <f>SUM(B6:B26)</f>
        <v>6446294.76296</v>
      </c>
      <c r="C27" s="103">
        <f>SUM(C6:C26)</f>
        <v>9413736.5300000012</v>
      </c>
      <c r="D27" s="37">
        <f t="shared" si="0"/>
        <v>0.68477535380523324</v>
      </c>
    </row>
    <row r="28" spans="1:7" x14ac:dyDescent="0.25">
      <c r="A28" s="33"/>
      <c r="B28" s="34"/>
      <c r="C28" s="103"/>
      <c r="D28" s="37"/>
    </row>
    <row r="29" spans="1:7" x14ac:dyDescent="0.25">
      <c r="A29" s="24" t="s">
        <v>46</v>
      </c>
      <c r="B29" s="25">
        <f>'Ranking productos'!C30</f>
        <v>8972419.9862199984</v>
      </c>
      <c r="C29" s="102">
        <v>38252613.307930008</v>
      </c>
      <c r="D29" s="38">
        <f t="shared" si="0"/>
        <v>0.23455704618120715</v>
      </c>
    </row>
    <row r="30" spans="1:7" ht="15.75" thickBot="1" x14ac:dyDescent="0.3">
      <c r="A30" s="28" t="s">
        <v>47</v>
      </c>
      <c r="B30" s="9">
        <f>'Ranking productos'!C31</f>
        <v>21336219.963779997</v>
      </c>
      <c r="C30" s="101">
        <v>195105473.87761</v>
      </c>
      <c r="D30" s="39">
        <f>B30/C30</f>
        <v>0.10935736214743132</v>
      </c>
    </row>
    <row r="31" spans="1:7" x14ac:dyDescent="0.25">
      <c r="A31" s="3" t="s">
        <v>38</v>
      </c>
    </row>
    <row r="32" spans="1:7" x14ac:dyDescent="0.25">
      <c r="A32" s="90" t="s">
        <v>168</v>
      </c>
      <c r="C32" s="118"/>
      <c r="D32" s="118"/>
      <c r="E32" s="118"/>
      <c r="F32" s="118"/>
    </row>
    <row r="33" spans="1:6" x14ac:dyDescent="0.25">
      <c r="A33" t="s">
        <v>48</v>
      </c>
      <c r="C33" s="118"/>
      <c r="D33" s="118"/>
      <c r="E33" s="118"/>
      <c r="F33" s="118"/>
    </row>
    <row r="34" spans="1:6" ht="28.9" customHeight="1" x14ac:dyDescent="0.25">
      <c r="A34" s="148" t="s">
        <v>49</v>
      </c>
      <c r="B34" s="148"/>
      <c r="C34" s="148"/>
      <c r="D34" s="68"/>
    </row>
    <row r="35" spans="1:6" x14ac:dyDescent="0.25">
      <c r="A35" s="68"/>
      <c r="B35" s="68"/>
      <c r="C35" s="68"/>
      <c r="D35" s="68"/>
    </row>
    <row r="37" spans="1:6" x14ac:dyDescent="0.25">
      <c r="C37" s="118"/>
    </row>
  </sheetData>
  <mergeCells count="1">
    <mergeCell ref="A34:C3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2024-07-26T08:03:12Z</cp:lastPrinted>
  <dcterms:created xsi:type="dcterms:W3CDTF">2019-11-04T11:31:27Z</dcterms:created>
  <dcterms:modified xsi:type="dcterms:W3CDTF">2024-08-26T11:45:57Z</dcterms:modified>
</cp:coreProperties>
</file>