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37.xml" ContentType="application/vnd.openxmlformats-officedocument.drawing+xml"/>
  <Override PartName="/xl/charts/chart30.xml" ContentType="application/vnd.openxmlformats-officedocument.drawingml.chart+xml"/>
  <Override PartName="/xl/drawings/drawing38.xml" ContentType="application/vnd.openxmlformats-officedocument.drawing+xml"/>
  <Override PartName="/xl/charts/chart31.xml" ContentType="application/vnd.openxmlformats-officedocument.drawingml.chart+xml"/>
  <Override PartName="/xl/drawings/drawing39.xml" ContentType="application/vnd.openxmlformats-officedocument.drawing+xml"/>
  <Override PartName="/xl/charts/chart32.xml" ContentType="application/vnd.openxmlformats-officedocument.drawingml.char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0.100\sscc\Servicios\InformacionyDifusion_Cultura\Comun\estadistica\01_ACTIVIDADES ESTADISTICAS\05.01.12 Bibliotecas\02_INFORMES ANUALES\Informe Bibliotecas 2024\Datos excel y word\"/>
    </mc:Choice>
  </mc:AlternateContent>
  <xr:revisionPtr revIDLastSave="0" documentId="13_ncr:1_{2734848D-AF4F-4978-959F-1CD2121308FD}" xr6:coauthVersionLast="47" xr6:coauthVersionMax="47" xr10:uidLastSave="{00000000-0000-0000-0000-000000000000}"/>
  <bookViews>
    <workbookView xWindow="-120" yWindow="-120" windowWidth="29040" windowHeight="15720" xr2:uid="{22E631E9-0D62-424B-A6F6-ADE2418F08DC}"/>
  </bookViews>
  <sheets>
    <sheet name="Portada" sheetId="2" r:id="rId1"/>
    <sheet name="1.1 y gráfico" sheetId="3" r:id="rId2"/>
    <sheet name="1.2" sheetId="4" r:id="rId3"/>
    <sheet name="1.3" sheetId="5" r:id="rId4"/>
    <sheet name="Gráfico 1.3" sheetId="6" r:id="rId5"/>
    <sheet name="1.4 y 1.5" sheetId="7" r:id="rId6"/>
    <sheet name="Andalucía2.1" sheetId="8" r:id="rId7"/>
    <sheet name="Andalucía2.2" sheetId="9" r:id="rId8"/>
    <sheet name="2.3.1.Almería" sheetId="10" r:id="rId9"/>
    <sheet name="2.3.2.Cádiz" sheetId="11" r:id="rId10"/>
    <sheet name="2.3.3.Córdoba" sheetId="12" r:id="rId11"/>
    <sheet name="2.3.4.Granada" sheetId="13" r:id="rId12"/>
    <sheet name="2.3.5.Huelva" sheetId="14" r:id="rId13"/>
    <sheet name="2.3.6.Jaén" sheetId="15" r:id="rId14"/>
    <sheet name="2.3.7.Málaga" sheetId="16" r:id="rId15"/>
    <sheet name="2.3.8.Sevilla" sheetId="17" r:id="rId16"/>
    <sheet name="3.1" sheetId="18" r:id="rId17"/>
    <sheet name="g3.1a y g3.1b" sheetId="19" r:id="rId18"/>
    <sheet name="3.2 y gráficos" sheetId="20" r:id="rId19"/>
    <sheet name="4.1" sheetId="21" r:id="rId20"/>
    <sheet name="4.2" sheetId="22" r:id="rId21"/>
    <sheet name="5.1" sheetId="23" r:id="rId22"/>
    <sheet name="5.2" sheetId="24" r:id="rId23"/>
    <sheet name="6.1" sheetId="25" r:id="rId24"/>
    <sheet name="7.1" sheetId="26" r:id="rId25"/>
    <sheet name="8.1" sheetId="27" r:id="rId26"/>
    <sheet name="8.2" sheetId="28" r:id="rId27"/>
    <sheet name="9.1 y gráfico" sheetId="29" r:id="rId28"/>
    <sheet name="9.2 y gráfico" sheetId="30" r:id="rId29"/>
    <sheet name="9.3 " sheetId="31" r:id="rId30"/>
    <sheet name="10.1 Andalucía" sheetId="32" r:id="rId31"/>
    <sheet name="10.1 Almería y Cádiz" sheetId="33" r:id="rId32"/>
    <sheet name="10.1 Córdoba y Granada" sheetId="34" r:id="rId33"/>
    <sheet name="10.1 Huelva y Jaén" sheetId="35" r:id="rId34"/>
    <sheet name="10.1 Málaga y Sevilla" sheetId="36" r:id="rId35"/>
    <sheet name="10.2" sheetId="37" r:id="rId36"/>
    <sheet name="10.3" sheetId="38" r:id="rId37"/>
    <sheet name="11.1" sheetId="39" r:id="rId38"/>
    <sheet name="11.2" sheetId="40" r:id="rId39"/>
    <sheet name="12.1.1.Almería" sheetId="41" r:id="rId40"/>
    <sheet name="12.1.2.Cádiz" sheetId="42" r:id="rId41"/>
    <sheet name="12.1.3.Córdoba" sheetId="43" r:id="rId42"/>
    <sheet name="12.1.4.Granada" sheetId="44" r:id="rId43"/>
    <sheet name="12.1.5.Huelva" sheetId="45" r:id="rId44"/>
    <sheet name="12.1.6.Jaén" sheetId="46" r:id="rId45"/>
    <sheet name="12.1.7.Málaga" sheetId="47" r:id="rId46"/>
    <sheet name="12.1.8.Sevilla" sheetId="48" r:id="rId47"/>
  </sheets>
  <externalReferences>
    <externalReference r:id="rId48"/>
  </externalReferences>
  <definedNames>
    <definedName name="_xlnm.Print_Area" localSheetId="1">'1.1 y gráfico'!$A$1:$G$51</definedName>
    <definedName name="_xlnm.Print_Area" localSheetId="2">'1.2'!$B$1:$J$52</definedName>
    <definedName name="_xlnm.Print_Area" localSheetId="3">'1.3'!$B$1:$N$38</definedName>
    <definedName name="_xlnm.Print_Area" localSheetId="5">'1.4 y 1.5'!$B$1:$N$42</definedName>
    <definedName name="_xlnm.Print_Area" localSheetId="31">'10.1 Almería y Cádiz'!$B$1:$L$45</definedName>
    <definedName name="_xlnm.Print_Area" localSheetId="30">'10.1 Andalucía'!$B$1:$L$43</definedName>
    <definedName name="_xlnm.Print_Area" localSheetId="32">'10.1 Córdoba y Granada'!$B$1:$L$45</definedName>
    <definedName name="_xlnm.Print_Area" localSheetId="33">'10.1 Huelva y Jaén'!$B$1:$L$45</definedName>
    <definedName name="_xlnm.Print_Area" localSheetId="34">'10.1 Málaga y Sevilla'!$B$1:$L$45</definedName>
    <definedName name="_xlnm.Print_Area" localSheetId="35">'10.2'!$B$1:$L$47</definedName>
    <definedName name="_xlnm.Print_Area" localSheetId="36">'10.3'!$B$1:$H$54</definedName>
    <definedName name="_xlnm.Print_Area" localSheetId="37">'11.1'!$B$2:$M$53</definedName>
    <definedName name="_xlnm.Print_Area" localSheetId="38">'11.2'!$B$2:$N$94</definedName>
    <definedName name="_xlnm.Print_Area" localSheetId="39">'12.1.1.Almería'!$B$2:$E$119</definedName>
    <definedName name="_xlnm.Print_Area" localSheetId="40">'12.1.2.Cádiz'!$B$2:$E$61</definedName>
    <definedName name="_xlnm.Print_Area" localSheetId="41">'12.1.3.Córdoba'!$B$2:$E$93</definedName>
    <definedName name="_xlnm.Print_Area" localSheetId="42">'12.1.4.Granada'!$B$2:$E$190</definedName>
    <definedName name="_xlnm.Print_Area" localSheetId="43">'12.1.5.Huelva'!$B$2:$E$96</definedName>
    <definedName name="_xlnm.Print_Area" localSheetId="44">'12.1.6.Jaén'!$B$2:$E$113</definedName>
    <definedName name="_xlnm.Print_Area" localSheetId="45">'12.1.7.Málaga'!$B$2:$E$119</definedName>
    <definedName name="_xlnm.Print_Area" localSheetId="46">'12.1.8.Sevilla'!$B$2:$E$122</definedName>
    <definedName name="_xlnm.Print_Area" localSheetId="8">'2.3.1.Almería'!$B$1:$G$26</definedName>
    <definedName name="_xlnm.Print_Area" localSheetId="9">'2.3.2.Cádiz'!$B$1:$G$28</definedName>
    <definedName name="_xlnm.Print_Area" localSheetId="10">'2.3.3.Córdoba'!$B$1:$G$28</definedName>
    <definedName name="_xlnm.Print_Area" localSheetId="11">'2.3.4.Granada'!$B$1:$G$27</definedName>
    <definedName name="_xlnm.Print_Area" localSheetId="12">'2.3.5.Huelva'!$B$1:$G$27</definedName>
    <definedName name="_xlnm.Print_Area" localSheetId="13">'2.3.6.Jaén'!$B$1:$G$28</definedName>
    <definedName name="_xlnm.Print_Area" localSheetId="14">'2.3.7.Málaga'!$B$1:$G$26</definedName>
    <definedName name="_xlnm.Print_Area" localSheetId="15">'2.3.8.Sevilla'!$B$1:$G$26</definedName>
    <definedName name="_xlnm.Print_Area" localSheetId="16">'3.1'!$B$1:$K$55</definedName>
    <definedName name="_xlnm.Print_Area" localSheetId="18">'3.2 y gráficos'!$B$1:$L$36</definedName>
    <definedName name="_xlnm.Print_Area" localSheetId="19">'4.1'!$B$1:$N$42</definedName>
    <definedName name="_xlnm.Print_Area" localSheetId="20">'4.2'!$B$1:$I$42</definedName>
    <definedName name="_xlnm.Print_Area" localSheetId="21">'5.1'!$B$1:$J$51</definedName>
    <definedName name="_xlnm.Print_Area" localSheetId="22">'5.2'!$B$1:$J$65</definedName>
    <definedName name="_xlnm.Print_Area" localSheetId="23">'6.1'!$B$1:$F$50</definedName>
    <definedName name="_xlnm.Print_Area" localSheetId="24">'7.1'!$B$1:$I$44</definedName>
    <definedName name="_xlnm.Print_Area" localSheetId="25">'8.1'!$B$1:$K$47</definedName>
    <definedName name="_xlnm.Print_Area" localSheetId="26">'8.2'!$B$1:$E$45</definedName>
    <definedName name="_xlnm.Print_Area" localSheetId="27">'9.1 y gráfico'!$B$1:$L$41</definedName>
    <definedName name="_xlnm.Print_Area" localSheetId="28">'9.2 y gráfico'!$B$1:$L$38</definedName>
    <definedName name="_xlnm.Print_Area" localSheetId="29">'9.3 '!$B$1:$L$40</definedName>
    <definedName name="_xlnm.Print_Area" localSheetId="6">Andalucía2.1!$B$1:$H$36</definedName>
    <definedName name="_xlnm.Print_Area" localSheetId="7">Andalucía2.2!$B$2:$K$38</definedName>
    <definedName name="_xlnm.Print_Area" localSheetId="17">'g3.1a y g3.1b'!$B$1:$L$37</definedName>
    <definedName name="_xlnm.Print_Area" localSheetId="4">'Gráfico 1.3'!$B$1:$K$39</definedName>
    <definedName name="_xlnm.Print_Area" localSheetId="0">Portada!$A$1:$K$57</definedName>
    <definedName name="_xlnm.Print_Titles" localSheetId="38">'11.2'!$2:$12</definedName>
    <definedName name="_xlnm.Print_Titles" localSheetId="39">'12.1.1.Almería'!$2:$13</definedName>
    <definedName name="_xlnm.Print_Titles" localSheetId="41">'12.1.3.Córdoba'!$2:$13</definedName>
    <definedName name="_xlnm.Print_Titles" localSheetId="42">'12.1.4.Granada'!$2:$13</definedName>
    <definedName name="_xlnm.Print_Titles" localSheetId="43">'12.1.5.Huelva'!$2:$13</definedName>
    <definedName name="_xlnm.Print_Titles" localSheetId="44">'12.1.6.Jaén'!$2:$12</definedName>
    <definedName name="_xlnm.Print_Titles" localSheetId="45">'12.1.7.Málaga'!$2:$12</definedName>
    <definedName name="_xlnm.Print_Titles" localSheetId="46">'12.1.8.Sevilla'!$2:$13</definedName>
    <definedName name="_xlnm.Print_Titles" localSheetId="16">'3.1'!$1:$11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9" i="48" l="1"/>
  <c r="E118" i="48"/>
  <c r="E117" i="48"/>
  <c r="E116" i="48"/>
  <c r="E115" i="48"/>
  <c r="E114" i="48"/>
  <c r="E113" i="48"/>
  <c r="E112" i="48"/>
  <c r="E111" i="48"/>
  <c r="E110" i="48"/>
  <c r="E109" i="48"/>
  <c r="E108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D12" i="48"/>
  <c r="E12" i="48" s="1"/>
  <c r="C12" i="48"/>
  <c r="E116" i="47"/>
  <c r="E115" i="47"/>
  <c r="E114" i="47"/>
  <c r="E113" i="47"/>
  <c r="E112" i="47"/>
  <c r="E111" i="47"/>
  <c r="E110" i="47"/>
  <c r="E109" i="47"/>
  <c r="E108" i="47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50" i="47"/>
  <c r="E49" i="47"/>
  <c r="E48" i="47"/>
  <c r="E47" i="47"/>
  <c r="E46" i="47"/>
  <c r="E45" i="47"/>
  <c r="E44" i="47"/>
  <c r="E43" i="47"/>
  <c r="E42" i="47"/>
  <c r="E41" i="47"/>
  <c r="E40" i="47"/>
  <c r="E39" i="47"/>
  <c r="E38" i="47"/>
  <c r="E37" i="47"/>
  <c r="E36" i="47"/>
  <c r="E35" i="47"/>
  <c r="E34" i="47"/>
  <c r="E33" i="47"/>
  <c r="E32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2" i="47"/>
  <c r="D12" i="47"/>
  <c r="C12" i="47"/>
  <c r="E110" i="46"/>
  <c r="E109" i="46"/>
  <c r="E108" i="46"/>
  <c r="E107" i="46"/>
  <c r="E106" i="46"/>
  <c r="E105" i="46"/>
  <c r="E104" i="46"/>
  <c r="E103" i="46"/>
  <c r="E102" i="46"/>
  <c r="E101" i="46"/>
  <c r="E100" i="46"/>
  <c r="E99" i="46"/>
  <c r="E98" i="46"/>
  <c r="E97" i="46"/>
  <c r="E96" i="46"/>
  <c r="E95" i="46"/>
  <c r="E94" i="46"/>
  <c r="E93" i="46"/>
  <c r="E92" i="46"/>
  <c r="E91" i="46"/>
  <c r="E90" i="46"/>
  <c r="E89" i="46"/>
  <c r="E88" i="46"/>
  <c r="E87" i="46"/>
  <c r="E86" i="46"/>
  <c r="E85" i="46"/>
  <c r="E84" i="46"/>
  <c r="E83" i="46"/>
  <c r="E82" i="46"/>
  <c r="E81" i="46"/>
  <c r="E80" i="46"/>
  <c r="E79" i="46"/>
  <c r="E78" i="46"/>
  <c r="E77" i="46"/>
  <c r="E76" i="46"/>
  <c r="E75" i="46"/>
  <c r="E74" i="46"/>
  <c r="E73" i="46"/>
  <c r="E72" i="46"/>
  <c r="E71" i="46"/>
  <c r="E70" i="46"/>
  <c r="E69" i="46"/>
  <c r="E68" i="46"/>
  <c r="E67" i="46"/>
  <c r="E66" i="46"/>
  <c r="E65" i="46"/>
  <c r="E64" i="46"/>
  <c r="E63" i="46"/>
  <c r="E62" i="46"/>
  <c r="E61" i="46"/>
  <c r="E60" i="46"/>
  <c r="E59" i="46"/>
  <c r="E58" i="46"/>
  <c r="E57" i="46"/>
  <c r="E56" i="46"/>
  <c r="E55" i="46"/>
  <c r="E54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C12" i="46"/>
  <c r="E12" i="46" s="1"/>
  <c r="E93" i="45"/>
  <c r="E92" i="45"/>
  <c r="E91" i="45"/>
  <c r="E90" i="45"/>
  <c r="E89" i="45"/>
  <c r="E88" i="45"/>
  <c r="E87" i="45"/>
  <c r="E86" i="45"/>
  <c r="E85" i="45"/>
  <c r="E84" i="45"/>
  <c r="E83" i="45"/>
  <c r="E82" i="45"/>
  <c r="E81" i="45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/>
  <c r="E51" i="45"/>
  <c r="E50" i="45"/>
  <c r="E49" i="45"/>
  <c r="E48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4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C12" i="45"/>
  <c r="E12" i="45" s="1"/>
  <c r="E187" i="44"/>
  <c r="E186" i="44"/>
  <c r="E185" i="44"/>
  <c r="E184" i="44"/>
  <c r="E183" i="44"/>
  <c r="E182" i="44"/>
  <c r="E181" i="44"/>
  <c r="E180" i="44"/>
  <c r="E179" i="44"/>
  <c r="E178" i="44"/>
  <c r="E177" i="44"/>
  <c r="E176" i="44"/>
  <c r="E175" i="44"/>
  <c r="E174" i="44"/>
  <c r="E173" i="44"/>
  <c r="E172" i="44"/>
  <c r="E171" i="44"/>
  <c r="E170" i="44"/>
  <c r="E169" i="44"/>
  <c r="E168" i="44"/>
  <c r="E167" i="44"/>
  <c r="E166" i="44"/>
  <c r="E165" i="44"/>
  <c r="E164" i="44"/>
  <c r="E163" i="44"/>
  <c r="E162" i="44"/>
  <c r="E161" i="44"/>
  <c r="E160" i="44"/>
  <c r="E159" i="44"/>
  <c r="E158" i="44"/>
  <c r="E157" i="44"/>
  <c r="E156" i="44"/>
  <c r="E155" i="44"/>
  <c r="E154" i="44"/>
  <c r="E153" i="44"/>
  <c r="E152" i="44"/>
  <c r="E151" i="44"/>
  <c r="E150" i="44"/>
  <c r="E149" i="44"/>
  <c r="E148" i="44"/>
  <c r="E147" i="44"/>
  <c r="E146" i="44"/>
  <c r="E145" i="44"/>
  <c r="E144" i="44"/>
  <c r="E143" i="44"/>
  <c r="E142" i="44"/>
  <c r="E141" i="44"/>
  <c r="E140" i="44"/>
  <c r="E139" i="44"/>
  <c r="E138" i="44"/>
  <c r="E137" i="44"/>
  <c r="E136" i="44"/>
  <c r="E135" i="44"/>
  <c r="E134" i="44"/>
  <c r="E133" i="44"/>
  <c r="E132" i="44"/>
  <c r="E131" i="44"/>
  <c r="E130" i="44"/>
  <c r="E129" i="44"/>
  <c r="E128" i="44"/>
  <c r="E127" i="44"/>
  <c r="E126" i="44"/>
  <c r="E125" i="44"/>
  <c r="E124" i="44"/>
  <c r="E123" i="44"/>
  <c r="E122" i="44"/>
  <c r="E121" i="44"/>
  <c r="E120" i="44"/>
  <c r="E119" i="44"/>
  <c r="E118" i="44"/>
  <c r="E117" i="44"/>
  <c r="E116" i="44"/>
  <c r="E115" i="44"/>
  <c r="E114" i="44"/>
  <c r="E113" i="44"/>
  <c r="E112" i="44"/>
  <c r="E111" i="44"/>
  <c r="E110" i="44"/>
  <c r="E109" i="44"/>
  <c r="E108" i="44"/>
  <c r="E107" i="44"/>
  <c r="E106" i="44"/>
  <c r="E105" i="44"/>
  <c r="E104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2" i="44"/>
  <c r="D12" i="44"/>
  <c r="C12" i="44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D12" i="43"/>
  <c r="C12" i="43"/>
  <c r="E12" i="43" s="1"/>
  <c r="E58" i="42"/>
  <c r="E57" i="42"/>
  <c r="E56" i="42"/>
  <c r="E55" i="42"/>
  <c r="E54" i="42"/>
  <c r="E53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D12" i="42"/>
  <c r="C12" i="42"/>
  <c r="E12" i="42" s="1"/>
  <c r="E116" i="41"/>
  <c r="E115" i="41"/>
  <c r="E114" i="41"/>
  <c r="E113" i="41"/>
  <c r="E112" i="41"/>
  <c r="E111" i="41"/>
  <c r="E110" i="41"/>
  <c r="E109" i="41"/>
  <c r="E108" i="41"/>
  <c r="E107" i="41"/>
  <c r="E106" i="41"/>
  <c r="E105" i="41"/>
  <c r="E104" i="41"/>
  <c r="E103" i="41"/>
  <c r="E102" i="41"/>
  <c r="E101" i="41"/>
  <c r="E100" i="41"/>
  <c r="E99" i="41"/>
  <c r="E98" i="41"/>
  <c r="E97" i="41"/>
  <c r="E96" i="41"/>
  <c r="E95" i="41"/>
  <c r="E94" i="41"/>
  <c r="E93" i="41"/>
  <c r="E92" i="41"/>
  <c r="E91" i="41"/>
  <c r="E90" i="41"/>
  <c r="E89" i="41"/>
  <c r="E88" i="41"/>
  <c r="E87" i="41"/>
  <c r="E86" i="41"/>
  <c r="E85" i="41"/>
  <c r="E84" i="41"/>
  <c r="E83" i="41"/>
  <c r="E82" i="41"/>
  <c r="E81" i="41"/>
  <c r="E80" i="41"/>
  <c r="E79" i="41"/>
  <c r="E78" i="41"/>
  <c r="E77" i="41"/>
  <c r="E76" i="41"/>
  <c r="E75" i="41"/>
  <c r="E74" i="41"/>
  <c r="E73" i="41"/>
  <c r="E72" i="41"/>
  <c r="E71" i="41"/>
  <c r="E70" i="41"/>
  <c r="E69" i="41"/>
  <c r="E68" i="41"/>
  <c r="E67" i="41"/>
  <c r="E66" i="41"/>
  <c r="E65" i="41"/>
  <c r="E64" i="41"/>
  <c r="E63" i="41"/>
  <c r="E62" i="41"/>
  <c r="E61" i="41"/>
  <c r="E60" i="41"/>
  <c r="E59" i="41"/>
  <c r="E58" i="41"/>
  <c r="E57" i="41"/>
  <c r="E56" i="41"/>
  <c r="E55" i="41"/>
  <c r="E54" i="41"/>
  <c r="E53" i="41"/>
  <c r="E52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D12" i="41"/>
  <c r="C12" i="41"/>
  <c r="E12" i="41" s="1"/>
  <c r="N75" i="40" l="1"/>
  <c r="J75" i="40"/>
  <c r="L75" i="40" s="1"/>
  <c r="H75" i="40"/>
  <c r="G75" i="40"/>
  <c r="E75" i="40"/>
  <c r="K75" i="40" s="1"/>
  <c r="D75" i="40"/>
  <c r="N74" i="40"/>
  <c r="K74" i="40"/>
  <c r="J74" i="40"/>
  <c r="L74" i="40" s="1"/>
  <c r="H74" i="40"/>
  <c r="G74" i="40"/>
  <c r="E74" i="40"/>
  <c r="D74" i="40"/>
  <c r="N73" i="40"/>
  <c r="H73" i="40"/>
  <c r="G73" i="40"/>
  <c r="E73" i="40"/>
  <c r="K73" i="40" s="1"/>
  <c r="D73" i="40"/>
  <c r="J73" i="40" s="1"/>
  <c r="L73" i="40" s="1"/>
  <c r="N72" i="40"/>
  <c r="K72" i="40"/>
  <c r="J72" i="40"/>
  <c r="L72" i="40" s="1"/>
  <c r="H72" i="40"/>
  <c r="G72" i="40"/>
  <c r="E72" i="40"/>
  <c r="D72" i="40"/>
  <c r="N71" i="40"/>
  <c r="K71" i="40"/>
  <c r="J71" i="40"/>
  <c r="L71" i="40" s="1"/>
  <c r="H71" i="40"/>
  <c r="G71" i="40"/>
  <c r="E71" i="40"/>
  <c r="D71" i="40"/>
  <c r="N70" i="40"/>
  <c r="H70" i="40"/>
  <c r="G70" i="40"/>
  <c r="E70" i="40"/>
  <c r="K70" i="40" s="1"/>
  <c r="D70" i="40"/>
  <c r="J70" i="40" s="1"/>
  <c r="K68" i="40"/>
  <c r="J68" i="40"/>
  <c r="L68" i="40" s="1"/>
  <c r="L67" i="40"/>
  <c r="K67" i="40"/>
  <c r="J67" i="40"/>
  <c r="K66" i="40"/>
  <c r="J66" i="40"/>
  <c r="L66" i="40" s="1"/>
  <c r="K65" i="40"/>
  <c r="J65" i="40"/>
  <c r="L65" i="40" s="1"/>
  <c r="K64" i="40"/>
  <c r="J64" i="40"/>
  <c r="L64" i="40" s="1"/>
  <c r="L63" i="40"/>
  <c r="K63" i="40"/>
  <c r="J63" i="40"/>
  <c r="K61" i="40"/>
  <c r="J61" i="40"/>
  <c r="L61" i="40" s="1"/>
  <c r="K60" i="40"/>
  <c r="J60" i="40"/>
  <c r="L60" i="40" s="1"/>
  <c r="K59" i="40"/>
  <c r="J59" i="40"/>
  <c r="L59" i="40" s="1"/>
  <c r="L58" i="40"/>
  <c r="K58" i="40"/>
  <c r="J58" i="40"/>
  <c r="K57" i="40"/>
  <c r="J57" i="40"/>
  <c r="L57" i="40" s="1"/>
  <c r="K56" i="40"/>
  <c r="J56" i="40"/>
  <c r="L56" i="40" s="1"/>
  <c r="K54" i="40"/>
  <c r="J54" i="40"/>
  <c r="L54" i="40" s="1"/>
  <c r="L53" i="40"/>
  <c r="K53" i="40"/>
  <c r="J53" i="40"/>
  <c r="K52" i="40"/>
  <c r="J52" i="40"/>
  <c r="L52" i="40" s="1"/>
  <c r="K51" i="40"/>
  <c r="J51" i="40"/>
  <c r="L51" i="40" s="1"/>
  <c r="K50" i="40"/>
  <c r="J50" i="40"/>
  <c r="L50" i="40" s="1"/>
  <c r="L49" i="40"/>
  <c r="K49" i="40"/>
  <c r="J49" i="40"/>
  <c r="K47" i="40"/>
  <c r="J47" i="40"/>
  <c r="L47" i="40" s="1"/>
  <c r="K46" i="40"/>
  <c r="J46" i="40"/>
  <c r="L46" i="40" s="1"/>
  <c r="K45" i="40"/>
  <c r="J45" i="40"/>
  <c r="L45" i="40" s="1"/>
  <c r="L44" i="40"/>
  <c r="K44" i="40"/>
  <c r="J44" i="40"/>
  <c r="K43" i="40"/>
  <c r="J43" i="40"/>
  <c r="L43" i="40" s="1"/>
  <c r="K42" i="40"/>
  <c r="J42" i="40"/>
  <c r="L42" i="40" s="1"/>
  <c r="K40" i="40"/>
  <c r="J40" i="40"/>
  <c r="L40" i="40" s="1"/>
  <c r="L39" i="40"/>
  <c r="K39" i="40"/>
  <c r="J39" i="40"/>
  <c r="K38" i="40"/>
  <c r="J38" i="40"/>
  <c r="L38" i="40" s="1"/>
  <c r="K37" i="40"/>
  <c r="J37" i="40"/>
  <c r="L37" i="40" s="1"/>
  <c r="K36" i="40"/>
  <c r="J36" i="40"/>
  <c r="L36" i="40" s="1"/>
  <c r="L35" i="40"/>
  <c r="K35" i="40"/>
  <c r="J35" i="40"/>
  <c r="K33" i="40"/>
  <c r="J33" i="40"/>
  <c r="L33" i="40" s="1"/>
  <c r="K32" i="40"/>
  <c r="J32" i="40"/>
  <c r="L32" i="40" s="1"/>
  <c r="K31" i="40"/>
  <c r="J31" i="40"/>
  <c r="L31" i="40" s="1"/>
  <c r="L30" i="40"/>
  <c r="K30" i="40"/>
  <c r="J30" i="40"/>
  <c r="K29" i="40"/>
  <c r="J29" i="40"/>
  <c r="L29" i="40" s="1"/>
  <c r="K28" i="40"/>
  <c r="J28" i="40"/>
  <c r="L28" i="40" s="1"/>
  <c r="K26" i="40"/>
  <c r="J26" i="40"/>
  <c r="L26" i="40" s="1"/>
  <c r="L25" i="40"/>
  <c r="K25" i="40"/>
  <c r="J25" i="40"/>
  <c r="K24" i="40"/>
  <c r="J24" i="40"/>
  <c r="L24" i="40" s="1"/>
  <c r="K23" i="40"/>
  <c r="J23" i="40"/>
  <c r="L23" i="40" s="1"/>
  <c r="K22" i="40"/>
  <c r="J22" i="40"/>
  <c r="L22" i="40" s="1"/>
  <c r="L21" i="40"/>
  <c r="K21" i="40"/>
  <c r="J21" i="40"/>
  <c r="K19" i="40"/>
  <c r="J19" i="40"/>
  <c r="L19" i="40" s="1"/>
  <c r="K18" i="40"/>
  <c r="J18" i="40"/>
  <c r="L18" i="40" s="1"/>
  <c r="K17" i="40"/>
  <c r="J17" i="40"/>
  <c r="L17" i="40" s="1"/>
  <c r="L16" i="40"/>
  <c r="K16" i="40"/>
  <c r="J16" i="40"/>
  <c r="K15" i="40"/>
  <c r="J15" i="40"/>
  <c r="L15" i="40" s="1"/>
  <c r="K14" i="40"/>
  <c r="J14" i="40"/>
  <c r="L14" i="40" s="1"/>
  <c r="G30" i="39"/>
  <c r="F30" i="39"/>
  <c r="D30" i="39"/>
  <c r="J30" i="39" s="1"/>
  <c r="C30" i="39"/>
  <c r="I30" i="39" s="1"/>
  <c r="K30" i="39" s="1"/>
  <c r="J28" i="39"/>
  <c r="I28" i="39"/>
  <c r="K28" i="39" s="1"/>
  <c r="H28" i="39"/>
  <c r="K26" i="39"/>
  <c r="J26" i="39"/>
  <c r="I26" i="39"/>
  <c r="H26" i="39"/>
  <c r="K24" i="39"/>
  <c r="J24" i="39"/>
  <c r="I24" i="39"/>
  <c r="H24" i="39"/>
  <c r="J22" i="39"/>
  <c r="I22" i="39"/>
  <c r="K22" i="39" s="1"/>
  <c r="J20" i="39"/>
  <c r="K20" i="39" s="1"/>
  <c r="I20" i="39"/>
  <c r="J18" i="39"/>
  <c r="I18" i="39"/>
  <c r="K18" i="39" s="1"/>
  <c r="J16" i="39"/>
  <c r="I16" i="39"/>
  <c r="K16" i="39" s="1"/>
  <c r="J14" i="39"/>
  <c r="I14" i="39"/>
  <c r="K14" i="39" s="1"/>
  <c r="L70" i="40" l="1"/>
  <c r="E13" i="38" l="1"/>
  <c r="E27" i="37"/>
  <c r="C27" i="37"/>
  <c r="F27" i="37" s="1"/>
  <c r="I25" i="37"/>
  <c r="D25" i="37"/>
  <c r="I23" i="37"/>
  <c r="H23" i="37"/>
  <c r="J23" i="37" s="1"/>
  <c r="D21" i="37"/>
  <c r="C21" i="37"/>
  <c r="I19" i="37"/>
  <c r="I17" i="37"/>
  <c r="H17" i="37"/>
  <c r="J17" i="37" s="1"/>
  <c r="C15" i="37"/>
  <c r="E13" i="37"/>
  <c r="I43" i="36"/>
  <c r="I27" i="37" s="1"/>
  <c r="H43" i="36"/>
  <c r="H27" i="37" s="1"/>
  <c r="E43" i="36"/>
  <c r="D43" i="36"/>
  <c r="D27" i="37" s="1"/>
  <c r="C43" i="36"/>
  <c r="J41" i="36"/>
  <c r="L41" i="36" s="1"/>
  <c r="G25" i="38" s="1"/>
  <c r="F41" i="36"/>
  <c r="J39" i="36"/>
  <c r="F39" i="36"/>
  <c r="L39" i="36" s="1"/>
  <c r="F25" i="38" s="1"/>
  <c r="J37" i="36"/>
  <c r="F37" i="36"/>
  <c r="L37" i="36" s="1"/>
  <c r="E25" i="38" s="1"/>
  <c r="J35" i="36"/>
  <c r="F35" i="36"/>
  <c r="L35" i="36" s="1"/>
  <c r="D25" i="38" s="1"/>
  <c r="J33" i="36"/>
  <c r="L33" i="36" s="1"/>
  <c r="C25" i="38" s="1"/>
  <c r="F33" i="36"/>
  <c r="I23" i="36"/>
  <c r="H23" i="36"/>
  <c r="H25" i="37" s="1"/>
  <c r="J25" i="37" s="1"/>
  <c r="E23" i="36"/>
  <c r="E25" i="37" s="1"/>
  <c r="D23" i="36"/>
  <c r="C23" i="36"/>
  <c r="C25" i="37" s="1"/>
  <c r="J21" i="36"/>
  <c r="F21" i="36"/>
  <c r="L21" i="36" s="1"/>
  <c r="G23" i="38" s="1"/>
  <c r="L19" i="36"/>
  <c r="F23" i="38" s="1"/>
  <c r="J19" i="36"/>
  <c r="F19" i="36"/>
  <c r="J17" i="36"/>
  <c r="F17" i="36"/>
  <c r="F23" i="36" s="1"/>
  <c r="L15" i="36"/>
  <c r="D23" i="38" s="1"/>
  <c r="J15" i="36"/>
  <c r="F15" i="36"/>
  <c r="J13" i="36"/>
  <c r="J23" i="36" s="1"/>
  <c r="F13" i="36"/>
  <c r="L13" i="36" s="1"/>
  <c r="C23" i="38" s="1"/>
  <c r="K43" i="35"/>
  <c r="I43" i="35"/>
  <c r="H43" i="35"/>
  <c r="G43" i="35"/>
  <c r="E43" i="35"/>
  <c r="E23" i="37" s="1"/>
  <c r="D43" i="35"/>
  <c r="D23" i="37" s="1"/>
  <c r="C43" i="35"/>
  <c r="C23" i="37" s="1"/>
  <c r="J41" i="35"/>
  <c r="L41" i="35" s="1"/>
  <c r="G21" i="38" s="1"/>
  <c r="F41" i="35"/>
  <c r="J39" i="35"/>
  <c r="F39" i="35"/>
  <c r="L39" i="35" s="1"/>
  <c r="F21" i="38" s="1"/>
  <c r="J37" i="35"/>
  <c r="F37" i="35"/>
  <c r="L37" i="35" s="1"/>
  <c r="E21" i="38" s="1"/>
  <c r="J35" i="35"/>
  <c r="F35" i="35"/>
  <c r="L35" i="35" s="1"/>
  <c r="D21" i="38" s="1"/>
  <c r="J33" i="35"/>
  <c r="J43" i="35" s="1"/>
  <c r="F33" i="35"/>
  <c r="I23" i="35"/>
  <c r="I21" i="37" s="1"/>
  <c r="H23" i="35"/>
  <c r="H21" i="37" s="1"/>
  <c r="E23" i="35"/>
  <c r="E21" i="37" s="1"/>
  <c r="D23" i="35"/>
  <c r="C23" i="35"/>
  <c r="J21" i="35"/>
  <c r="F21" i="35"/>
  <c r="L21" i="35" s="1"/>
  <c r="G19" i="38" s="1"/>
  <c r="L19" i="35"/>
  <c r="F19" i="38" s="1"/>
  <c r="J19" i="35"/>
  <c r="F19" i="35"/>
  <c r="J17" i="35"/>
  <c r="F17" i="35"/>
  <c r="F23" i="35" s="1"/>
  <c r="L23" i="35" s="1"/>
  <c r="L15" i="35"/>
  <c r="D19" i="38" s="1"/>
  <c r="J15" i="35"/>
  <c r="F15" i="35"/>
  <c r="J13" i="35"/>
  <c r="J23" i="35" s="1"/>
  <c r="F13" i="35"/>
  <c r="L13" i="35" s="1"/>
  <c r="C19" i="38" s="1"/>
  <c r="I43" i="34"/>
  <c r="H43" i="34"/>
  <c r="H19" i="37" s="1"/>
  <c r="J19" i="37" s="1"/>
  <c r="F43" i="34"/>
  <c r="E43" i="34"/>
  <c r="E19" i="37" s="1"/>
  <c r="D43" i="34"/>
  <c r="D19" i="37" s="1"/>
  <c r="C43" i="34"/>
  <c r="C19" i="37" s="1"/>
  <c r="F19" i="37" s="1"/>
  <c r="L19" i="37" s="1"/>
  <c r="L41" i="34"/>
  <c r="G17" i="38" s="1"/>
  <c r="J41" i="34"/>
  <c r="F41" i="34"/>
  <c r="L39" i="34"/>
  <c r="F17" i="38" s="1"/>
  <c r="J39" i="34"/>
  <c r="F39" i="34"/>
  <c r="J37" i="34"/>
  <c r="F37" i="34"/>
  <c r="L37" i="34" s="1"/>
  <c r="E17" i="38" s="1"/>
  <c r="L35" i="34"/>
  <c r="D17" i="38" s="1"/>
  <c r="J35" i="34"/>
  <c r="F35" i="34"/>
  <c r="L33" i="34"/>
  <c r="C17" i="38" s="1"/>
  <c r="J33" i="34"/>
  <c r="J43" i="34" s="1"/>
  <c r="F33" i="34"/>
  <c r="I23" i="34"/>
  <c r="H23" i="34"/>
  <c r="E23" i="34"/>
  <c r="E17" i="37" s="1"/>
  <c r="D23" i="34"/>
  <c r="D17" i="37" s="1"/>
  <c r="C23" i="34"/>
  <c r="C17" i="37" s="1"/>
  <c r="F17" i="37" s="1"/>
  <c r="L17" i="37" s="1"/>
  <c r="J21" i="34"/>
  <c r="F21" i="34"/>
  <c r="L21" i="34" s="1"/>
  <c r="G15" i="38" s="1"/>
  <c r="J19" i="34"/>
  <c r="L19" i="34" s="1"/>
  <c r="F15" i="38" s="1"/>
  <c r="F19" i="34"/>
  <c r="J17" i="34"/>
  <c r="F17" i="34"/>
  <c r="L17" i="34" s="1"/>
  <c r="E15" i="38" s="1"/>
  <c r="J15" i="34"/>
  <c r="F15" i="34"/>
  <c r="F23" i="34" s="1"/>
  <c r="J13" i="34"/>
  <c r="J23" i="34" s="1"/>
  <c r="F13" i="34"/>
  <c r="L13" i="34" s="1"/>
  <c r="C15" i="38" s="1"/>
  <c r="J43" i="33"/>
  <c r="I43" i="33"/>
  <c r="I15" i="37" s="1"/>
  <c r="H43" i="33"/>
  <c r="H15" i="37" s="1"/>
  <c r="E43" i="33"/>
  <c r="E15" i="37" s="1"/>
  <c r="D43" i="33"/>
  <c r="D15" i="37" s="1"/>
  <c r="C43" i="33"/>
  <c r="F43" i="33" s="1"/>
  <c r="L43" i="33" s="1"/>
  <c r="L41" i="33"/>
  <c r="G13" i="38" s="1"/>
  <c r="J41" i="33"/>
  <c r="F41" i="33"/>
  <c r="J39" i="33"/>
  <c r="F39" i="33"/>
  <c r="L39" i="33" s="1"/>
  <c r="F13" i="38" s="1"/>
  <c r="L37" i="33"/>
  <c r="J37" i="33"/>
  <c r="F37" i="33"/>
  <c r="J35" i="33"/>
  <c r="F35" i="33"/>
  <c r="L35" i="33" s="1"/>
  <c r="D13" i="38" s="1"/>
  <c r="J33" i="33"/>
  <c r="F33" i="33"/>
  <c r="L33" i="33" s="1"/>
  <c r="C13" i="38" s="1"/>
  <c r="I23" i="33"/>
  <c r="I13" i="37" s="1"/>
  <c r="I29" i="37" s="1"/>
  <c r="H23" i="33"/>
  <c r="H13" i="37" s="1"/>
  <c r="E23" i="33"/>
  <c r="D23" i="33"/>
  <c r="D13" i="37" s="1"/>
  <c r="C23" i="33"/>
  <c r="C13" i="37" s="1"/>
  <c r="L21" i="33"/>
  <c r="G11" i="38" s="1"/>
  <c r="F21" i="33"/>
  <c r="J19" i="33"/>
  <c r="F19" i="33"/>
  <c r="L19" i="33" s="1"/>
  <c r="F11" i="38" s="1"/>
  <c r="J17" i="33"/>
  <c r="L17" i="33" s="1"/>
  <c r="E11" i="38" s="1"/>
  <c r="F17" i="33"/>
  <c r="J15" i="33"/>
  <c r="F15" i="33"/>
  <c r="L15" i="33" s="1"/>
  <c r="D11" i="38" s="1"/>
  <c r="J13" i="33"/>
  <c r="J23" i="33" s="1"/>
  <c r="F13" i="33"/>
  <c r="I23" i="32"/>
  <c r="H23" i="32"/>
  <c r="J23" i="32" s="1"/>
  <c r="E23" i="32"/>
  <c r="D23" i="32"/>
  <c r="C23" i="32"/>
  <c r="J21" i="32"/>
  <c r="F21" i="32"/>
  <c r="L21" i="32" s="1"/>
  <c r="J20" i="32"/>
  <c r="J19" i="32"/>
  <c r="F19" i="32"/>
  <c r="L19" i="32" s="1"/>
  <c r="J18" i="32"/>
  <c r="J17" i="32"/>
  <c r="F17" i="32"/>
  <c r="L17" i="32" s="1"/>
  <c r="L15" i="32"/>
  <c r="C29" i="32" s="1"/>
  <c r="J15" i="32"/>
  <c r="F15" i="32"/>
  <c r="J13" i="32"/>
  <c r="F13" i="32"/>
  <c r="L13" i="32" s="1"/>
  <c r="G32" i="32" l="1"/>
  <c r="F32" i="32"/>
  <c r="E32" i="32"/>
  <c r="C32" i="32"/>
  <c r="D32" i="32"/>
  <c r="L43" i="34"/>
  <c r="G28" i="32"/>
  <c r="D28" i="32"/>
  <c r="E28" i="32"/>
  <c r="C28" i="32"/>
  <c r="F28" i="32"/>
  <c r="F27" i="38"/>
  <c r="J15" i="37"/>
  <c r="E35" i="38"/>
  <c r="F25" i="37"/>
  <c r="L25" i="37" s="1"/>
  <c r="F21" i="37"/>
  <c r="L21" i="37" s="1"/>
  <c r="H13" i="38"/>
  <c r="G33" i="38" s="1"/>
  <c r="E39" i="38"/>
  <c r="D33" i="38"/>
  <c r="D35" i="38"/>
  <c r="G39" i="38"/>
  <c r="J13" i="37"/>
  <c r="H29" i="37"/>
  <c r="J29" i="37" s="1"/>
  <c r="G27" i="38"/>
  <c r="C29" i="37"/>
  <c r="F13" i="37"/>
  <c r="F33" i="38"/>
  <c r="F35" i="38"/>
  <c r="F39" i="38"/>
  <c r="F30" i="32"/>
  <c r="M15" i="32"/>
  <c r="E30" i="32"/>
  <c r="D30" i="32"/>
  <c r="C30" i="32"/>
  <c r="G30" i="32"/>
  <c r="D29" i="37"/>
  <c r="L23" i="34"/>
  <c r="J21" i="37"/>
  <c r="F23" i="37"/>
  <c r="L23" i="37" s="1"/>
  <c r="L23" i="36"/>
  <c r="E31" i="32"/>
  <c r="D31" i="32"/>
  <c r="G31" i="32"/>
  <c r="F31" i="32"/>
  <c r="C31" i="32"/>
  <c r="H25" i="38"/>
  <c r="C39" i="38"/>
  <c r="J27" i="37"/>
  <c r="D39" i="38"/>
  <c r="L27" i="37"/>
  <c r="H17" i="38"/>
  <c r="G35" i="38" s="1"/>
  <c r="C35" i="38"/>
  <c r="E29" i="37"/>
  <c r="D27" i="38"/>
  <c r="F15" i="37"/>
  <c r="L15" i="37" s="1"/>
  <c r="L13" i="33"/>
  <c r="C11" i="38" s="1"/>
  <c r="L15" i="34"/>
  <c r="D15" i="38" s="1"/>
  <c r="H15" i="38" s="1"/>
  <c r="L17" i="35"/>
  <c r="E19" i="38" s="1"/>
  <c r="H19" i="38" s="1"/>
  <c r="L17" i="36"/>
  <c r="E23" i="38" s="1"/>
  <c r="J43" i="36"/>
  <c r="D29" i="32"/>
  <c r="F23" i="33"/>
  <c r="L23" i="33" s="1"/>
  <c r="F23" i="32"/>
  <c r="L23" i="32" s="1"/>
  <c r="M19" i="32" s="1"/>
  <c r="E29" i="32"/>
  <c r="F29" i="32"/>
  <c r="G29" i="32"/>
  <c r="L33" i="35"/>
  <c r="F43" i="35"/>
  <c r="F43" i="36"/>
  <c r="F36" i="38" l="1"/>
  <c r="C36" i="38"/>
  <c r="H36" i="38" s="1"/>
  <c r="D36" i="38"/>
  <c r="G36" i="38"/>
  <c r="G34" i="38"/>
  <c r="C34" i="38"/>
  <c r="F34" i="38"/>
  <c r="E34" i="38"/>
  <c r="M17" i="32"/>
  <c r="L13" i="37"/>
  <c r="L29" i="37" s="1"/>
  <c r="F29" i="37"/>
  <c r="E27" i="38"/>
  <c r="C33" i="38"/>
  <c r="H35" i="38"/>
  <c r="E38" i="38"/>
  <c r="M13" i="32"/>
  <c r="E36" i="38"/>
  <c r="L43" i="36"/>
  <c r="D34" i="38"/>
  <c r="C32" i="38"/>
  <c r="H11" i="38"/>
  <c r="C27" i="38"/>
  <c r="H39" i="38"/>
  <c r="C21" i="38"/>
  <c r="L43" i="35"/>
  <c r="E33" i="38"/>
  <c r="H23" i="38"/>
  <c r="H27" i="38" l="1"/>
  <c r="E40" i="38" s="1"/>
  <c r="G32" i="38"/>
  <c r="E32" i="38"/>
  <c r="H32" i="38" s="1"/>
  <c r="F32" i="38"/>
  <c r="D32" i="38"/>
  <c r="G38" i="38"/>
  <c r="D38" i="38"/>
  <c r="F38" i="38"/>
  <c r="C38" i="38"/>
  <c r="H38" i="38" s="1"/>
  <c r="H34" i="38"/>
  <c r="H21" i="38"/>
  <c r="C37" i="38"/>
  <c r="H33" i="38"/>
  <c r="D37" i="38" l="1"/>
  <c r="H37" i="38" s="1"/>
  <c r="F37" i="38"/>
  <c r="E37" i="38"/>
  <c r="G37" i="38"/>
  <c r="C40" i="38"/>
  <c r="H40" i="38"/>
  <c r="D40" i="38"/>
  <c r="G40" i="38"/>
  <c r="F40" i="38"/>
  <c r="L22" i="31"/>
  <c r="L21" i="31"/>
  <c r="L20" i="31"/>
  <c r="L19" i="31"/>
  <c r="L18" i="31"/>
  <c r="L16" i="31"/>
  <c r="L15" i="31"/>
  <c r="L14" i="31"/>
  <c r="L13" i="31"/>
  <c r="L19" i="30"/>
  <c r="L18" i="30"/>
  <c r="L17" i="30"/>
  <c r="L16" i="30"/>
  <c r="L15" i="30"/>
  <c r="L14" i="30"/>
  <c r="L12" i="30"/>
  <c r="L24" i="29"/>
  <c r="L23" i="29"/>
  <c r="L22" i="29"/>
  <c r="L20" i="29"/>
  <c r="L19" i="29"/>
  <c r="L18" i="29"/>
  <c r="L17" i="29"/>
  <c r="L16" i="29"/>
  <c r="L15" i="29"/>
  <c r="L14" i="29"/>
  <c r="E21" i="28"/>
  <c r="D21" i="28"/>
  <c r="C21" i="28"/>
  <c r="K28" i="27"/>
  <c r="J28" i="27"/>
  <c r="I28" i="27"/>
  <c r="H28" i="27"/>
  <c r="G28" i="27"/>
  <c r="F28" i="27"/>
  <c r="E28" i="27"/>
  <c r="D28" i="27"/>
  <c r="C28" i="27"/>
  <c r="I28" i="26"/>
  <c r="H28" i="26"/>
  <c r="G28" i="26"/>
  <c r="F28" i="26"/>
  <c r="E28" i="26"/>
  <c r="D28" i="26"/>
  <c r="C28" i="26"/>
  <c r="F26" i="26"/>
  <c r="F24" i="26"/>
  <c r="F22" i="26"/>
  <c r="F20" i="26"/>
  <c r="F18" i="26"/>
  <c r="F16" i="26"/>
  <c r="F14" i="26"/>
  <c r="F12" i="26"/>
  <c r="E21" i="25" l="1"/>
  <c r="D21" i="25"/>
  <c r="C21" i="25"/>
  <c r="F19" i="25"/>
  <c r="H19" i="25" s="1"/>
  <c r="G18" i="25"/>
  <c r="F18" i="25"/>
  <c r="H18" i="25" s="1"/>
  <c r="F17" i="25"/>
  <c r="H17" i="25" s="1"/>
  <c r="F16" i="25"/>
  <c r="H16" i="25" s="1"/>
  <c r="F15" i="25"/>
  <c r="H15" i="25" s="1"/>
  <c r="H14" i="25"/>
  <c r="G14" i="25"/>
  <c r="F14" i="25"/>
  <c r="F13" i="25"/>
  <c r="G13" i="25" s="1"/>
  <c r="H12" i="25"/>
  <c r="F12" i="25"/>
  <c r="F21" i="25" s="1"/>
  <c r="G21" i="25" l="1"/>
  <c r="G15" i="25"/>
  <c r="G12" i="25"/>
  <c r="G16" i="25"/>
  <c r="G17" i="25"/>
  <c r="H13" i="25"/>
  <c r="G19" i="25"/>
  <c r="I48" i="24"/>
  <c r="H48" i="24"/>
  <c r="H46" i="24" s="1"/>
  <c r="E48" i="24"/>
  <c r="E46" i="24" s="1"/>
  <c r="D48" i="24"/>
  <c r="I47" i="24"/>
  <c r="H47" i="24"/>
  <c r="E47" i="24"/>
  <c r="D47" i="24"/>
  <c r="D46" i="24" s="1"/>
  <c r="I46" i="24"/>
  <c r="J44" i="24"/>
  <c r="F44" i="24"/>
  <c r="J43" i="24"/>
  <c r="F43" i="24"/>
  <c r="J42" i="24"/>
  <c r="I42" i="24"/>
  <c r="H42" i="24"/>
  <c r="F42" i="24"/>
  <c r="E42" i="24"/>
  <c r="D42" i="24"/>
  <c r="J40" i="24"/>
  <c r="F40" i="24"/>
  <c r="J39" i="24"/>
  <c r="J38" i="24" s="1"/>
  <c r="F39" i="24"/>
  <c r="I38" i="24"/>
  <c r="H38" i="24"/>
  <c r="F38" i="24"/>
  <c r="E38" i="24"/>
  <c r="D38" i="24"/>
  <c r="J36" i="24"/>
  <c r="F36" i="24"/>
  <c r="F48" i="24" s="1"/>
  <c r="J35" i="24"/>
  <c r="J34" i="24" s="1"/>
  <c r="F35" i="24"/>
  <c r="F34" i="24" s="1"/>
  <c r="I34" i="24"/>
  <c r="H34" i="24"/>
  <c r="E34" i="24"/>
  <c r="D34" i="24"/>
  <c r="J32" i="24"/>
  <c r="F32" i="24"/>
  <c r="J31" i="24"/>
  <c r="F31" i="24"/>
  <c r="F30" i="24" s="1"/>
  <c r="J30" i="24"/>
  <c r="I30" i="24"/>
  <c r="H30" i="24"/>
  <c r="E30" i="24"/>
  <c r="D30" i="24"/>
  <c r="J28" i="24"/>
  <c r="F28" i="24"/>
  <c r="J27" i="24"/>
  <c r="F27" i="24"/>
  <c r="F26" i="24" s="1"/>
  <c r="J26" i="24"/>
  <c r="I26" i="24"/>
  <c r="H26" i="24"/>
  <c r="E26" i="24"/>
  <c r="D26" i="24"/>
  <c r="J24" i="24"/>
  <c r="F24" i="24"/>
  <c r="J23" i="24"/>
  <c r="J22" i="24" s="1"/>
  <c r="F23" i="24"/>
  <c r="I22" i="24"/>
  <c r="H22" i="24"/>
  <c r="F22" i="24"/>
  <c r="E22" i="24"/>
  <c r="D22" i="24"/>
  <c r="J20" i="24"/>
  <c r="F20" i="24"/>
  <c r="J19" i="24"/>
  <c r="F19" i="24"/>
  <c r="F47" i="24" s="1"/>
  <c r="J18" i="24"/>
  <c r="I18" i="24"/>
  <c r="H18" i="24"/>
  <c r="F18" i="24"/>
  <c r="E18" i="24"/>
  <c r="D18" i="24"/>
  <c r="J16" i="24"/>
  <c r="J48" i="24" s="1"/>
  <c r="F16" i="24"/>
  <c r="J15" i="24"/>
  <c r="J47" i="24" s="1"/>
  <c r="J46" i="24" s="1"/>
  <c r="F15" i="24"/>
  <c r="I14" i="24"/>
  <c r="H14" i="24"/>
  <c r="F14" i="24"/>
  <c r="E14" i="24"/>
  <c r="D14" i="24"/>
  <c r="H21" i="23"/>
  <c r="G21" i="23"/>
  <c r="I21" i="23" s="1"/>
  <c r="F21" i="23"/>
  <c r="E21" i="23"/>
  <c r="D21" i="23"/>
  <c r="C21" i="23"/>
  <c r="I19" i="23"/>
  <c r="I18" i="23"/>
  <c r="I17" i="23"/>
  <c r="I16" i="23"/>
  <c r="I15" i="23"/>
  <c r="I14" i="23"/>
  <c r="I13" i="23"/>
  <c r="I12" i="23"/>
  <c r="F46" i="24" l="1"/>
  <c r="J14" i="24"/>
  <c r="G23" i="22" l="1"/>
  <c r="H23" i="22" s="1"/>
  <c r="D23" i="22"/>
  <c r="C23" i="22"/>
  <c r="H21" i="22"/>
  <c r="E21" i="22"/>
  <c r="H20" i="22"/>
  <c r="E20" i="22"/>
  <c r="H19" i="22"/>
  <c r="E19" i="22"/>
  <c r="E18" i="22"/>
  <c r="H18" i="22" s="1"/>
  <c r="E17" i="22"/>
  <c r="H17" i="22" s="1"/>
  <c r="E16" i="22"/>
  <c r="H16" i="22" s="1"/>
  <c r="E15" i="22"/>
  <c r="E23" i="22" s="1"/>
  <c r="H14" i="22"/>
  <c r="E14" i="22"/>
  <c r="K25" i="21"/>
  <c r="J25" i="21"/>
  <c r="G25" i="21"/>
  <c r="F25" i="21"/>
  <c r="C25" i="21"/>
  <c r="L23" i="21"/>
  <c r="H23" i="21"/>
  <c r="L22" i="21"/>
  <c r="H22" i="21"/>
  <c r="L21" i="21"/>
  <c r="H21" i="21"/>
  <c r="L20" i="21"/>
  <c r="H20" i="21"/>
  <c r="L19" i="21"/>
  <c r="H19" i="21"/>
  <c r="L18" i="21"/>
  <c r="H18" i="21"/>
  <c r="L17" i="21"/>
  <c r="H17" i="21"/>
  <c r="L16" i="21"/>
  <c r="L25" i="21" s="1"/>
  <c r="H16" i="21"/>
  <c r="H25" i="21" s="1"/>
  <c r="H15" i="22" l="1"/>
  <c r="L16" i="20" l="1"/>
  <c r="L15" i="20"/>
  <c r="L13" i="20"/>
  <c r="J13" i="20"/>
  <c r="I13" i="20"/>
  <c r="H13" i="20"/>
  <c r="G13" i="20"/>
  <c r="F13" i="20"/>
  <c r="E13" i="20"/>
  <c r="D13" i="20"/>
  <c r="C13" i="20"/>
  <c r="L12" i="20"/>
  <c r="L11" i="20"/>
  <c r="J58" i="18"/>
  <c r="I58" i="18"/>
  <c r="H58" i="18"/>
  <c r="G58" i="18"/>
  <c r="F58" i="18"/>
  <c r="E58" i="18"/>
  <c r="D58" i="18"/>
  <c r="C58" i="18"/>
  <c r="K50" i="18"/>
  <c r="K49" i="18"/>
  <c r="K48" i="18"/>
  <c r="K46" i="18"/>
  <c r="K45" i="18"/>
  <c r="K44" i="18"/>
  <c r="K42" i="18"/>
  <c r="K41" i="18"/>
  <c r="K40" i="18"/>
  <c r="K38" i="18"/>
  <c r="K37" i="18"/>
  <c r="K36" i="18"/>
  <c r="K34" i="18"/>
  <c r="K33" i="18"/>
  <c r="K32" i="18"/>
  <c r="K30" i="18"/>
  <c r="K29" i="18"/>
  <c r="K28" i="18"/>
  <c r="K26" i="18"/>
  <c r="K25" i="18"/>
  <c r="K24" i="18"/>
  <c r="K22" i="18"/>
  <c r="K21" i="18"/>
  <c r="K20" i="18"/>
  <c r="K18" i="18"/>
  <c r="K17" i="18"/>
  <c r="K16" i="18"/>
  <c r="K14" i="18"/>
  <c r="K13" i="18"/>
  <c r="K12" i="18"/>
  <c r="G23" i="17" l="1"/>
  <c r="F23" i="17"/>
  <c r="E23" i="17"/>
  <c r="D23" i="17"/>
  <c r="C23" i="17"/>
  <c r="G22" i="17"/>
  <c r="G21" i="17"/>
  <c r="G20" i="17"/>
  <c r="G19" i="17"/>
  <c r="G18" i="17"/>
  <c r="G17" i="17"/>
  <c r="G16" i="17"/>
  <c r="G15" i="17"/>
  <c r="G14" i="17"/>
  <c r="G13" i="17"/>
  <c r="G12" i="17"/>
  <c r="G23" i="16"/>
  <c r="F23" i="16"/>
  <c r="E23" i="16"/>
  <c r="D23" i="16"/>
  <c r="C23" i="16"/>
  <c r="G22" i="16"/>
  <c r="G21" i="16"/>
  <c r="G20" i="16"/>
  <c r="G19" i="16"/>
  <c r="G18" i="16"/>
  <c r="G17" i="16"/>
  <c r="G16" i="16"/>
  <c r="G15" i="16"/>
  <c r="G14" i="16"/>
  <c r="G13" i="16"/>
  <c r="G12" i="16"/>
  <c r="F23" i="15"/>
  <c r="E23" i="15"/>
  <c r="G23" i="15" s="1"/>
  <c r="D23" i="15"/>
  <c r="C23" i="15"/>
  <c r="G22" i="15"/>
  <c r="G20" i="15"/>
  <c r="G19" i="15"/>
  <c r="G18" i="15"/>
  <c r="G17" i="15"/>
  <c r="G16" i="15"/>
  <c r="G15" i="15"/>
  <c r="G14" i="15"/>
  <c r="G13" i="15"/>
  <c r="G12" i="15"/>
  <c r="G23" i="14"/>
  <c r="F23" i="14"/>
  <c r="E23" i="14"/>
  <c r="D23" i="14"/>
  <c r="C23" i="14"/>
  <c r="G22" i="14"/>
  <c r="G19" i="14"/>
  <c r="G18" i="14"/>
  <c r="G17" i="14"/>
  <c r="G16" i="14"/>
  <c r="G15" i="14"/>
  <c r="G14" i="14"/>
  <c r="G13" i="14"/>
  <c r="G12" i="14"/>
  <c r="F23" i="13"/>
  <c r="G23" i="13" s="1"/>
  <c r="E23" i="13"/>
  <c r="D23" i="13"/>
  <c r="C23" i="13"/>
  <c r="G22" i="13"/>
  <c r="G20" i="13"/>
  <c r="G19" i="13"/>
  <c r="G18" i="13"/>
  <c r="G17" i="13"/>
  <c r="G16" i="13"/>
  <c r="G15" i="13"/>
  <c r="G14" i="13"/>
  <c r="G13" i="13"/>
  <c r="G12" i="13"/>
  <c r="G23" i="12"/>
  <c r="F23" i="12"/>
  <c r="E23" i="12"/>
  <c r="D23" i="12"/>
  <c r="C23" i="12"/>
  <c r="G22" i="12"/>
  <c r="G19" i="12"/>
  <c r="G18" i="12"/>
  <c r="G17" i="12"/>
  <c r="G16" i="12"/>
  <c r="G15" i="12"/>
  <c r="G14" i="12"/>
  <c r="G13" i="12"/>
  <c r="G12" i="12"/>
  <c r="F23" i="11"/>
  <c r="G23" i="11" s="1"/>
  <c r="E23" i="11"/>
  <c r="D23" i="11"/>
  <c r="C23" i="11"/>
  <c r="G22" i="11"/>
  <c r="G21" i="11"/>
  <c r="G20" i="11"/>
  <c r="G19" i="11"/>
  <c r="G18" i="11"/>
  <c r="G17" i="11"/>
  <c r="G16" i="11"/>
  <c r="G15" i="11"/>
  <c r="G14" i="11"/>
  <c r="G13" i="11"/>
  <c r="G12" i="11"/>
  <c r="E28" i="10"/>
  <c r="F23" i="10"/>
  <c r="G23" i="10" s="1"/>
  <c r="E23" i="10"/>
  <c r="D23" i="10"/>
  <c r="C23" i="10"/>
  <c r="G22" i="10"/>
  <c r="H21" i="10"/>
  <c r="G21" i="10"/>
  <c r="G20" i="10"/>
  <c r="G19" i="10"/>
  <c r="G18" i="10"/>
  <c r="G17" i="10"/>
  <c r="G16" i="10"/>
  <c r="G15" i="10"/>
  <c r="G14" i="10"/>
  <c r="G13" i="10"/>
  <c r="G12" i="10"/>
  <c r="H20" i="8"/>
  <c r="G20" i="8"/>
  <c r="F20" i="8"/>
  <c r="E20" i="8"/>
  <c r="D20" i="8"/>
  <c r="H19" i="8"/>
  <c r="H18" i="8"/>
  <c r="H17" i="8"/>
  <c r="H16" i="8"/>
  <c r="H15" i="8"/>
  <c r="H14" i="8"/>
  <c r="H13" i="8"/>
  <c r="H12" i="8"/>
  <c r="G39" i="7" l="1"/>
  <c r="D39" i="7"/>
  <c r="I39" i="7" s="1"/>
  <c r="I37" i="7"/>
  <c r="I36" i="7"/>
  <c r="I35" i="7"/>
  <c r="I34" i="7"/>
  <c r="I33" i="7"/>
  <c r="I32" i="7"/>
  <c r="I31" i="7"/>
  <c r="I30" i="7"/>
  <c r="M21" i="7"/>
  <c r="K21" i="7"/>
  <c r="I21" i="7"/>
  <c r="F21" i="7"/>
  <c r="C21" i="7"/>
  <c r="L19" i="7"/>
  <c r="L18" i="7"/>
  <c r="L17" i="7"/>
  <c r="L16" i="7"/>
  <c r="L15" i="7"/>
  <c r="L14" i="7"/>
  <c r="L13" i="7"/>
  <c r="L12" i="7"/>
  <c r="L21" i="7" s="1"/>
  <c r="M35" i="5"/>
  <c r="L35" i="5"/>
  <c r="K35" i="5"/>
  <c r="J35" i="5"/>
  <c r="I35" i="5"/>
  <c r="H35" i="5"/>
  <c r="G35" i="5"/>
  <c r="F35" i="5"/>
  <c r="E35" i="5"/>
  <c r="D35" i="5"/>
  <c r="M34" i="5"/>
  <c r="K34" i="5"/>
  <c r="J34" i="5"/>
  <c r="I34" i="5"/>
  <c r="H34" i="5"/>
  <c r="G34" i="5"/>
  <c r="F34" i="5"/>
  <c r="E34" i="5"/>
  <c r="D34" i="5"/>
  <c r="M33" i="5"/>
  <c r="L33" i="5"/>
  <c r="K33" i="5"/>
  <c r="J33" i="5"/>
  <c r="I33" i="5"/>
  <c r="H33" i="5"/>
  <c r="G33" i="5"/>
  <c r="F33" i="5"/>
  <c r="E33" i="5"/>
  <c r="D33" i="5"/>
  <c r="L31" i="5"/>
  <c r="L30" i="5"/>
  <c r="L28" i="5"/>
  <c r="L27" i="5"/>
  <c r="L25" i="5"/>
  <c r="L24" i="5"/>
  <c r="L22" i="5"/>
  <c r="L21" i="5"/>
  <c r="L19" i="5"/>
  <c r="L16" i="5"/>
  <c r="L15" i="5"/>
  <c r="L13" i="5"/>
  <c r="L12" i="5"/>
  <c r="L10" i="5"/>
  <c r="L34" i="5" s="1"/>
  <c r="L9" i="5"/>
  <c r="I32" i="4"/>
  <c r="G32" i="4"/>
  <c r="F32" i="4"/>
  <c r="E32" i="4"/>
  <c r="D32" i="4"/>
  <c r="C32" i="4"/>
  <c r="H31" i="4"/>
  <c r="H30" i="4"/>
  <c r="H29" i="4"/>
  <c r="H28" i="4"/>
  <c r="H27" i="4"/>
  <c r="H26" i="4"/>
  <c r="H25" i="4"/>
  <c r="H32" i="4" s="1"/>
  <c r="H24" i="4"/>
  <c r="I19" i="4"/>
  <c r="G19" i="4"/>
  <c r="F19" i="4"/>
  <c r="E19" i="4"/>
  <c r="D19" i="4"/>
  <c r="C19" i="4"/>
  <c r="H18" i="4"/>
  <c r="H17" i="4"/>
  <c r="H16" i="4"/>
  <c r="H15" i="4"/>
  <c r="H14" i="4"/>
  <c r="H13" i="4"/>
  <c r="H12" i="4"/>
  <c r="H11" i="4"/>
  <c r="H19" i="4" s="1"/>
  <c r="F37" i="3"/>
  <c r="E37" i="3"/>
  <c r="D37" i="3"/>
  <c r="F36" i="3"/>
  <c r="E36" i="3"/>
  <c r="G36" i="3" s="1"/>
  <c r="D36" i="3"/>
  <c r="F35" i="3"/>
  <c r="E35" i="3"/>
  <c r="G35" i="3" s="1"/>
  <c r="D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37" i="3" s="1"/>
  <c r="G12" i="3"/>
  <c r="G11" i="3"/>
</calcChain>
</file>

<file path=xl/sharedStrings.xml><?xml version="1.0" encoding="utf-8"?>
<sst xmlns="http://schemas.openxmlformats.org/spreadsheetml/2006/main" count="1884" uniqueCount="1041">
  <si>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Bibliotecas públicas de Andalucía. </t>
    </r>
    <r>
      <rPr>
        <b/>
        <sz val="10.5"/>
        <color indexed="17"/>
        <rFont val="Source Sans Pro"/>
        <family val="2"/>
      </rPr>
      <t>Año 2024</t>
    </r>
  </si>
  <si>
    <r>
      <t xml:space="preserve">1.1 </t>
    </r>
    <r>
      <rPr>
        <sz val="10.5"/>
        <rFont val="Source Sans Pro"/>
        <family val="2"/>
      </rPr>
      <t>Número de bibliotecas por puntos de servicio</t>
    </r>
  </si>
  <si>
    <t>Unidades administrativas</t>
  </si>
  <si>
    <t>Puntos de 
servicio fijos</t>
  </si>
  <si>
    <t>Puntos de 
servicio móviles</t>
  </si>
  <si>
    <t>Total puntos 
de servicio</t>
  </si>
  <si>
    <t>Almería</t>
  </si>
  <si>
    <t>Creadas</t>
  </si>
  <si>
    <t>Desaparecidas</t>
  </si>
  <si>
    <t>Existentes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</si>
  <si>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</si>
  <si>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</si>
  <si>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</si>
  <si>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</si>
  <si>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</si>
  <si>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</si>
  <si>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</si>
  <si>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</si>
  <si>
    <t>"-": Valor nulo</t>
  </si>
  <si>
    <t>Se han considerado todas las bibliotecas existentes en directorio, tanto abiertas como cerradas temporalmente en 2024.</t>
  </si>
  <si>
    <r>
      <t xml:space="preserve">1.2a </t>
    </r>
    <r>
      <rPr>
        <sz val="10.5"/>
        <rFont val="Source Sans Pro"/>
        <family val="2"/>
      </rPr>
      <t>Número de bibliotecas por superficie útil</t>
    </r>
  </si>
  <si>
    <r>
      <t>Menos de 
100 m</t>
    </r>
    <r>
      <rPr>
        <b/>
        <vertAlign val="superscript"/>
        <sz val="10.5"/>
        <color indexed="9"/>
        <rFont val="Source Sans Pro"/>
        <family val="2"/>
      </rPr>
      <t>2</t>
    </r>
  </si>
  <si>
    <r>
      <t>De 100 a 249 m</t>
    </r>
    <r>
      <rPr>
        <b/>
        <vertAlign val="superscript"/>
        <sz val="10.5"/>
        <color indexed="9"/>
        <rFont val="Source Sans Pro"/>
        <family val="2"/>
      </rPr>
      <t>2</t>
    </r>
  </si>
  <si>
    <r>
      <t>De 250 a 
499 m</t>
    </r>
    <r>
      <rPr>
        <b/>
        <vertAlign val="superscript"/>
        <sz val="10.5"/>
        <color indexed="9"/>
        <rFont val="Source Sans Pro"/>
        <family val="2"/>
      </rPr>
      <t>2</t>
    </r>
  </si>
  <si>
    <r>
      <t>De 500 a 999 m</t>
    </r>
    <r>
      <rPr>
        <b/>
        <vertAlign val="superscript"/>
        <sz val="10.5"/>
        <color indexed="9"/>
        <rFont val="Source Sans Pro"/>
        <family val="2"/>
      </rPr>
      <t>2</t>
    </r>
  </si>
  <si>
    <r>
      <t>Más de 1000 m</t>
    </r>
    <r>
      <rPr>
        <b/>
        <vertAlign val="superscript"/>
        <sz val="10.5"/>
        <color indexed="9"/>
        <rFont val="Source Sans Pro"/>
        <family val="2"/>
      </rPr>
      <t>2</t>
    </r>
  </si>
  <si>
    <t>NS/NC</t>
  </si>
  <si>
    <t>Total puntos de servicio fijos</t>
  </si>
  <si>
    <t>Superficie media</t>
  </si>
  <si>
    <r>
      <t xml:space="preserve">1.2b </t>
    </r>
    <r>
      <rPr>
        <sz val="10.5"/>
        <rFont val="Source Sans Pro"/>
        <family val="2"/>
      </rPr>
      <t>Número de bibliotecas por superficie útil de uso bibliotecario.</t>
    </r>
  </si>
  <si>
    <t>Se han considerado las bibliotecas con actividad durante algún periodo de 2024.</t>
  </si>
  <si>
    <t>Hasta 2.000</t>
  </si>
  <si>
    <t>De 2.001 
a 5.000</t>
  </si>
  <si>
    <t>De 5.001 
a 10.000</t>
  </si>
  <si>
    <t>De 10.001 
a 20.000</t>
  </si>
  <si>
    <t>De 20.001 
a 50.000</t>
  </si>
  <si>
    <t>De 50.001 
a 100.000</t>
  </si>
  <si>
    <t>De 100.001 
a 200.000</t>
  </si>
  <si>
    <t>Mas de 200.000</t>
  </si>
  <si>
    <t>Total</t>
  </si>
  <si>
    <t>Tamaño medio de colección</t>
  </si>
  <si>
    <t>Unidades Administrativas</t>
  </si>
  <si>
    <t>Puntos de Servicio Fijos</t>
  </si>
  <si>
    <t>Puntos de Servicio Móviles</t>
  </si>
  <si>
    <t>Nota: No se incluye en el gráfico la falta de respuesta.</t>
  </si>
  <si>
    <r>
      <t xml:space="preserve">1.4 </t>
    </r>
    <r>
      <rPr>
        <sz val="10.5"/>
        <rFont val="Source Sans Pro"/>
        <family val="2"/>
      </rPr>
      <t>Número de bibliotecas por horas de apertura</t>
    </r>
  </si>
  <si>
    <t>Menos de 
10 h</t>
  </si>
  <si>
    <t>De 10 
a 20 h</t>
  </si>
  <si>
    <t>De 21 
a 40 h</t>
  </si>
  <si>
    <t>Más de 
40 h</t>
  </si>
  <si>
    <t>Media horas apertura</t>
  </si>
  <si>
    <r>
      <t xml:space="preserve">1.5 </t>
    </r>
    <r>
      <rPr>
        <sz val="10.5"/>
        <rFont val="Source Sans Pro"/>
        <family val="2"/>
      </rPr>
      <t>Número de unidades administrativas por origen financiero</t>
    </r>
  </si>
  <si>
    <t>Público</t>
  </si>
  <si>
    <t>Privado</t>
  </si>
  <si>
    <r>
      <rPr>
        <b/>
        <sz val="10.5"/>
        <rFont val="Source Sans Pro"/>
        <family val="2"/>
      </rPr>
      <t>2.1</t>
    </r>
    <r>
      <rPr>
        <sz val="10.5"/>
        <rFont val="Source Sans Pro"/>
        <family val="2"/>
      </rPr>
      <t xml:space="preserve"> Población servida por grupos de población. Total Andalucía</t>
    </r>
  </si>
  <si>
    <t>Número total de municipios</t>
  </si>
  <si>
    <t>Número de municipios 
con algún punto 
de servicio</t>
  </si>
  <si>
    <r>
      <t>Número total de habitantes</t>
    </r>
    <r>
      <rPr>
        <b/>
        <vertAlign val="superscript"/>
        <sz val="10.5"/>
        <color indexed="26"/>
        <rFont val="Source Sans Pro"/>
        <family val="2"/>
      </rPr>
      <t>1</t>
    </r>
  </si>
  <si>
    <t>Número de 
habitantes 
servidos</t>
  </si>
  <si>
    <t>Porcentaje de 
población servida</t>
  </si>
  <si>
    <r>
      <t>1</t>
    </r>
    <r>
      <rPr>
        <sz val="9"/>
        <rFont val="Source Sans Pro"/>
        <family val="2"/>
      </rPr>
      <t>FUENTE: INE. Padrón municipal. Población referida a 1/1/24</t>
    </r>
  </si>
  <si>
    <r>
      <rPr>
        <b/>
        <sz val="9"/>
        <rFont val="Source Sans Pro"/>
        <family val="2"/>
      </rPr>
      <t>Municipios servidos:</t>
    </r>
    <r>
      <rPr>
        <sz val="9"/>
        <rFont val="Source Sans Pro"/>
        <family val="2"/>
      </rPr>
      <t xml:space="preserve"> municipios con alguna biblioteca abierta durante el periodo de referencia.</t>
    </r>
  </si>
  <si>
    <r>
      <rPr>
        <b/>
        <sz val="10.5"/>
        <rFont val="Source Sans Pro"/>
        <family val="2"/>
      </rPr>
      <t>2.2</t>
    </r>
    <r>
      <rPr>
        <sz val="10.5"/>
        <rFont val="Source Sans Pro"/>
        <family val="2"/>
      </rPr>
      <t xml:space="preserve"> Porcentaje de población servida según tamaño de población por provincias</t>
    </r>
  </si>
  <si>
    <t>Menos de 500 habitantes</t>
  </si>
  <si>
    <t>&lt;500 h</t>
  </si>
  <si>
    <t>De 501 a 1.000 habitantes</t>
  </si>
  <si>
    <t>501 a 1.000 h</t>
  </si>
  <si>
    <t>De 1.001 a 2.000 habitantes</t>
  </si>
  <si>
    <t>1.001 a 2.000 h</t>
  </si>
  <si>
    <t>De 2.001 a 3.000 habitantes</t>
  </si>
  <si>
    <t>2.001 a 3.000 h</t>
  </si>
  <si>
    <t>De 3.001 a 5.000 habitantes</t>
  </si>
  <si>
    <t>3.001 a 5.000 h</t>
  </si>
  <si>
    <t>De 5.001 a 10.000 habitantes</t>
  </si>
  <si>
    <t>5.001 a 10.000 h</t>
  </si>
  <si>
    <t>De 10.001 a 20.000 habitantes</t>
  </si>
  <si>
    <t>10.001 a 20.000 h</t>
  </si>
  <si>
    <t>De 20.001 a 50.000 habitantes</t>
  </si>
  <si>
    <t>20.001 a 50.000 h</t>
  </si>
  <si>
    <t>De 50.001 a 100.000 habitantes</t>
  </si>
  <si>
    <t>50.001 a 100.000 h</t>
  </si>
  <si>
    <t>De 100. 001 a 500.000 habitantes</t>
  </si>
  <si>
    <t>100.001 a 500.000 h</t>
  </si>
  <si>
    <t>Municipio capital</t>
  </si>
  <si>
    <t>Capital</t>
  </si>
  <si>
    <t>"-": Valor nulo. No existen municipios en dicha provincia en ese tramo de población.</t>
  </si>
  <si>
    <r>
      <rPr>
        <b/>
        <sz val="10.5"/>
        <rFont val="Source Sans Pro"/>
        <family val="2"/>
      </rPr>
      <t>2.3.1</t>
    </r>
    <r>
      <rPr>
        <sz val="10.5"/>
        <rFont val="Source Sans Pro"/>
        <family val="2"/>
      </rPr>
      <t xml:space="preserve"> Población servida por grupos de población. Almería</t>
    </r>
  </si>
  <si>
    <t>Número 
de municipios 
con algún punto 
de servicio</t>
  </si>
  <si>
    <t>Porcentaje de población servida</t>
  </si>
  <si>
    <t>"-": No procede</t>
  </si>
  <si>
    <r>
      <t>2.3.2</t>
    </r>
    <r>
      <rPr>
        <sz val="10.5"/>
        <rFont val="Source Sans Pro"/>
        <family val="2"/>
      </rPr>
      <t xml:space="preserve"> Población servida por grupos de población. Cádiz</t>
    </r>
  </si>
  <si>
    <r>
      <t>2.3.3</t>
    </r>
    <r>
      <rPr>
        <sz val="10.5"/>
        <rFont val="Source Sans Pro"/>
        <family val="2"/>
      </rPr>
      <t xml:space="preserve"> Población servida por grupos de población. Córdoba</t>
    </r>
  </si>
  <si>
    <r>
      <t>2.3.4</t>
    </r>
    <r>
      <rPr>
        <sz val="10.5"/>
        <rFont val="Source Sans Pro"/>
        <family val="2"/>
      </rPr>
      <t xml:space="preserve"> Población servida por grupos de población. Granada</t>
    </r>
  </si>
  <si>
    <r>
      <t>2.3.5</t>
    </r>
    <r>
      <rPr>
        <sz val="10.5"/>
        <rFont val="Source Sans Pro"/>
        <family val="2"/>
      </rPr>
      <t xml:space="preserve"> Población servida por grupos de población.Huelva</t>
    </r>
  </si>
  <si>
    <r>
      <t>2.3.6</t>
    </r>
    <r>
      <rPr>
        <sz val="10.5"/>
        <rFont val="Source Sans Pro"/>
        <family val="2"/>
      </rPr>
      <t xml:space="preserve"> Población servida por grupos de población. Jaén</t>
    </r>
  </si>
  <si>
    <r>
      <t>2.3.7</t>
    </r>
    <r>
      <rPr>
        <sz val="10.5"/>
        <rFont val="Source Sans Pro"/>
        <family val="2"/>
      </rPr>
      <t xml:space="preserve"> Población servida por grupos de población. Málaga</t>
    </r>
  </si>
  <si>
    <r>
      <t>2.3.8</t>
    </r>
    <r>
      <rPr>
        <sz val="10.5"/>
        <rFont val="Source Sans Pro"/>
        <family val="2"/>
      </rPr>
      <t xml:space="preserve"> Población servida por grupos de población. Sevilla</t>
    </r>
  </si>
  <si>
    <r>
      <rPr>
        <b/>
        <sz val="10.5"/>
        <rFont val="Source Sans Pro"/>
        <family val="2"/>
      </rPr>
      <t>3.1</t>
    </r>
    <r>
      <rPr>
        <sz val="10.5"/>
        <rFont val="Source Sans Pro"/>
        <family val="2"/>
      </rPr>
      <t xml:space="preserve"> Fondos de las bibliotecas públicas de Andalucía por tipo.</t>
    </r>
  </si>
  <si>
    <t>Libros</t>
  </si>
  <si>
    <t>Adquisiciones</t>
  </si>
  <si>
    <t>Bajas</t>
  </si>
  <si>
    <t>Manuscritos</t>
  </si>
  <si>
    <t>Audiovisuales</t>
  </si>
  <si>
    <t>Documentos sonoros</t>
  </si>
  <si>
    <t>Diapositivas</t>
  </si>
  <si>
    <t>Documentos electrónicos</t>
  </si>
  <si>
    <t>Vídeos/DVDs</t>
  </si>
  <si>
    <t>Microformas</t>
  </si>
  <si>
    <t>Documentos cartográficos</t>
  </si>
  <si>
    <t>Música impresa</t>
  </si>
  <si>
    <t>Documentos gráficos</t>
  </si>
  <si>
    <t>Nivel de respuesta</t>
  </si>
  <si>
    <t>Los datos están referidos a 31/12/2024</t>
  </si>
  <si>
    <r>
      <rPr>
        <b/>
        <sz val="10.5"/>
        <rFont val="Source Sans Pro"/>
        <family val="2"/>
      </rPr>
      <t>3.2</t>
    </r>
    <r>
      <rPr>
        <sz val="10.5"/>
        <rFont val="Source Sans Pro"/>
        <family val="2"/>
      </rPr>
      <t xml:space="preserve"> Total de títulos de publicaciones periódicas por provincias.</t>
    </r>
  </si>
  <si>
    <t>Nº de títulos en curso</t>
  </si>
  <si>
    <t>Nº de títulos cerrados</t>
  </si>
  <si>
    <t>Nº de títulos suscritos en el año</t>
  </si>
  <si>
    <t>Nº de títulos expurgados en el año</t>
  </si>
  <si>
    <t>Nivel de respuesta: Almería, 96,6%; Cádiz, 96,9%; Córdoba, 93,3%; Granada, 97%; Huelva, 94,7%; Jaén, 85,9%; Málaga, 100%; Sevilla, 94,5%; Andalucía,95,2%</t>
  </si>
  <si>
    <r>
      <rPr>
        <b/>
        <sz val="10.5"/>
        <rFont val="Source Sans Pro"/>
        <family val="2"/>
      </rPr>
      <t>4.1</t>
    </r>
    <r>
      <rPr>
        <sz val="10.5"/>
        <rFont val="Source Sans Pro"/>
        <family val="2"/>
      </rPr>
      <t xml:space="preserve"> Personas usuarias inscritas y visitantes</t>
    </r>
  </si>
  <si>
    <t>Visitantes</t>
  </si>
  <si>
    <t>Personas usuarias inscritas</t>
  </si>
  <si>
    <t>Nuevas personas usuarias</t>
  </si>
  <si>
    <t>Total a 31/12/24</t>
  </si>
  <si>
    <t>Hombres</t>
  </si>
  <si>
    <t>Mujeres</t>
  </si>
  <si>
    <t xml:space="preserve">Hombres </t>
  </si>
  <si>
    <r>
      <rPr>
        <b/>
        <sz val="10.5"/>
        <rFont val="Source Sans Pro"/>
        <family val="2"/>
      </rPr>
      <t>4.2</t>
    </r>
    <r>
      <rPr>
        <sz val="10.5"/>
        <rFont val="Source Sans Pro"/>
        <family val="2"/>
      </rPr>
      <t xml:space="preserve"> Prestatarios activos por sexo y número de préstamos por prestatario activo</t>
    </r>
  </si>
  <si>
    <t>Prestatarios activos</t>
  </si>
  <si>
    <t>Préstamos</t>
  </si>
  <si>
    <t>Nº de préstamos por prestatario activo</t>
  </si>
  <si>
    <r>
      <rPr>
        <b/>
        <sz val="10.5"/>
        <rFont val="Source Sans Pro"/>
        <family val="2"/>
      </rPr>
      <t>5.1</t>
    </r>
    <r>
      <rPr>
        <sz val="10.5"/>
        <rFont val="Source Sans Pro"/>
        <family val="2"/>
      </rPr>
      <t xml:space="preserve"> Número de documentos prestados.</t>
    </r>
  </si>
  <si>
    <t>Publicaciones periódicas</t>
  </si>
  <si>
    <t>Documentos audiovisuales</t>
  </si>
  <si>
    <t>Otros documentos</t>
  </si>
  <si>
    <t>Nivel de 
respuesta</t>
  </si>
  <si>
    <r>
      <rPr>
        <b/>
        <sz val="9"/>
        <rFont val="Source Sans Pro"/>
        <family val="2"/>
      </rPr>
      <t>Documentos audiovisuales:</t>
    </r>
    <r>
      <rPr>
        <sz val="9"/>
        <rFont val="Source Sans Pro"/>
        <family val="2"/>
      </rPr>
      <t xml:space="preserve"> Incluye el préstamo de documentos videográficos y de diapositivas</t>
    </r>
  </si>
  <si>
    <r>
      <rPr>
        <b/>
        <sz val="10.5"/>
        <rFont val="Source Sans Pro"/>
        <family val="2"/>
      </rPr>
      <t>5.2</t>
    </r>
    <r>
      <rPr>
        <sz val="10.5"/>
        <rFont val="Source Sans Pro"/>
        <family val="2"/>
      </rPr>
      <t xml:space="preserve"> Número de préstamos interbibliotecarios efectuados y recibidos.</t>
    </r>
  </si>
  <si>
    <t>Préstamos efectuados</t>
  </si>
  <si>
    <t>Préstamos recibidos</t>
  </si>
  <si>
    <t>Bibliotecas españolas</t>
  </si>
  <si>
    <t>Bibliotecas extranjeras</t>
  </si>
  <si>
    <t>Originales</t>
  </si>
  <si>
    <t>Copias</t>
  </si>
  <si>
    <t>Nivel de respuesta: Almería, 96,6%; Cádiz, 96,9%; Córdoba, 93,3%; Granada, 97%; Huelva, 94,7%; Jaén, 85,9%; 
Málaga, 100%; Sevilla, 94,5%; Andalucía,95,2%</t>
  </si>
  <si>
    <r>
      <rPr>
        <b/>
        <sz val="10.5"/>
        <rFont val="Source Sans Pro"/>
        <family val="2"/>
      </rPr>
      <t>6.1</t>
    </r>
    <r>
      <rPr>
        <sz val="10.5"/>
        <rFont val="Source Sans Pro"/>
        <family val="2"/>
      </rPr>
      <t xml:space="preserve"> Actividades culturales</t>
    </r>
  </si>
  <si>
    <t>Nº de bibliotecas 
con alguna actividad</t>
  </si>
  <si>
    <t>Nº de actividades organizadas por 
la biblioteca</t>
  </si>
  <si>
    <t>Nº de actividades no organizadas por 
la biblioteca</t>
  </si>
  <si>
    <t>Total de actividades</t>
  </si>
  <si>
    <r>
      <rPr>
        <b/>
        <sz val="10.5"/>
        <rFont val="Source Sans Pro"/>
        <family val="2"/>
      </rPr>
      <t>7.1</t>
    </r>
    <r>
      <rPr>
        <sz val="10.5"/>
        <rFont val="Source Sans Pro"/>
        <family val="2"/>
      </rPr>
      <t xml:space="preserve"> Equipamiento de las bibliotecas públicas andaluzas.</t>
    </r>
  </si>
  <si>
    <t>Puestos de consulta</t>
  </si>
  <si>
    <t>Estantes libres (metros)</t>
  </si>
  <si>
    <t>Estantes de depósito (metros)</t>
  </si>
  <si>
    <t>Estantes 
totales (metros)</t>
  </si>
  <si>
    <t>Fococopiadoras</t>
  </si>
  <si>
    <t>Ordenadores para uso público</t>
  </si>
  <si>
    <t>Ordenadores para uso interno</t>
  </si>
  <si>
    <t>Nivel de respuesta: Almería, 96,6%; Cádiz, 96,9%; Córdoba, 93,3%; Granada, 97%; Huelva, 94,7%; Jaén, 85,9%; Málaga, 100%; Sevilla, 94,5%; Andalucía, 95,2%</t>
  </si>
  <si>
    <r>
      <rPr>
        <b/>
        <sz val="10.5"/>
        <rFont val="Source Sans Pro"/>
        <family val="2"/>
      </rPr>
      <t>8.1</t>
    </r>
    <r>
      <rPr>
        <sz val="10.5"/>
        <rFont val="Source Sans Pro"/>
        <family val="2"/>
      </rPr>
      <t xml:space="preserve"> Nº de bibliotecas con funciones automatizadas.</t>
    </r>
  </si>
  <si>
    <t>Con alguna 
funcion 
automatizada</t>
  </si>
  <si>
    <t>Catalogación</t>
  </si>
  <si>
    <t>Publicaciones 
periódicas</t>
  </si>
  <si>
    <t>Préstamo</t>
  </si>
  <si>
    <t>OPAC</t>
  </si>
  <si>
    <t>Estadísticas</t>
  </si>
  <si>
    <t>Préstamo 
interbibliotecario</t>
  </si>
  <si>
    <t>Autopréstamo</t>
  </si>
  <si>
    <r>
      <rPr>
        <b/>
        <sz val="10.5"/>
        <rFont val="Source Sans Pro"/>
        <family val="2"/>
      </rPr>
      <t>8.2</t>
    </r>
    <r>
      <rPr>
        <sz val="10.5"/>
        <rFont val="Source Sans Pro"/>
        <family val="2"/>
      </rPr>
      <t xml:space="preserve"> Servicios de Internet prestados.</t>
    </r>
  </si>
  <si>
    <t>Nº de bibliotecas 
con OPAC Web</t>
  </si>
  <si>
    <t>Nº de bibliotecas con Internet para usuarios</t>
  </si>
  <si>
    <t>Nº de usuarios de Internet</t>
  </si>
  <si>
    <r>
      <rPr>
        <b/>
        <sz val="10.5"/>
        <rFont val="Source Sans Pro"/>
        <family val="2"/>
      </rPr>
      <t xml:space="preserve">9.1 </t>
    </r>
    <r>
      <rPr>
        <sz val="10.5"/>
        <rFont val="Source Sans Pro"/>
        <family val="2"/>
      </rPr>
      <t>Número de bibliotecas con servicio de préstamo por tipo de préstamo</t>
    </r>
  </si>
  <si>
    <t>Servicio de préstamo</t>
  </si>
  <si>
    <t xml:space="preserve">    … de libros</t>
  </si>
  <si>
    <t xml:space="preserve">    … de publicaciones periódicas</t>
  </si>
  <si>
    <t xml:space="preserve">    … de documentos sonoros</t>
  </si>
  <si>
    <t xml:space="preserve">    … de documentos audiovisuales</t>
  </si>
  <si>
    <t xml:space="preserve">    … de documentos electrónicos</t>
  </si>
  <si>
    <t xml:space="preserve">    … de e-readers</t>
  </si>
  <si>
    <t xml:space="preserve">    … de portátiles de uso público</t>
  </si>
  <si>
    <t>Préstamo llevado a domicilio</t>
  </si>
  <si>
    <t>Préstamo colectivo</t>
  </si>
  <si>
    <t>Préstamo interbibliotecario</t>
  </si>
  <si>
    <r>
      <t xml:space="preserve">9.2 </t>
    </r>
    <r>
      <rPr>
        <sz val="10.5"/>
        <rFont val="Source Sans Pro"/>
        <family val="2"/>
      </rPr>
      <t>Número de bibliotecas con servicio de consultas en sala por tipo de consulta</t>
    </r>
  </si>
  <si>
    <t>Consulta en sala</t>
  </si>
  <si>
    <t>… de libros y/o publicaciones periódicas</t>
  </si>
  <si>
    <t>… de documentos electrónicos</t>
  </si>
  <si>
    <t>… de documentos sonoros</t>
  </si>
  <si>
    <t>… de documentos audiovisuales</t>
  </si>
  <si>
    <t>Acceso a base de datos en línea y CD-ROM</t>
  </si>
  <si>
    <t>Opac</t>
  </si>
  <si>
    <r>
      <t xml:space="preserve">9.3 </t>
    </r>
    <r>
      <rPr>
        <sz val="10.5"/>
        <rFont val="Source Sans Pro"/>
        <family val="2"/>
      </rPr>
      <t>Número de bibliotecas con servicios y secciones en uso por tipo</t>
    </r>
  </si>
  <si>
    <t>Servicio de…</t>
  </si>
  <si>
    <t xml:space="preserve">    … infomación bibliográfica y referencia</t>
  </si>
  <si>
    <t xml:space="preserve">    … información a la comunidad</t>
  </si>
  <si>
    <t xml:space="preserve">    … formación de usuarios</t>
  </si>
  <si>
    <t xml:space="preserve">    … extensión bibliotecaria</t>
  </si>
  <si>
    <t>Sección …</t>
  </si>
  <si>
    <t xml:space="preserve">    …. infantil/juvenil</t>
  </si>
  <si>
    <t xml:space="preserve">    … de fondo local</t>
  </si>
  <si>
    <t xml:space="preserve">    … de audiovisuales</t>
  </si>
  <si>
    <t xml:space="preserve">    … de Bibliotecas Interculturales</t>
  </si>
  <si>
    <r>
      <rPr>
        <b/>
        <sz val="10.5"/>
        <rFont val="Source Sans Pro"/>
        <family val="2"/>
      </rPr>
      <t>10.1</t>
    </r>
    <r>
      <rPr>
        <sz val="10.5"/>
        <rFont val="Source Sans Pro"/>
        <family val="2"/>
      </rPr>
      <t xml:space="preserve"> Gastos en euros. Andalucía</t>
    </r>
  </si>
  <si>
    <t>Gastos corrientes</t>
  </si>
  <si>
    <t>Gastos de inversión</t>
  </si>
  <si>
    <t>TOTAL</t>
  </si>
  <si>
    <t>Personal</t>
  </si>
  <si>
    <t>Otros</t>
  </si>
  <si>
    <t>Solares y edificios</t>
  </si>
  <si>
    <t>Ayuntamiento</t>
  </si>
  <si>
    <t>Diputaciones provinciales</t>
  </si>
  <si>
    <t>Administración autonómica</t>
  </si>
  <si>
    <t>MEC</t>
  </si>
  <si>
    <t>Resto</t>
  </si>
  <si>
    <t>Nivel de respuesta: 95,2%</t>
  </si>
  <si>
    <t>Diputaciones Provinciales</t>
  </si>
  <si>
    <t>Administración Autonómica</t>
  </si>
  <si>
    <r>
      <rPr>
        <b/>
        <sz val="10.5"/>
        <rFont val="Source Sans Pro"/>
        <family val="2"/>
      </rPr>
      <t xml:space="preserve">10.1.1 </t>
    </r>
    <r>
      <rPr>
        <sz val="10.5"/>
        <rFont val="Source Sans Pro"/>
        <family val="2"/>
      </rPr>
      <t>Gastos en euros. Almería</t>
    </r>
  </si>
  <si>
    <t>Nivel de respuesta: 96,6%</t>
  </si>
  <si>
    <r>
      <rPr>
        <b/>
        <sz val="10.5"/>
        <rFont val="Source Sans Pro"/>
        <family val="2"/>
      </rPr>
      <t>10.1.2</t>
    </r>
    <r>
      <rPr>
        <sz val="10.5"/>
        <rFont val="Source Sans Pro"/>
        <family val="2"/>
      </rPr>
      <t xml:space="preserve"> Gastos en euros. Cádiz</t>
    </r>
  </si>
  <si>
    <t>Nivel de respuesta: 96,9%</t>
  </si>
  <si>
    <r>
      <t xml:space="preserve">10.1.3 </t>
    </r>
    <r>
      <rPr>
        <sz val="10.5"/>
        <rFont val="Source Sans Pro"/>
        <family val="2"/>
      </rPr>
      <t>Gastos en euros. Córdoba</t>
    </r>
  </si>
  <si>
    <t>Nivel de respuesta: 93,3%</t>
  </si>
  <si>
    <r>
      <t>10.1.4</t>
    </r>
    <r>
      <rPr>
        <sz val="10.5"/>
        <rFont val="Source Sans Pro"/>
        <family val="2"/>
      </rPr>
      <t xml:space="preserve"> Gastos en euros. Granada</t>
    </r>
  </si>
  <si>
    <t>Nivel de respuesta: 97%</t>
  </si>
  <si>
    <r>
      <t xml:space="preserve">10.1.5 </t>
    </r>
    <r>
      <rPr>
        <sz val="10.5"/>
        <rFont val="Source Sans Pro"/>
        <family val="2"/>
      </rPr>
      <t>Gastos en euros. Huelva</t>
    </r>
  </si>
  <si>
    <t>Nivel de respuesta: 94,7%</t>
  </si>
  <si>
    <r>
      <t>10.1.6</t>
    </r>
    <r>
      <rPr>
        <sz val="10.5"/>
        <rFont val="Source Sans Pro"/>
        <family val="2"/>
      </rPr>
      <t xml:space="preserve"> Gastos en euros. Jaén</t>
    </r>
  </si>
  <si>
    <t>Nivel de respuesta: 85,9%</t>
  </si>
  <si>
    <r>
      <t xml:space="preserve">10.1.7 </t>
    </r>
    <r>
      <rPr>
        <sz val="10.5"/>
        <rFont val="Source Sans Pro"/>
        <family val="2"/>
      </rPr>
      <t>Gastos en euros. Málaga</t>
    </r>
  </si>
  <si>
    <t>Nivel de respuesta: 100%</t>
  </si>
  <si>
    <r>
      <t>10.1.8</t>
    </r>
    <r>
      <rPr>
        <sz val="10.5"/>
        <rFont val="Source Sans Pro"/>
        <family val="2"/>
      </rPr>
      <t xml:space="preserve"> Gastos en euros. Sevilla</t>
    </r>
  </si>
  <si>
    <t>Nivel de respuesta: 94,5%</t>
  </si>
  <si>
    <r>
      <rPr>
        <b/>
        <sz val="10.5"/>
        <rFont val="Source Sans Pro"/>
        <family val="2"/>
      </rPr>
      <t>10.2</t>
    </r>
    <r>
      <rPr>
        <sz val="10.5"/>
        <rFont val="Source Sans Pro"/>
        <family val="2"/>
      </rPr>
      <t xml:space="preserve"> Total de gastos (en euros) según tipo de gasto por provincias.</t>
    </r>
  </si>
  <si>
    <r>
      <rPr>
        <b/>
        <sz val="10.5"/>
        <rFont val="Source Sans Pro"/>
        <family val="2"/>
      </rPr>
      <t>10.3</t>
    </r>
    <r>
      <rPr>
        <sz val="10.5"/>
        <rFont val="Source Sans Pro"/>
        <family val="2"/>
      </rPr>
      <t xml:space="preserve"> Total de gastos (en euros) según procedencia del gasto por provincias.</t>
    </r>
  </si>
  <si>
    <r>
      <rPr>
        <b/>
        <sz val="10.5"/>
        <rFont val="Source Sans Pro"/>
        <family val="2"/>
      </rPr>
      <t>11.1</t>
    </r>
    <r>
      <rPr>
        <sz val="10.5"/>
        <rFont val="Source Sans Pro"/>
        <family val="2"/>
      </rPr>
      <t xml:space="preserve"> Personal bibliotecario según dedicación por provincias.</t>
    </r>
  </si>
  <si>
    <t>Con dedicación plena</t>
  </si>
  <si>
    <t>Con dedicación parcial</t>
  </si>
  <si>
    <t>Nº total de personas</t>
  </si>
  <si>
    <t>Nº de personas en equivalencia a tiempo completo</t>
  </si>
  <si>
    <t>No se han considerado como personal bibliotecario ni becarios ni voluntarios.</t>
  </si>
  <si>
    <t>Nivel de respuesta: Almería, 96,6%; Cádiz, 96,9%; Córdoba, 93,3%; Granada, 97%; Huelva, 94,7%; Jaén, 85,9%;
Málaga, 100%; Sevilla, 94,5%; Andalucía,95,2%</t>
  </si>
  <si>
    <r>
      <rPr>
        <b/>
        <sz val="10.5"/>
        <rFont val="Source Sans Pro"/>
        <family val="2"/>
      </rPr>
      <t>11.2</t>
    </r>
    <r>
      <rPr>
        <sz val="10.5"/>
        <rFont val="Source Sans Pro"/>
        <family val="2"/>
      </rPr>
      <t xml:space="preserve"> Personal de las bibliotecas de Andalucía.</t>
    </r>
  </si>
  <si>
    <t>Nº de personas 
en equivalencia 
a tiempo completo</t>
  </si>
  <si>
    <t>Hom</t>
  </si>
  <si>
    <t>Muj</t>
  </si>
  <si>
    <t>Bibliotecarios Profesionales</t>
  </si>
  <si>
    <t>Auxiliares de Biblioteca</t>
  </si>
  <si>
    <t>Personal Especializado</t>
  </si>
  <si>
    <t>Otro Personal</t>
  </si>
  <si>
    <t>Becarios</t>
  </si>
  <si>
    <t>Voluntarios</t>
  </si>
  <si>
    <r>
      <rPr>
        <b/>
        <sz val="10"/>
        <rFont val="Arial"/>
        <family val="2"/>
      </rPr>
      <t>12.1.1</t>
    </r>
    <r>
      <rPr>
        <sz val="10"/>
        <rFont val="Arial"/>
        <family val="2"/>
      </rPr>
      <t xml:space="preserve"> Nº de puntos de servicio por municipio. Almería</t>
    </r>
  </si>
  <si>
    <t>Total Puntos de Servicio</t>
  </si>
  <si>
    <t>Total Provincia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</si>
  <si>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</si>
  <si>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</si>
  <si>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</si>
  <si>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</si>
  <si>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</si>
  <si>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</si>
  <si>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</si>
  <si>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</si>
  <si>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</si>
  <si>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</si>
  <si>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</si>
  <si>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</si>
  <si>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</si>
  <si>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</si>
  <si>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</si>
  <si>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</si>
  <si>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</si>
  <si>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</si>
  <si>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</si>
  <si>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</si>
  <si>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</si>
  <si>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</si>
  <si>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</si>
  <si>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</si>
  <si>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</si>
  <si>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</si>
  <si>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</si>
  <si>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</si>
  <si>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</si>
  <si>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</si>
  <si>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</si>
  <si>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</si>
  <si>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</si>
  <si>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</si>
  <si>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</si>
  <si>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</si>
  <si>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</si>
  <si>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</si>
  <si>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</si>
  <si>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</si>
  <si>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</si>
  <si>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</si>
  <si>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Gallardos, Los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</si>
  <si>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</si>
  <si>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</si>
  <si>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</si>
  <si>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</si>
  <si>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</si>
  <si>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</si>
  <si>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</si>
  <si>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</si>
  <si>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</si>
  <si>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</si>
  <si>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</si>
  <si>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</si>
  <si>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</si>
  <si>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</si>
  <si>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</si>
  <si>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</si>
  <si>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</si>
  <si>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</si>
  <si>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</si>
  <si>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</si>
  <si>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</si>
  <si>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</si>
  <si>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</si>
  <si>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</si>
  <si>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</si>
  <si>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</si>
  <si>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</si>
  <si>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</si>
  <si>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</si>
  <si>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</si>
  <si>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</si>
  <si>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</si>
  <si>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</si>
  <si>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</si>
  <si>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</si>
  <si>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</si>
  <si>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</si>
  <si>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</si>
  <si>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</si>
  <si>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</si>
  <si>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</si>
  <si>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</si>
  <si>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</si>
  <si>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</si>
  <si>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</si>
  <si>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</si>
  <si>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</si>
  <si>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</si>
  <si>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</si>
  <si>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</si>
  <si>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</si>
  <si>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</si>
  <si>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</si>
  <si>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</si>
  <si>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</si>
  <si>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Villas, Las</t>
  </si>
  <si>
    <t>Ejido, El</t>
  </si>
  <si>
    <t>Mojonera, La</t>
  </si>
  <si>
    <t>Balanegra</t>
  </si>
  <si>
    <t>Se han incluido todos los puntos de servicio existentes a 31/12/24 hayan tenido o no actividad en este año.</t>
  </si>
  <si>
    <r>
      <rPr>
        <b/>
        <sz val="10"/>
        <rFont val="Arial"/>
        <family val="2"/>
      </rPr>
      <t>12.1.2</t>
    </r>
    <r>
      <rPr>
        <sz val="10"/>
        <rFont val="Arial"/>
        <family val="2"/>
      </rPr>
      <t xml:space="preserve"> Nº de puntos de servicio por municipio. Cádiz</t>
    </r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</si>
  <si>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</si>
  <si>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</si>
  <si>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</si>
  <si>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</si>
  <si>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</si>
  <si>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</si>
  <si>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</si>
  <si>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Barrios, Los</t>
  </si>
  <si>
    <t>Benaocaz</t>
  </si>
  <si>
    <t>Bornos</t>
  </si>
  <si>
    <t>Bosque, El</t>
  </si>
  <si>
    <t>Castellar de la Frontera</t>
  </si>
  <si>
    <t>Conil de la Frontera</t>
  </si>
  <si>
    <t>Chiclana de la Frontera</t>
  </si>
  <si>
    <t>Chipiona</t>
  </si>
  <si>
    <t>Espera</t>
  </si>
  <si>
    <t>Gastor, El</t>
  </si>
  <si>
    <t>Grazalema</t>
  </si>
  <si>
    <t>Jerez de la Frontera</t>
  </si>
  <si>
    <t>Jimena de la Frontera</t>
  </si>
  <si>
    <t>Línea de la Concepción, La</t>
  </si>
  <si>
    <t>Medina Sidonia</t>
  </si>
  <si>
    <t>Olvera</t>
  </si>
  <si>
    <t>Paterna de Rivera</t>
  </si>
  <si>
    <t>Prado del Rey</t>
  </si>
  <si>
    <t>Puerto de Santa María, El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</si>
  <si>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</si>
  <si>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</si>
  <si>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</si>
  <si>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</si>
  <si>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</si>
  <si>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</si>
  <si>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</si>
  <si>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</si>
  <si>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</si>
  <si>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</si>
  <si>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</si>
  <si>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</si>
  <si>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</si>
  <si>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</si>
  <si>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</si>
  <si>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</si>
  <si>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</si>
  <si>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San Martín del Tesorillo</t>
  </si>
  <si>
    <r>
      <rPr>
        <b/>
        <sz val="10"/>
        <rFont val="Arial"/>
        <family val="2"/>
      </rPr>
      <t>12.1.3</t>
    </r>
    <r>
      <rPr>
        <sz val="10"/>
        <rFont val="Arial"/>
        <family val="2"/>
      </rPr>
      <t xml:space="preserve"> Nº de puntos de servicio por municipio. Córdoba</t>
    </r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</si>
  <si>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</si>
  <si>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</si>
  <si>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</si>
  <si>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</si>
  <si>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</si>
  <si>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</si>
  <si>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</si>
  <si>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</si>
  <si>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</si>
  <si>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</si>
  <si>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</si>
  <si>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</si>
  <si>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</si>
  <si>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</si>
  <si>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</si>
  <si>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</si>
  <si>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</si>
  <si>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</si>
  <si>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</si>
  <si>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</si>
  <si>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</si>
  <si>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</si>
  <si>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</si>
  <si>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</si>
  <si>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</si>
  <si>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</si>
  <si>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</si>
  <si>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</si>
  <si>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</si>
  <si>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</si>
  <si>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Granjuela, La</t>
  </si>
  <si>
    <t>Guadalcázar</t>
  </si>
  <si>
    <t>Guijo, El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</si>
  <si>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</si>
  <si>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</si>
  <si>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</si>
  <si>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</si>
  <si>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</si>
  <si>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</si>
  <si>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</si>
  <si>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</si>
  <si>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</si>
  <si>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</si>
  <si>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</si>
  <si>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</si>
  <si>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</si>
  <si>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</si>
  <si>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</si>
  <si>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</si>
  <si>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</si>
  <si>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</si>
  <si>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</si>
  <si>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</si>
  <si>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</si>
  <si>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</si>
  <si>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Rambla, La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</si>
  <si>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</si>
  <si>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</si>
  <si>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</si>
  <si>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</si>
  <si>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</si>
  <si>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</si>
  <si>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</si>
  <si>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Victoria, La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</si>
  <si>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</si>
  <si>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</si>
  <si>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</si>
  <si>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</si>
  <si>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</si>
  <si>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</si>
  <si>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</si>
  <si>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</si>
  <si>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Viso, El</t>
  </si>
  <si>
    <t>Zuheros</t>
  </si>
  <si>
    <t>Fuente Carreteros</t>
  </si>
  <si>
    <t>Guijarrosa, La</t>
  </si>
  <si>
    <r>
      <rPr>
        <b/>
        <sz val="10"/>
        <rFont val="Arial"/>
        <family val="2"/>
      </rPr>
      <t>12.1.4</t>
    </r>
    <r>
      <rPr>
        <sz val="10"/>
        <rFont val="Arial"/>
        <family val="2"/>
      </rPr>
      <t xml:space="preserve"> Nº de puntos de servicio por municipio. Granada</t>
    </r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</si>
  <si>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</si>
  <si>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</si>
  <si>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</si>
  <si>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</si>
  <si>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</si>
  <si>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</si>
  <si>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</si>
  <si>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</si>
  <si>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</si>
  <si>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</si>
  <si>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</si>
  <si>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</si>
  <si>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</si>
  <si>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</si>
  <si>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</si>
  <si>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</si>
  <si>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</si>
  <si>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</si>
  <si>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</si>
  <si>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</si>
  <si>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</si>
  <si>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</si>
  <si>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</si>
  <si>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</si>
  <si>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</si>
  <si>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</si>
  <si>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</si>
  <si>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</si>
  <si>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</si>
  <si>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</si>
  <si>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</si>
  <si>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</si>
  <si>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</si>
  <si>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</si>
  <si>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</si>
  <si>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</si>
  <si>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</si>
  <si>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</si>
  <si>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</si>
  <si>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</si>
  <si>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</si>
  <si>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</si>
  <si>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</si>
  <si>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</si>
  <si>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</si>
  <si>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</si>
  <si>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</si>
  <si>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</si>
  <si>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</si>
  <si>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</si>
  <si>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</si>
  <si>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</si>
  <si>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</si>
  <si>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</si>
  <si>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</si>
  <si>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</si>
  <si>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</si>
  <si>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</si>
  <si>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</si>
  <si>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</si>
  <si>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</si>
  <si>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</si>
  <si>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</si>
  <si>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</si>
  <si>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</si>
  <si>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</si>
  <si>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</si>
  <si>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Galera</t>
  </si>
  <si>
    <t>Gobernador</t>
  </si>
  <si>
    <t>Gójar</t>
  </si>
  <si>
    <t>Gor</t>
  </si>
  <si>
    <t>Gorafe</t>
  </si>
  <si>
    <t>Guadahortuna</t>
  </si>
  <si>
    <t>Guadix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</si>
  <si>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</si>
  <si>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</si>
  <si>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</si>
  <si>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</si>
  <si>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</si>
  <si>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</si>
  <si>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</si>
  <si>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</si>
  <si>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</si>
  <si>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</si>
  <si>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Ítrabo</t>
  </si>
  <si>
    <t>Iznalloz</t>
  </si>
  <si>
    <t>Játar</t>
  </si>
  <si>
    <t>Jayena</t>
  </si>
  <si>
    <t>Jérez del Marquesado</t>
  </si>
  <si>
    <t>Jete</t>
  </si>
  <si>
    <t>Jun</t>
  </si>
  <si>
    <t>Juviles</t>
  </si>
  <si>
    <t>Calahorra, La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</si>
  <si>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</si>
  <si>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</si>
  <si>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</si>
  <si>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</si>
  <si>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</si>
  <si>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</si>
  <si>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</si>
  <si>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</si>
  <si>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</si>
  <si>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Malahá, La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</si>
  <si>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</si>
  <si>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</si>
  <si>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</si>
  <si>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</si>
  <si>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</si>
  <si>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</si>
  <si>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</si>
  <si>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</si>
  <si>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</si>
  <si>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</si>
  <si>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</si>
  <si>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</si>
  <si>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</si>
  <si>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</si>
  <si>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</si>
  <si>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</si>
  <si>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</si>
  <si>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</si>
  <si>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</si>
  <si>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</si>
  <si>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</si>
  <si>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</si>
  <si>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Peza, La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</si>
  <si>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</si>
  <si>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</si>
  <si>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</si>
  <si>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</si>
  <si>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</si>
  <si>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</si>
  <si>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</si>
  <si>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</si>
  <si>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</si>
  <si>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</si>
  <si>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</si>
  <si>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</si>
  <si>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</si>
  <si>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</si>
  <si>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</si>
  <si>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</si>
  <si>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</si>
  <si>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</si>
  <si>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</si>
  <si>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</si>
  <si>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</si>
  <si>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</si>
  <si>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</si>
  <si>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</si>
  <si>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</si>
  <si>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</si>
  <si>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</si>
  <si>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</si>
  <si>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</si>
  <si>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Zubia, La</t>
  </si>
  <si>
    <t>Zújar</t>
  </si>
  <si>
    <t>Taha, La</t>
  </si>
  <si>
    <t>Valle, El</t>
  </si>
  <si>
    <t>Nevada</t>
  </si>
  <si>
    <t>Alpujarra de la Sierra</t>
  </si>
  <si>
    <t>Gabias, Las</t>
  </si>
  <si>
    <t>Guájares, Los</t>
  </si>
  <si>
    <t>Valle del Zalabí</t>
  </si>
  <si>
    <t>Villamena</t>
  </si>
  <si>
    <t>Morelábor</t>
  </si>
  <si>
    <t>Pinar, El</t>
  </si>
  <si>
    <t>Vegas del Genil</t>
  </si>
  <si>
    <t>Cuevas del Campo</t>
  </si>
  <si>
    <t>Zagra</t>
  </si>
  <si>
    <t>Valderrubio</t>
  </si>
  <si>
    <t>Domingo Pérez de Granada</t>
  </si>
  <si>
    <t>Torrenueva Costa</t>
  </si>
  <si>
    <r>
      <rPr>
        <b/>
        <sz val="10"/>
        <rFont val="Arial"/>
        <family val="2"/>
      </rPr>
      <t>12.1.5</t>
    </r>
    <r>
      <rPr>
        <sz val="10"/>
        <rFont val="Arial"/>
        <family val="2"/>
      </rPr>
      <t xml:space="preserve"> Nº de puntos de servicio por municipio. Huelva</t>
    </r>
  </si>
  <si>
    <t>Alájar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</si>
  <si>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</si>
  <si>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</si>
  <si>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</si>
  <si>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</si>
  <si>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</si>
  <si>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</si>
  <si>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</si>
  <si>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</si>
  <si>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</si>
  <si>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</si>
  <si>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</si>
  <si>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</si>
  <si>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</si>
  <si>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</si>
  <si>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</si>
  <si>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</si>
  <si>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</si>
  <si>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Campofrío</t>
  </si>
  <si>
    <t>Cañaveral de León</t>
  </si>
  <si>
    <t>Cartaya</t>
  </si>
  <si>
    <t>Castaño del Robledo</t>
  </si>
  <si>
    <t>Cerro de Andévalo, El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</si>
  <si>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</si>
  <si>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</si>
  <si>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</si>
  <si>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</si>
  <si>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</si>
  <si>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</si>
  <si>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</si>
  <si>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</si>
  <si>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</si>
  <si>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</si>
  <si>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</si>
  <si>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</si>
  <si>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Río-Tinto, La</t>
  </si>
  <si>
    <t>Granado, El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</si>
  <si>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</si>
  <si>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</si>
  <si>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</si>
  <si>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</si>
  <si>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</si>
  <si>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</si>
  <si>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</si>
  <si>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</si>
  <si>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</si>
  <si>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</si>
  <si>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</si>
  <si>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</si>
  <si>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</si>
  <si>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</si>
  <si>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</si>
  <si>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</si>
  <si>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</si>
  <si>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</si>
  <si>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</si>
  <si>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</si>
  <si>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</si>
  <si>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</si>
  <si>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</si>
  <si>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</si>
  <si>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</si>
  <si>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</si>
  <si>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</si>
  <si>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</si>
  <si>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</si>
  <si>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</si>
  <si>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</si>
  <si>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</si>
  <si>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</si>
  <si>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</si>
  <si>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</si>
  <si>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</si>
  <si>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</si>
  <si>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</si>
  <si>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</si>
  <si>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</si>
  <si>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</si>
  <si>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Zarza-Perrunal, La</t>
  </si>
  <si>
    <r>
      <rPr>
        <b/>
        <sz val="10"/>
        <rFont val="Arial"/>
        <family val="2"/>
      </rPr>
      <t>12.1.6</t>
    </r>
    <r>
      <rPr>
        <sz val="10"/>
        <rFont val="Arial"/>
        <family val="2"/>
      </rPr>
      <t xml:space="preserve"> Nº de puntos de servicio por municipio. Jaén</t>
    </r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</si>
  <si>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</si>
  <si>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</si>
  <si>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</si>
  <si>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</si>
  <si>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</si>
  <si>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</si>
  <si>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</si>
  <si>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</si>
  <si>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</si>
  <si>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</si>
  <si>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</si>
  <si>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</si>
  <si>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</si>
  <si>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</si>
  <si>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</si>
  <si>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</si>
  <si>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</si>
  <si>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</si>
  <si>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</si>
  <si>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</si>
  <si>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Carolina, La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</si>
  <si>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</si>
  <si>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</si>
  <si>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</si>
  <si>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</si>
  <si>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</si>
  <si>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</si>
  <si>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</si>
  <si>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</si>
  <si>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</si>
  <si>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</si>
  <si>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</si>
  <si>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</si>
  <si>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Jaén, La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</si>
  <si>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</si>
  <si>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</si>
  <si>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</si>
  <si>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</si>
  <si>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</si>
  <si>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</si>
  <si>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</si>
  <si>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</si>
  <si>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</si>
  <si>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</si>
  <si>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</si>
  <si>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</si>
  <si>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</si>
  <si>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</si>
  <si>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</si>
  <si>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</si>
  <si>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</si>
  <si>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</si>
  <si>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</si>
  <si>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</si>
  <si>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</si>
  <si>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</si>
  <si>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</si>
  <si>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</si>
  <si>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</si>
  <si>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</si>
  <si>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</si>
  <si>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</si>
  <si>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</si>
  <si>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</si>
  <si>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</si>
  <si>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Segura, La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</si>
  <si>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</si>
  <si>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</si>
  <si>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</si>
  <si>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</si>
  <si>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</si>
  <si>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</si>
  <si>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</si>
  <si>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</si>
  <si>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</si>
  <si>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</si>
  <si>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</si>
  <si>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</si>
  <si>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</si>
  <si>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</si>
  <si>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</si>
  <si>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</si>
  <si>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</si>
  <si>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</si>
  <si>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</si>
  <si>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</si>
  <si>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</si>
  <si>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</si>
  <si>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</si>
  <si>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Villares, Los</t>
  </si>
  <si>
    <t>Villarrodrigo</t>
  </si>
  <si>
    <t>Cárcheles</t>
  </si>
  <si>
    <t>Bedmar y Garcíez</t>
  </si>
  <si>
    <t>Villatorres</t>
  </si>
  <si>
    <t>Santiago-Pontones</t>
  </si>
  <si>
    <t>Arroyo del Ojanco</t>
  </si>
  <si>
    <r>
      <rPr>
        <b/>
        <sz val="10"/>
        <rFont val="Arial"/>
        <family val="2"/>
      </rPr>
      <t>12.1.7</t>
    </r>
    <r>
      <rPr>
        <sz val="10"/>
        <rFont val="Arial"/>
        <family val="2"/>
      </rPr>
      <t xml:space="preserve"> Nº de puntos de servicio por municipio. Málaga</t>
    </r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</si>
  <si>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</si>
  <si>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</si>
  <si>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</si>
  <si>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</si>
  <si>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</si>
  <si>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</si>
  <si>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</si>
  <si>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</si>
  <si>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</si>
  <si>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</si>
  <si>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</si>
  <si>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</si>
  <si>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</si>
  <si>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</si>
  <si>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</si>
  <si>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</si>
  <si>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</si>
  <si>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</si>
  <si>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</si>
  <si>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</si>
  <si>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</si>
  <si>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</si>
  <si>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</si>
  <si>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</si>
  <si>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</si>
  <si>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</si>
  <si>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</si>
  <si>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</si>
  <si>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</si>
  <si>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</si>
  <si>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</si>
  <si>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</si>
  <si>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</si>
  <si>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</si>
  <si>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</si>
  <si>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</si>
  <si>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</si>
  <si>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</si>
  <si>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</si>
  <si>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</si>
  <si>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</si>
  <si>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</si>
  <si>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</si>
  <si>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</si>
  <si>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</si>
  <si>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</si>
  <si>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</si>
  <si>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</si>
  <si>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</si>
  <si>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</si>
  <si>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</si>
  <si>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</si>
  <si>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</si>
  <si>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</si>
  <si>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</si>
  <si>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</si>
  <si>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</si>
  <si>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</si>
  <si>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</si>
  <si>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</si>
  <si>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</si>
  <si>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</si>
  <si>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</si>
  <si>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</si>
  <si>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</si>
  <si>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</si>
  <si>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</si>
  <si>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</si>
  <si>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</si>
  <si>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</si>
  <si>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</si>
  <si>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</si>
  <si>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</si>
  <si>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</si>
  <si>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</si>
  <si>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</si>
  <si>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</si>
  <si>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</si>
  <si>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</si>
  <si>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</si>
  <si>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</si>
  <si>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</si>
  <si>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</si>
  <si>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</si>
  <si>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</si>
  <si>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</si>
  <si>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</si>
  <si>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</si>
  <si>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</si>
  <si>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</si>
  <si>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</si>
  <si>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</si>
  <si>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</si>
  <si>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</si>
  <si>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</si>
  <si>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</si>
  <si>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</si>
  <si>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</si>
  <si>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</si>
  <si>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Concepción</t>
  </si>
  <si>
    <t>Montecorto</t>
  </si>
  <si>
    <t>Serrato</t>
  </si>
  <si>
    <r>
      <rPr>
        <b/>
        <sz val="10"/>
        <rFont val="Arial"/>
        <family val="2"/>
      </rPr>
      <t>12.1.8</t>
    </r>
    <r>
      <rPr>
        <sz val="10"/>
        <rFont val="Arial"/>
        <family val="2"/>
      </rPr>
      <t xml:space="preserve"> Nº de puntos de servicio por municipio. Sevilla</t>
    </r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</si>
  <si>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</si>
  <si>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</si>
  <si>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</si>
  <si>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</si>
  <si>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</si>
  <si>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</si>
  <si>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Algaba, La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</si>
  <si>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</si>
  <si>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</si>
  <si>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</si>
  <si>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</si>
  <si>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</si>
  <si>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</si>
  <si>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</si>
  <si>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</si>
  <si>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</si>
  <si>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</si>
  <si>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</si>
  <si>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</si>
  <si>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</si>
  <si>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</si>
  <si>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</si>
  <si>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</si>
  <si>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</si>
  <si>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</si>
  <si>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</si>
  <si>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</si>
  <si>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</si>
  <si>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</si>
  <si>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</si>
  <si>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</si>
  <si>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</si>
  <si>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Constantina</t>
  </si>
  <si>
    <t>Coria del Río</t>
  </si>
  <si>
    <t>Coripe</t>
  </si>
  <si>
    <t>Coronil, El</t>
  </si>
  <si>
    <t>Corrales, Los</t>
  </si>
  <si>
    <t>Dos Hermanas</t>
  </si>
  <si>
    <t>Écija</t>
  </si>
  <si>
    <t>Espartinas</t>
  </si>
  <si>
    <t>Estepa</t>
  </si>
  <si>
    <t>Fuentes de Andalucía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</si>
  <si>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</si>
  <si>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</si>
  <si>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</si>
  <si>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</si>
  <si>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</si>
  <si>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</si>
  <si>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</si>
  <si>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</si>
  <si>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</si>
  <si>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</si>
  <si>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</si>
  <si>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</si>
  <si>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</si>
  <si>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</si>
  <si>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</si>
  <si>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</si>
  <si>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</si>
  <si>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Marchena</t>
  </si>
  <si>
    <t>Marinaleda</t>
  </si>
  <si>
    <t>Martín de la Jara</t>
  </si>
  <si>
    <t>Molares, Los</t>
  </si>
  <si>
    <t>Montellano</t>
  </si>
  <si>
    <t>Morón de la Frontera</t>
  </si>
  <si>
    <t>Navas de la Concepción, Las</t>
  </si>
  <si>
    <t>Olivares</t>
  </si>
  <si>
    <t>Osuna</t>
  </si>
  <si>
    <t>Palacios y Villafranca, Los</t>
  </si>
  <si>
    <t>Palomares del Río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</si>
  <si>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</si>
  <si>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</si>
  <si>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</si>
  <si>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</si>
  <si>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</si>
  <si>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</si>
  <si>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</si>
  <si>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</si>
  <si>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</si>
  <si>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</si>
  <si>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</si>
  <si>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</si>
  <si>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</si>
  <si>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</si>
  <si>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Salteras</t>
  </si>
  <si>
    <t>San Juan de Aznalfarache</t>
  </si>
  <si>
    <t>Sanlúcar la Mayor</t>
  </si>
  <si>
    <t>San Nicolás del Puerto</t>
  </si>
  <si>
    <t>Santiponce</t>
  </si>
  <si>
    <t>Saucejo, El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</si>
  <si>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</si>
  <si>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</si>
  <si>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</si>
  <si>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</si>
  <si>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</si>
  <si>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</si>
  <si>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</si>
  <si>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</si>
  <si>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</si>
  <si>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</si>
  <si>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Alcor, El</t>
  </si>
  <si>
    <t>Cañada Rosal</t>
  </si>
  <si>
    <t>Isla Mayor</t>
  </si>
  <si>
    <t>Cuervo de Sevilla, El</t>
  </si>
  <si>
    <t>Palmar de Troya,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</si>
</sst>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;\-"/>
    <numFmt numFmtId="165" formatCode="#,##0.00;;\-"/>
    <numFmt numFmtId="166" formatCode="0.00%;;\-"/>
    <numFmt numFmtId="167" formatCode="0.0%"/>
    <numFmt numFmtId="168" formatCode="#,##0.0"/>
    <numFmt numFmtId="169" formatCode="#,##0;\-#,##0;\-;\-"/>
    <numFmt numFmtId="170" formatCode="#,##0.00\ _€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Source Sans Pro"/>
      <family val="2"/>
    </font>
    <font>
      <u/>
      <sz val="10"/>
      <color indexed="12"/>
      <name val="Arial"/>
      <family val="2"/>
    </font>
    <font>
      <u/>
      <sz val="10.5"/>
      <color theme="10"/>
      <name val="Source Sans Pro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color indexed="17"/>
      <name val="Source Sans Pro"/>
      <family val="2"/>
    </font>
    <font>
      <b/>
      <sz val="10.5"/>
      <color theme="1"/>
      <name val="Source Sans Pro"/>
      <family val="2"/>
    </font>
    <font>
      <sz val="10.5"/>
      <name val="Source Sans Pro"/>
      <family val="2"/>
    </font>
    <font>
      <sz val="10"/>
      <color indexed="8"/>
      <name val="Arial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b/>
      <sz val="10.5"/>
      <color rgb="FFEFF3E2"/>
      <name val="Source Sans Pro"/>
      <family val="2"/>
    </font>
    <font>
      <sz val="10.5"/>
      <color rgb="FFEFF3E2"/>
      <name val="Source Sans Pro"/>
      <family val="2"/>
    </font>
    <font>
      <b/>
      <sz val="10.5"/>
      <color theme="0"/>
      <name val="Source Sans Pro"/>
      <family val="2"/>
    </font>
    <font>
      <sz val="9"/>
      <name val="Source Sans Pro"/>
      <family val="2"/>
    </font>
    <font>
      <sz val="10"/>
      <name val="Source Sans Pro"/>
      <family val="2"/>
    </font>
    <font>
      <b/>
      <sz val="10"/>
      <color indexed="8"/>
      <name val="Source Sans Pro"/>
      <family val="2"/>
    </font>
    <font>
      <b/>
      <sz val="10"/>
      <color indexed="60"/>
      <name val="Source Sans Pro"/>
      <family val="2"/>
    </font>
    <font>
      <sz val="10.5"/>
      <color theme="0"/>
      <name val="Source Sans Pro"/>
      <family val="2"/>
    </font>
    <font>
      <b/>
      <vertAlign val="superscript"/>
      <sz val="10.5"/>
      <color indexed="9"/>
      <name val="Source Sans Pro"/>
      <family val="2"/>
    </font>
    <font>
      <b/>
      <sz val="9"/>
      <name val="Source Sans Pro"/>
      <family val="2"/>
    </font>
    <font>
      <sz val="8"/>
      <name val="Source Sans Pro"/>
      <family val="2"/>
    </font>
    <font>
      <sz val="9"/>
      <color rgb="FF369040"/>
      <name val="Source Sans Pro"/>
      <family val="2"/>
    </font>
    <font>
      <sz val="10.5"/>
      <color indexed="9"/>
      <name val="Source Sans Pro"/>
      <family val="2"/>
    </font>
    <font>
      <sz val="10.5"/>
      <color theme="0" tint="-0.499984740745262"/>
      <name val="Source Sans Pro"/>
      <family val="2"/>
    </font>
    <font>
      <b/>
      <sz val="10.5"/>
      <color indexed="9"/>
      <name val="Source Sans Pro"/>
      <family val="2"/>
    </font>
    <font>
      <u/>
      <sz val="10.5"/>
      <color indexed="12"/>
      <name val="Source Sans Pro"/>
      <family val="2"/>
    </font>
    <font>
      <b/>
      <vertAlign val="superscript"/>
      <sz val="10.5"/>
      <color indexed="26"/>
      <name val="Source Sans Pro"/>
      <family val="2"/>
    </font>
    <font>
      <vertAlign val="superscript"/>
      <sz val="9"/>
      <name val="Source Sans Pro"/>
      <family val="2"/>
    </font>
    <font>
      <sz val="10.5"/>
      <color rgb="FFFF0000"/>
      <name val="Source Sans Pro"/>
      <family val="2"/>
    </font>
    <font>
      <vertAlign val="superscript"/>
      <sz val="10.5"/>
      <name val="Source Sans Pro"/>
      <family val="2"/>
    </font>
    <font>
      <b/>
      <sz val="10.5"/>
      <color rgb="FFFF0000"/>
      <name val="Source Sans Pro"/>
      <family val="2"/>
    </font>
    <font>
      <b/>
      <sz val="11"/>
      <color indexed="6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rgb="FFEFF3E2"/>
      <name val="Source Sans Pro"/>
      <family val="2"/>
    </font>
    <font>
      <b/>
      <sz val="10"/>
      <color rgb="FFFF0000"/>
      <name val="Arial"/>
      <family val="2"/>
    </font>
    <font>
      <b/>
      <sz val="11"/>
      <color indexed="8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10.5"/>
      <color indexed="10"/>
      <name val="Source Sans Pro"/>
      <family val="2"/>
    </font>
    <font>
      <b/>
      <sz val="10.5"/>
      <color indexed="10"/>
      <name val="Source Sans Pro"/>
      <family val="2"/>
    </font>
    <font>
      <sz val="10"/>
      <color indexed="9"/>
      <name val="Arial"/>
      <family val="2"/>
    </font>
    <font>
      <b/>
      <sz val="10.5"/>
      <color indexed="63"/>
      <name val="Source Sans Pro"/>
      <family val="2"/>
    </font>
    <font>
      <sz val="10.5"/>
      <color indexed="63"/>
      <name val="Source Sans Pro"/>
      <family val="2"/>
    </font>
    <font>
      <sz val="10.5"/>
      <color indexed="48"/>
      <name val="Source Sans Pro"/>
      <family val="2"/>
    </font>
    <font>
      <b/>
      <sz val="10.5"/>
      <color indexed="48"/>
      <name val="Source Sans Pro"/>
      <family val="2"/>
    </font>
    <font>
      <sz val="10"/>
      <color rgb="FFEFF3E2"/>
      <name val="Arial"/>
      <family val="2"/>
    </font>
    <font>
      <b/>
      <sz val="10"/>
      <color rgb="FFEFF3E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64"/>
      </patternFill>
    </fill>
    <fill>
      <patternFill patternType="solid">
        <fgColor rgb="FFDFE9DB"/>
        <bgColor indexed="64"/>
      </patternFill>
    </fill>
    <fill>
      <patternFill patternType="solid">
        <fgColor rgb="FFDFE9DB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rgb="FF369040"/>
        <bgColor indexed="0"/>
      </patternFill>
    </fill>
    <fill>
      <patternFill patternType="solid">
        <fgColor rgb="FF369040"/>
        <bgColor indexed="8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8"/>
      </patternFill>
    </fill>
  </fills>
  <borders count="6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/>
      <right/>
      <top style="medium">
        <color rgb="FF369040"/>
      </top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43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0" xfId="1" applyFont="1" applyFill="1" applyAlignment="1">
      <alignment vertical="center"/>
    </xf>
    <xf numFmtId="0" fontId="2" fillId="4" borderId="0" xfId="1" applyFont="1" applyFill="1" applyAlignment="1">
      <alignment vertical="center"/>
    </xf>
    <xf numFmtId="0" fontId="4" fillId="4" borderId="0" xfId="3" applyFont="1" applyFill="1" applyBorder="1" applyAlignment="1" applyProtection="1">
      <alignment horizontal="righ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4" borderId="0" xfId="1" applyFont="1" applyFill="1" applyAlignment="1">
      <alignment vertical="center" wrapText="1"/>
    </xf>
    <xf numFmtId="0" fontId="8" fillId="4" borderId="0" xfId="1" applyFont="1" applyFill="1" applyAlignment="1">
      <alignment vertical="center" wrapText="1"/>
    </xf>
    <xf numFmtId="0" fontId="9" fillId="5" borderId="0" xfId="1" applyFont="1" applyFill="1"/>
    <xf numFmtId="0" fontId="5" fillId="5" borderId="0" xfId="4" applyFont="1" applyFill="1" applyAlignment="1">
      <alignment vertical="top"/>
    </xf>
    <xf numFmtId="0" fontId="9" fillId="6" borderId="0" xfId="1" applyFont="1" applyFill="1"/>
    <xf numFmtId="0" fontId="12" fillId="0" borderId="0" xfId="1" applyFont="1"/>
    <xf numFmtId="0" fontId="13" fillId="8" borderId="0" xfId="1" applyFont="1" applyFill="1"/>
    <xf numFmtId="0" fontId="14" fillId="8" borderId="0" xfId="1" applyFont="1" applyFill="1"/>
    <xf numFmtId="0" fontId="15" fillId="8" borderId="0" xfId="1" applyFont="1" applyFill="1" applyAlignment="1">
      <alignment horizontal="center" vertical="center" wrapText="1"/>
    </xf>
    <xf numFmtId="0" fontId="15" fillId="8" borderId="0" xfId="1" applyFont="1" applyFill="1" applyAlignment="1">
      <alignment horizontal="right" vertical="center" wrapText="1"/>
    </xf>
    <xf numFmtId="0" fontId="11" fillId="9" borderId="0" xfId="1" applyFont="1" applyFill="1"/>
    <xf numFmtId="0" fontId="9" fillId="9" borderId="0" xfId="1" applyFont="1" applyFill="1"/>
    <xf numFmtId="164" fontId="9" fillId="9" borderId="0" xfId="1" applyNumberFormat="1" applyFont="1" applyFill="1"/>
    <xf numFmtId="164" fontId="11" fillId="9" borderId="0" xfId="1" applyNumberFormat="1" applyFont="1" applyFill="1"/>
    <xf numFmtId="164" fontId="6" fillId="10" borderId="0" xfId="5" applyNumberFormat="1" applyFont="1" applyFill="1" applyAlignment="1">
      <alignment horizontal="right" wrapText="1"/>
    </xf>
    <xf numFmtId="0" fontId="11" fillId="5" borderId="0" xfId="1" applyFont="1" applyFill="1"/>
    <xf numFmtId="164" fontId="6" fillId="11" borderId="0" xfId="5" applyNumberFormat="1" applyFont="1" applyFill="1" applyAlignment="1">
      <alignment horizontal="right" wrapText="1"/>
    </xf>
    <xf numFmtId="164" fontId="5" fillId="5" borderId="0" xfId="5" applyNumberFormat="1" applyFont="1" applyFill="1"/>
    <xf numFmtId="164" fontId="9" fillId="11" borderId="0" xfId="5" applyNumberFormat="1" applyFont="1" applyFill="1" applyAlignment="1">
      <alignment horizontal="right" wrapText="1"/>
    </xf>
    <xf numFmtId="0" fontId="11" fillId="9" borderId="4" xfId="1" applyFont="1" applyFill="1" applyBorder="1"/>
    <xf numFmtId="0" fontId="9" fillId="9" borderId="4" xfId="1" applyFont="1" applyFill="1" applyBorder="1"/>
    <xf numFmtId="164" fontId="5" fillId="10" borderId="4" xfId="5" applyNumberFormat="1" applyFont="1" applyFill="1" applyBorder="1" applyAlignment="1">
      <alignment horizontal="right" wrapText="1"/>
    </xf>
    <xf numFmtId="164" fontId="16" fillId="5" borderId="0" xfId="1" applyNumberFormat="1" applyFont="1" applyFill="1"/>
    <xf numFmtId="0" fontId="16" fillId="5" borderId="0" xfId="1" applyFont="1" applyFill="1"/>
    <xf numFmtId="0" fontId="11" fillId="6" borderId="0" xfId="1" applyFont="1" applyFill="1"/>
    <xf numFmtId="0" fontId="4" fillId="2" borderId="0" xfId="3" applyFont="1" applyFill="1" applyBorder="1" applyAlignment="1" applyProtection="1">
      <alignment horizontal="right" vertical="center"/>
    </xf>
    <xf numFmtId="0" fontId="17" fillId="5" borderId="0" xfId="1" applyFont="1" applyFill="1"/>
    <xf numFmtId="0" fontId="18" fillId="5" borderId="0" xfId="4" applyFont="1" applyFill="1" applyAlignment="1">
      <alignment vertical="top"/>
    </xf>
    <xf numFmtId="0" fontId="17" fillId="6" borderId="0" xfId="1" applyFont="1" applyFill="1"/>
    <xf numFmtId="0" fontId="19" fillId="5" borderId="0" xfId="1" applyFont="1" applyFill="1"/>
    <xf numFmtId="0" fontId="20" fillId="8" borderId="0" xfId="1" applyFont="1" applyFill="1"/>
    <xf numFmtId="164" fontId="9" fillId="5" borderId="0" xfId="1" applyNumberFormat="1" applyFont="1" applyFill="1"/>
    <xf numFmtId="164" fontId="9" fillId="5" borderId="0" xfId="1" applyNumberFormat="1" applyFont="1" applyFill="1" applyAlignment="1">
      <alignment vertical="top"/>
    </xf>
    <xf numFmtId="165" fontId="9" fillId="5" borderId="0" xfId="1" applyNumberFormat="1" applyFont="1" applyFill="1" applyAlignment="1">
      <alignment vertical="top"/>
    </xf>
    <xf numFmtId="165" fontId="16" fillId="5" borderId="0" xfId="1" applyNumberFormat="1" applyFont="1" applyFill="1" applyAlignment="1">
      <alignment vertical="top"/>
    </xf>
    <xf numFmtId="0" fontId="11" fillId="5" borderId="4" xfId="1" applyFont="1" applyFill="1" applyBorder="1"/>
    <xf numFmtId="164" fontId="11" fillId="5" borderId="4" xfId="1" applyNumberFormat="1" applyFont="1" applyFill="1" applyBorder="1"/>
    <xf numFmtId="164" fontId="11" fillId="5" borderId="4" xfId="1" applyNumberFormat="1" applyFont="1" applyFill="1" applyBorder="1" applyAlignment="1">
      <alignment vertical="top"/>
    </xf>
    <xf numFmtId="165" fontId="11" fillId="5" borderId="4" xfId="1" applyNumberFormat="1" applyFont="1" applyFill="1" applyBorder="1" applyAlignment="1">
      <alignment horizontal="right"/>
    </xf>
    <xf numFmtId="165" fontId="22" fillId="5" borderId="0" xfId="1" applyNumberFormat="1" applyFont="1" applyFill="1" applyAlignment="1">
      <alignment horizontal="right"/>
    </xf>
    <xf numFmtId="0" fontId="12" fillId="5" borderId="0" xfId="1" applyFont="1" applyFill="1"/>
    <xf numFmtId="0" fontId="23" fillId="5" borderId="0" xfId="1" applyFont="1" applyFill="1"/>
    <xf numFmtId="0" fontId="8" fillId="2" borderId="0" xfId="1" applyFont="1" applyFill="1" applyAlignment="1">
      <alignment vertical="center" wrapText="1"/>
    </xf>
    <xf numFmtId="165" fontId="9" fillId="9" borderId="0" xfId="1" applyNumberFormat="1" applyFont="1" applyFill="1"/>
    <xf numFmtId="164" fontId="16" fillId="5" borderId="0" xfId="1" applyNumberFormat="1" applyFont="1" applyFill="1" applyAlignment="1">
      <alignment vertical="top"/>
    </xf>
    <xf numFmtId="164" fontId="11" fillId="5" borderId="0" xfId="1" applyNumberFormat="1" applyFont="1" applyFill="1"/>
    <xf numFmtId="4" fontId="9" fillId="5" borderId="0" xfId="1" applyNumberFormat="1" applyFont="1" applyFill="1"/>
    <xf numFmtId="164" fontId="22" fillId="5" borderId="0" xfId="1" applyNumberFormat="1" applyFont="1" applyFill="1" applyAlignment="1">
      <alignment vertical="top"/>
    </xf>
    <xf numFmtId="165" fontId="9" fillId="5" borderId="0" xfId="1" applyNumberFormat="1" applyFont="1" applyFill="1"/>
    <xf numFmtId="164" fontId="5" fillId="10" borderId="0" xfId="5" applyNumberFormat="1" applyFont="1" applyFill="1" applyAlignment="1">
      <alignment horizontal="right" wrapText="1"/>
    </xf>
    <xf numFmtId="164" fontId="11" fillId="10" borderId="0" xfId="5" applyNumberFormat="1" applyFont="1" applyFill="1" applyAlignment="1">
      <alignment horizontal="right" wrapText="1"/>
    </xf>
    <xf numFmtId="165" fontId="11" fillId="9" borderId="0" xfId="1" applyNumberFormat="1" applyFont="1" applyFill="1"/>
    <xf numFmtId="164" fontId="11" fillId="9" borderId="4" xfId="1" applyNumberFormat="1" applyFont="1" applyFill="1" applyBorder="1"/>
    <xf numFmtId="164" fontId="11" fillId="10" borderId="4" xfId="5" applyNumberFormat="1" applyFont="1" applyFill="1" applyBorder="1" applyAlignment="1">
      <alignment horizontal="right" wrapText="1"/>
    </xf>
    <xf numFmtId="165" fontId="11" fillId="9" borderId="4" xfId="1" applyNumberFormat="1" applyFont="1" applyFill="1" applyBorder="1"/>
    <xf numFmtId="0" fontId="22" fillId="6" borderId="0" xfId="1" applyFont="1" applyFill="1"/>
    <xf numFmtId="0" fontId="24" fillId="5" borderId="0" xfId="1" applyFont="1" applyFill="1"/>
    <xf numFmtId="0" fontId="17" fillId="7" borderId="0" xfId="1" applyFont="1" applyFill="1"/>
    <xf numFmtId="0" fontId="7" fillId="5" borderId="0" xfId="1" applyFont="1" applyFill="1"/>
    <xf numFmtId="0" fontId="14" fillId="8" borderId="0" xfId="1" applyFont="1" applyFill="1" applyAlignment="1">
      <alignment wrapText="1"/>
    </xf>
    <xf numFmtId="0" fontId="13" fillId="8" borderId="0" xfId="1" applyFont="1" applyFill="1" applyAlignment="1">
      <alignment horizontal="right" vertical="center" wrapText="1"/>
    </xf>
    <xf numFmtId="0" fontId="25" fillId="5" borderId="0" xfId="1" applyFont="1" applyFill="1"/>
    <xf numFmtId="0" fontId="26" fillId="6" borderId="0" xfId="1" applyFont="1" applyFill="1"/>
    <xf numFmtId="164" fontId="9" fillId="5" borderId="0" xfId="1" applyNumberFormat="1" applyFont="1" applyFill="1" applyAlignment="1">
      <alignment horizontal="right"/>
    </xf>
    <xf numFmtId="0" fontId="9" fillId="5" borderId="0" xfId="1" applyFont="1" applyFill="1" applyAlignment="1">
      <alignment horizontal="right"/>
    </xf>
    <xf numFmtId="2" fontId="9" fillId="5" borderId="0" xfId="1" applyNumberFormat="1" applyFont="1" applyFill="1"/>
    <xf numFmtId="0" fontId="27" fillId="5" borderId="0" xfId="1" applyFont="1" applyFill="1"/>
    <xf numFmtId="0" fontId="9" fillId="0" borderId="0" xfId="1" applyFont="1"/>
    <xf numFmtId="164" fontId="11" fillId="0" borderId="0" xfId="1" applyNumberFormat="1" applyFont="1"/>
    <xf numFmtId="4" fontId="11" fillId="0" borderId="0" xfId="1" applyNumberFormat="1" applyFont="1"/>
    <xf numFmtId="0" fontId="9" fillId="5" borderId="4" xfId="1" applyFont="1" applyFill="1" applyBorder="1"/>
    <xf numFmtId="0" fontId="28" fillId="5" borderId="0" xfId="3" applyFont="1" applyFill="1" applyBorder="1" applyAlignment="1" applyProtection="1"/>
    <xf numFmtId="0" fontId="12" fillId="7" borderId="0" xfId="1" applyFont="1" applyFill="1" applyAlignment="1">
      <alignment horizontal="left" wrapText="1"/>
    </xf>
    <xf numFmtId="0" fontId="9" fillId="7" borderId="0" xfId="1" applyFont="1" applyFill="1" applyAlignment="1">
      <alignment wrapText="1"/>
    </xf>
    <xf numFmtId="0" fontId="9" fillId="0" borderId="0" xfId="1" applyFont="1" applyAlignment="1">
      <alignment wrapText="1"/>
    </xf>
    <xf numFmtId="0" fontId="14" fillId="8" borderId="0" xfId="1" applyFont="1" applyFill="1" applyAlignment="1">
      <alignment vertical="center"/>
    </xf>
    <xf numFmtId="0" fontId="13" fillId="8" borderId="0" xfId="1" applyFont="1" applyFill="1" applyAlignment="1">
      <alignment horizontal="right" vertical="center"/>
    </xf>
    <xf numFmtId="0" fontId="14" fillId="8" borderId="0" xfId="1" applyFont="1" applyFill="1" applyAlignment="1">
      <alignment vertical="center" wrapText="1"/>
    </xf>
    <xf numFmtId="0" fontId="13" fillId="8" borderId="0" xfId="1" applyFont="1" applyFill="1" applyAlignment="1">
      <alignment horizontal="center" vertical="center" wrapText="1"/>
    </xf>
    <xf numFmtId="0" fontId="9" fillId="5" borderId="0" xfId="1" applyFont="1" applyFill="1" applyAlignment="1">
      <alignment wrapText="1"/>
    </xf>
    <xf numFmtId="3" fontId="9" fillId="5" borderId="0" xfId="1" applyNumberFormat="1" applyFont="1" applyFill="1" applyAlignment="1">
      <alignment horizontal="center"/>
    </xf>
    <xf numFmtId="10" fontId="9" fillId="5" borderId="0" xfId="1" applyNumberFormat="1" applyFont="1" applyFill="1" applyAlignment="1">
      <alignment horizontal="center"/>
    </xf>
    <xf numFmtId="3" fontId="11" fillId="5" borderId="0" xfId="1" applyNumberFormat="1" applyFont="1" applyFill="1" applyAlignment="1">
      <alignment horizontal="center"/>
    </xf>
    <xf numFmtId="10" fontId="11" fillId="5" borderId="0" xfId="1" applyNumberFormat="1" applyFont="1" applyFill="1" applyAlignment="1">
      <alignment horizontal="center"/>
    </xf>
    <xf numFmtId="3" fontId="9" fillId="5" borderId="4" xfId="1" applyNumberFormat="1" applyFont="1" applyFill="1" applyBorder="1" applyAlignment="1">
      <alignment horizontal="center"/>
    </xf>
    <xf numFmtId="10" fontId="9" fillId="5" borderId="4" xfId="1" applyNumberFormat="1" applyFont="1" applyFill="1" applyBorder="1" applyAlignment="1">
      <alignment horizontal="center"/>
    </xf>
    <xf numFmtId="0" fontId="30" fillId="5" borderId="0" xfId="1" applyFont="1" applyFill="1"/>
    <xf numFmtId="3" fontId="9" fillId="5" borderId="0" xfId="1" applyNumberFormat="1" applyFont="1" applyFill="1"/>
    <xf numFmtId="0" fontId="20" fillId="5" borderId="0" xfId="1" applyFont="1" applyFill="1"/>
    <xf numFmtId="0" fontId="20" fillId="5" borderId="0" xfId="1" applyFont="1" applyFill="1" applyAlignment="1">
      <alignment wrapText="1"/>
    </xf>
    <xf numFmtId="0" fontId="9" fillId="6" borderId="0" xfId="1" applyFont="1" applyFill="1" applyAlignment="1">
      <alignment wrapText="1"/>
    </xf>
    <xf numFmtId="10" fontId="9" fillId="5" borderId="0" xfId="1" applyNumberFormat="1" applyFont="1" applyFill="1" applyAlignment="1">
      <alignment horizontal="right"/>
    </xf>
    <xf numFmtId="166" fontId="9" fillId="5" borderId="0" xfId="1" applyNumberFormat="1" applyFont="1" applyFill="1" applyAlignment="1">
      <alignment horizontal="right"/>
    </xf>
    <xf numFmtId="10" fontId="9" fillId="5" borderId="0" xfId="2" applyNumberFormat="1" applyFont="1" applyFill="1" applyAlignment="1">
      <alignment horizontal="right"/>
    </xf>
    <xf numFmtId="10" fontId="11" fillId="5" borderId="0" xfId="2" applyNumberFormat="1" applyFont="1" applyFill="1" applyAlignment="1">
      <alignment horizontal="right"/>
    </xf>
    <xf numFmtId="0" fontId="15" fillId="5" borderId="0" xfId="1" applyFont="1" applyFill="1"/>
    <xf numFmtId="3" fontId="9" fillId="6" borderId="0" xfId="1" applyNumberFormat="1" applyFont="1" applyFill="1"/>
    <xf numFmtId="10" fontId="11" fillId="5" borderId="0" xfId="2" applyNumberFormat="1" applyFont="1" applyFill="1" applyBorder="1" applyAlignment="1">
      <alignment horizontal="right"/>
    </xf>
    <xf numFmtId="164" fontId="20" fillId="5" borderId="0" xfId="1" applyNumberFormat="1" applyFont="1" applyFill="1"/>
    <xf numFmtId="0" fontId="20" fillId="6" borderId="0" xfId="1" applyFont="1" applyFill="1"/>
    <xf numFmtId="0" fontId="9" fillId="5" borderId="0" xfId="1" applyFont="1" applyFill="1" applyAlignment="1">
      <alignment horizontal="center" wrapText="1"/>
    </xf>
    <xf numFmtId="0" fontId="14" fillId="8" borderId="0" xfId="1" applyFont="1" applyFill="1" applyAlignment="1">
      <alignment horizontal="center" vertical="center" wrapText="1"/>
    </xf>
    <xf numFmtId="3" fontId="9" fillId="5" borderId="0" xfId="1" applyNumberFormat="1" applyFont="1" applyFill="1" applyAlignment="1">
      <alignment horizontal="right"/>
    </xf>
    <xf numFmtId="10" fontId="31" fillId="5" borderId="0" xfId="1" applyNumberFormat="1" applyFont="1" applyFill="1" applyAlignment="1">
      <alignment horizontal="right"/>
    </xf>
    <xf numFmtId="3" fontId="11" fillId="5" borderId="0" xfId="1" applyNumberFormat="1" applyFont="1" applyFill="1" applyAlignment="1">
      <alignment horizontal="right"/>
    </xf>
    <xf numFmtId="10" fontId="11" fillId="5" borderId="0" xfId="1" applyNumberFormat="1" applyFont="1" applyFill="1" applyAlignment="1">
      <alignment horizontal="right"/>
    </xf>
    <xf numFmtId="0" fontId="32" fillId="5" borderId="0" xfId="1" applyFont="1" applyFill="1"/>
    <xf numFmtId="3" fontId="11" fillId="5" borderId="0" xfId="1" applyNumberFormat="1" applyFont="1" applyFill="1"/>
    <xf numFmtId="3" fontId="11" fillId="0" borderId="0" xfId="1" applyNumberFormat="1" applyFont="1"/>
    <xf numFmtId="10" fontId="9" fillId="5" borderId="0" xfId="2" applyNumberFormat="1" applyFont="1" applyFill="1" applyBorder="1" applyAlignment="1">
      <alignment horizontal="right"/>
    </xf>
    <xf numFmtId="0" fontId="20" fillId="2" borderId="0" xfId="1" applyFont="1" applyFill="1" applyAlignment="1">
      <alignment vertical="center"/>
    </xf>
    <xf numFmtId="0" fontId="11" fillId="5" borderId="0" xfId="1" applyFont="1" applyFill="1" applyAlignment="1">
      <alignment horizontal="left"/>
    </xf>
    <xf numFmtId="0" fontId="13" fillId="12" borderId="0" xfId="5" applyFont="1" applyFill="1" applyAlignment="1">
      <alignment horizontal="left" vertical="center"/>
    </xf>
    <xf numFmtId="0" fontId="13" fillId="13" borderId="0" xfId="5" applyFont="1" applyFill="1" applyAlignment="1">
      <alignment horizontal="right" vertical="center" wrapText="1"/>
    </xf>
    <xf numFmtId="0" fontId="5" fillId="14" borderId="0" xfId="5" applyFont="1" applyFill="1" applyAlignment="1">
      <alignment horizontal="left"/>
    </xf>
    <xf numFmtId="0" fontId="6" fillId="11" borderId="0" xfId="5" applyFont="1" applyFill="1" applyAlignment="1">
      <alignment wrapText="1"/>
    </xf>
    <xf numFmtId="164" fontId="11" fillId="11" borderId="0" xfId="5" applyNumberFormat="1" applyFont="1" applyFill="1" applyAlignment="1">
      <alignment horizontal="right" wrapText="1"/>
    </xf>
    <xf numFmtId="10" fontId="15" fillId="5" borderId="0" xfId="2" applyNumberFormat="1" applyFont="1" applyFill="1"/>
    <xf numFmtId="0" fontId="6" fillId="14" borderId="0" xfId="5" applyFont="1" applyFill="1" applyAlignment="1">
      <alignment horizontal="left"/>
    </xf>
    <xf numFmtId="164" fontId="2" fillId="11" borderId="0" xfId="5" applyNumberFormat="1" applyFont="1" applyFill="1" applyAlignment="1">
      <alignment horizontal="right" wrapText="1"/>
    </xf>
    <xf numFmtId="164" fontId="31" fillId="11" borderId="0" xfId="5" applyNumberFormat="1" applyFont="1" applyFill="1" applyAlignment="1">
      <alignment horizontal="right" wrapText="1"/>
    </xf>
    <xf numFmtId="164" fontId="33" fillId="11" borderId="0" xfId="5" applyNumberFormat="1" applyFont="1" applyFill="1" applyAlignment="1">
      <alignment horizontal="right" wrapText="1"/>
    </xf>
    <xf numFmtId="164" fontId="11" fillId="0" borderId="0" xfId="5" applyNumberFormat="1" applyFont="1" applyAlignment="1">
      <alignment horizontal="right" wrapText="1"/>
    </xf>
    <xf numFmtId="164" fontId="11" fillId="7" borderId="0" xfId="5" applyNumberFormat="1" applyFont="1" applyFill="1" applyAlignment="1">
      <alignment horizontal="right" wrapText="1"/>
    </xf>
    <xf numFmtId="0" fontId="15" fillId="14" borderId="0" xfId="5" applyFont="1" applyFill="1" applyAlignment="1">
      <alignment horizontal="left"/>
    </xf>
    <xf numFmtId="164" fontId="8" fillId="11" borderId="0" xfId="5" applyNumberFormat="1" applyFont="1" applyFill="1" applyAlignment="1">
      <alignment horizontal="right" wrapText="1"/>
    </xf>
    <xf numFmtId="0" fontId="11" fillId="14" borderId="0" xfId="5" applyFont="1" applyFill="1" applyAlignment="1">
      <alignment horizontal="left"/>
    </xf>
    <xf numFmtId="167" fontId="11" fillId="5" borderId="0" xfId="2" applyNumberFormat="1" applyFont="1" applyFill="1" applyBorder="1"/>
    <xf numFmtId="0" fontId="11" fillId="5" borderId="4" xfId="1" applyFont="1" applyFill="1" applyBorder="1" applyAlignment="1">
      <alignment horizontal="left"/>
    </xf>
    <xf numFmtId="0" fontId="15" fillId="5" borderId="0" xfId="1" applyFont="1" applyFill="1" applyAlignment="1">
      <alignment horizontal="left"/>
    </xf>
    <xf numFmtId="9" fontId="31" fillId="5" borderId="0" xfId="2" applyFont="1" applyFill="1"/>
    <xf numFmtId="0" fontId="14" fillId="8" borderId="0" xfId="1" applyFont="1" applyFill="1" applyAlignment="1">
      <alignment horizontal="right" vertical="center"/>
    </xf>
    <xf numFmtId="0" fontId="9" fillId="5" borderId="0" xfId="1" applyFont="1" applyFill="1" applyAlignment="1">
      <alignment vertical="center"/>
    </xf>
    <xf numFmtId="0" fontId="9" fillId="5" borderId="0" xfId="1" applyFont="1" applyFill="1" applyAlignment="1">
      <alignment horizontal="left" vertical="center" wrapText="1"/>
    </xf>
    <xf numFmtId="3" fontId="2" fillId="11" borderId="0" xfId="6" applyNumberFormat="1" applyFont="1" applyFill="1" applyAlignment="1">
      <alignment horizontal="right" wrapText="1"/>
    </xf>
    <xf numFmtId="0" fontId="31" fillId="5" borderId="0" xfId="1" applyFont="1" applyFill="1"/>
    <xf numFmtId="0" fontId="11" fillId="5" borderId="0" xfId="1" applyFont="1" applyFill="1" applyAlignment="1">
      <alignment horizontal="left" vertical="center" wrapText="1"/>
    </xf>
    <xf numFmtId="3" fontId="33" fillId="5" borderId="0" xfId="1" applyNumberFormat="1" applyFont="1" applyFill="1"/>
    <xf numFmtId="0" fontId="1" fillId="5" borderId="0" xfId="1" applyFill="1"/>
    <xf numFmtId="0" fontId="1" fillId="7" borderId="0" xfId="1" applyFill="1"/>
    <xf numFmtId="0" fontId="34" fillId="5" borderId="0" xfId="1" applyFont="1" applyFill="1"/>
    <xf numFmtId="0" fontId="35" fillId="5" borderId="0" xfId="1" applyFont="1" applyFill="1" applyAlignment="1">
      <alignment vertical="center"/>
    </xf>
    <xf numFmtId="0" fontId="13" fillId="8" borderId="0" xfId="1" applyFont="1" applyFill="1" applyAlignment="1">
      <alignment vertical="center"/>
    </xf>
    <xf numFmtId="0" fontId="13" fillId="8" borderId="0" xfId="1" applyFont="1" applyFill="1" applyAlignment="1">
      <alignment horizontal="center" vertical="center"/>
    </xf>
    <xf numFmtId="0" fontId="35" fillId="7" borderId="0" xfId="1" applyFont="1" applyFill="1" applyAlignment="1">
      <alignment vertical="center"/>
    </xf>
    <xf numFmtId="0" fontId="13" fillId="5" borderId="0" xfId="1" applyFont="1" applyFill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3" fontId="6" fillId="11" borderId="0" xfId="5" applyNumberFormat="1" applyFont="1" applyFill="1" applyAlignment="1">
      <alignment horizontal="right" wrapText="1"/>
    </xf>
    <xf numFmtId="167" fontId="9" fillId="5" borderId="0" xfId="1" applyNumberFormat="1" applyFont="1" applyFill="1"/>
    <xf numFmtId="167" fontId="6" fillId="11" borderId="0" xfId="2" applyNumberFormat="1" applyFont="1" applyFill="1" applyBorder="1" applyAlignment="1">
      <alignment horizontal="right" wrapText="1"/>
    </xf>
    <xf numFmtId="3" fontId="9" fillId="11" borderId="0" xfId="5" applyNumberFormat="1" applyFont="1" applyFill="1" applyAlignment="1">
      <alignment horizontal="right" wrapText="1"/>
    </xf>
    <xf numFmtId="3" fontId="5" fillId="11" borderId="0" xfId="5" applyNumberFormat="1" applyFont="1" applyFill="1" applyAlignment="1">
      <alignment horizontal="right" wrapText="1"/>
    </xf>
    <xf numFmtId="167" fontId="11" fillId="5" borderId="0" xfId="1" applyNumberFormat="1" applyFont="1" applyFill="1"/>
    <xf numFmtId="167" fontId="11" fillId="5" borderId="0" xfId="2" applyNumberFormat="1" applyFont="1" applyFill="1"/>
    <xf numFmtId="0" fontId="36" fillId="5" borderId="4" xfId="1" applyFont="1" applyFill="1" applyBorder="1"/>
    <xf numFmtId="0" fontId="37" fillId="5" borderId="0" xfId="1" applyFont="1" applyFill="1"/>
    <xf numFmtId="0" fontId="11" fillId="8" borderId="0" xfId="1" applyFont="1" applyFill="1" applyAlignment="1">
      <alignment vertical="center"/>
    </xf>
    <xf numFmtId="0" fontId="11" fillId="5" borderId="0" xfId="1" applyFont="1" applyFill="1" applyAlignment="1">
      <alignment horizontal="center" vertical="center"/>
    </xf>
    <xf numFmtId="3" fontId="11" fillId="11" borderId="0" xfId="5" applyNumberFormat="1" applyFont="1" applyFill="1" applyAlignment="1">
      <alignment horizontal="right" wrapText="1"/>
    </xf>
    <xf numFmtId="168" fontId="9" fillId="11" borderId="0" xfId="5" applyNumberFormat="1" applyFont="1" applyFill="1" applyAlignment="1">
      <alignment horizontal="right" wrapText="1"/>
    </xf>
    <xf numFmtId="168" fontId="6" fillId="11" borderId="0" xfId="5" applyNumberFormat="1" applyFont="1" applyFill="1" applyAlignment="1">
      <alignment horizontal="right" wrapText="1"/>
    </xf>
    <xf numFmtId="168" fontId="5" fillId="11" borderId="0" xfId="5" applyNumberFormat="1" applyFont="1" applyFill="1" applyAlignment="1">
      <alignment horizontal="right" wrapText="1"/>
    </xf>
    <xf numFmtId="0" fontId="38" fillId="5" borderId="0" xfId="1" applyFont="1" applyFill="1"/>
    <xf numFmtId="0" fontId="14" fillId="12" borderId="0" xfId="8" applyFont="1" applyFill="1" applyAlignment="1">
      <alignment horizontal="center" vertical="center" wrapText="1"/>
    </xf>
    <xf numFmtId="0" fontId="39" fillId="12" borderId="0" xfId="8" applyFont="1" applyFill="1" applyAlignment="1">
      <alignment horizontal="center" vertical="center" wrapText="1"/>
    </xf>
    <xf numFmtId="0" fontId="38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6" fillId="14" borderId="0" xfId="8" applyFont="1" applyFill="1" applyAlignment="1">
      <alignment horizontal="center" wrapText="1"/>
    </xf>
    <xf numFmtId="0" fontId="38" fillId="5" borderId="0" xfId="1" applyFont="1" applyFill="1" applyAlignment="1">
      <alignment wrapText="1"/>
    </xf>
    <xf numFmtId="0" fontId="1" fillId="5" borderId="0" xfId="1" applyFill="1" applyAlignment="1">
      <alignment wrapText="1"/>
    </xf>
    <xf numFmtId="0" fontId="11" fillId="11" borderId="0" xfId="8" applyFont="1" applyFill="1" applyAlignment="1">
      <alignment wrapText="1"/>
    </xf>
    <xf numFmtId="3" fontId="9" fillId="11" borderId="0" xfId="8" applyNumberFormat="1" applyFont="1" applyFill="1" applyAlignment="1">
      <alignment horizontal="right" wrapText="1"/>
    </xf>
    <xf numFmtId="3" fontId="11" fillId="11" borderId="0" xfId="8" applyNumberFormat="1" applyFont="1" applyFill="1" applyAlignment="1">
      <alignment horizontal="right" wrapText="1"/>
    </xf>
    <xf numFmtId="167" fontId="9" fillId="5" borderId="0" xfId="9" applyNumberFormat="1" applyFont="1" applyFill="1"/>
    <xf numFmtId="0" fontId="1" fillId="0" borderId="0" xfId="9"/>
    <xf numFmtId="167" fontId="11" fillId="5" borderId="0" xfId="9" applyNumberFormat="1" applyFont="1" applyFill="1"/>
    <xf numFmtId="0" fontId="40" fillId="5" borderId="0" xfId="1" applyFont="1" applyFill="1"/>
    <xf numFmtId="0" fontId="41" fillId="5" borderId="0" xfId="4" applyFont="1" applyFill="1" applyAlignment="1">
      <alignment vertical="top"/>
    </xf>
    <xf numFmtId="0" fontId="34" fillId="5" borderId="0" xfId="4" applyFont="1" applyFill="1" applyAlignment="1">
      <alignment vertical="top"/>
    </xf>
    <xf numFmtId="0" fontId="5" fillId="8" borderId="0" xfId="4" applyFont="1" applyFill="1" applyAlignment="1">
      <alignment vertical="top" wrapText="1"/>
    </xf>
    <xf numFmtId="0" fontId="9" fillId="8" borderId="0" xfId="1" applyFont="1" applyFill="1" applyAlignment="1">
      <alignment wrapText="1"/>
    </xf>
    <xf numFmtId="0" fontId="13" fillId="8" borderId="0" xfId="1" applyFont="1" applyFill="1" applyAlignment="1">
      <alignment vertical="center" wrapText="1"/>
    </xf>
    <xf numFmtId="0" fontId="5" fillId="9" borderId="0" xfId="4" applyFont="1" applyFill="1" applyAlignment="1">
      <alignment vertical="top"/>
    </xf>
    <xf numFmtId="3" fontId="11" fillId="9" borderId="0" xfId="1" applyNumberFormat="1" applyFont="1" applyFill="1"/>
    <xf numFmtId="3" fontId="9" fillId="9" borderId="0" xfId="1" applyNumberFormat="1" applyFont="1" applyFill="1"/>
    <xf numFmtId="3" fontId="9" fillId="11" borderId="0" xfId="10" applyNumberFormat="1" applyFont="1" applyFill="1" applyAlignment="1">
      <alignment horizontal="right" wrapText="1"/>
    </xf>
    <xf numFmtId="3" fontId="6" fillId="11" borderId="0" xfId="10" applyNumberFormat="1" applyFont="1" applyFill="1" applyAlignment="1">
      <alignment horizontal="right" wrapText="1"/>
    </xf>
    <xf numFmtId="0" fontId="5" fillId="10" borderId="0" xfId="10" applyFont="1" applyFill="1" applyAlignment="1">
      <alignment horizontal="left" wrapText="1"/>
    </xf>
    <xf numFmtId="3" fontId="5" fillId="10" borderId="0" xfId="10" applyNumberFormat="1" applyFont="1" applyFill="1" applyAlignment="1">
      <alignment horizontal="right" wrapText="1"/>
    </xf>
    <xf numFmtId="0" fontId="42" fillId="5" borderId="0" xfId="1" applyFont="1" applyFill="1"/>
    <xf numFmtId="0" fontId="25" fillId="5" borderId="0" xfId="1" applyFont="1" applyFill="1" applyAlignment="1">
      <alignment wrapText="1"/>
    </xf>
    <xf numFmtId="0" fontId="5" fillId="11" borderId="0" xfId="5" applyFont="1" applyFill="1" applyAlignment="1">
      <alignment wrapText="1"/>
    </xf>
    <xf numFmtId="10" fontId="25" fillId="5" borderId="0" xfId="1" applyNumberFormat="1" applyFont="1" applyFill="1"/>
    <xf numFmtId="9" fontId="9" fillId="5" borderId="0" xfId="2" applyFont="1" applyFill="1"/>
    <xf numFmtId="10" fontId="31" fillId="5" borderId="0" xfId="1" applyNumberFormat="1" applyFont="1" applyFill="1"/>
    <xf numFmtId="0" fontId="31" fillId="5" borderId="0" xfId="1" applyFont="1" applyFill="1" applyAlignment="1">
      <alignment vertical="top" wrapText="1"/>
    </xf>
    <xf numFmtId="0" fontId="11" fillId="5" borderId="0" xfId="1" applyFont="1" applyFill="1" applyAlignment="1">
      <alignment vertical="top" wrapText="1"/>
    </xf>
    <xf numFmtId="0" fontId="9" fillId="5" borderId="0" xfId="1" applyFont="1" applyFill="1" applyAlignment="1">
      <alignment vertical="top" wrapText="1"/>
    </xf>
    <xf numFmtId="0" fontId="13" fillId="12" borderId="0" xfId="5" applyFont="1" applyFill="1" applyAlignment="1">
      <alignment horizontal="center" wrapText="1"/>
    </xf>
    <xf numFmtId="0" fontId="13" fillId="12" borderId="0" xfId="5" applyFont="1" applyFill="1" applyAlignment="1">
      <alignment horizontal="center" vertical="center" wrapText="1"/>
    </xf>
    <xf numFmtId="0" fontId="35" fillId="5" borderId="0" xfId="1" applyFont="1" applyFill="1" applyAlignment="1">
      <alignment wrapText="1"/>
    </xf>
    <xf numFmtId="0" fontId="43" fillId="5" borderId="0" xfId="1" applyFont="1" applyFill="1"/>
    <xf numFmtId="0" fontId="14" fillId="12" borderId="0" xfId="5" applyFont="1" applyFill="1" applyAlignment="1">
      <alignment horizontal="center" vertical="center" wrapText="1"/>
    </xf>
    <xf numFmtId="0" fontId="6" fillId="11" borderId="0" xfId="5" applyFont="1" applyFill="1" applyAlignment="1">
      <alignment horizontal="right" wrapText="1"/>
    </xf>
    <xf numFmtId="0" fontId="44" fillId="11" borderId="0" xfId="7" applyFont="1" applyFill="1" applyAlignment="1">
      <alignment wrapText="1"/>
    </xf>
    <xf numFmtId="0" fontId="37" fillId="5" borderId="0" xfId="1" applyFont="1" applyFill="1" applyAlignment="1">
      <alignment wrapText="1"/>
    </xf>
    <xf numFmtId="0" fontId="14" fillId="12" borderId="0" xfId="11" applyFont="1" applyFill="1" applyAlignment="1">
      <alignment horizontal="center" vertical="center"/>
    </xf>
    <xf numFmtId="0" fontId="13" fillId="12" borderId="0" xfId="11" applyFont="1" applyFill="1" applyAlignment="1">
      <alignment horizontal="center" vertical="center" wrapText="1"/>
    </xf>
    <xf numFmtId="0" fontId="6" fillId="14" borderId="0" xfId="11" applyFont="1" applyFill="1" applyAlignment="1">
      <alignment horizontal="center"/>
    </xf>
    <xf numFmtId="0" fontId="5" fillId="11" borderId="0" xfId="11" applyFont="1" applyFill="1" applyAlignment="1">
      <alignment wrapText="1"/>
    </xf>
    <xf numFmtId="0" fontId="9" fillId="5" borderId="0" xfId="1" quotePrefix="1" applyFont="1" applyFill="1" applyAlignment="1">
      <alignment horizontal="right"/>
    </xf>
    <xf numFmtId="3" fontId="31" fillId="5" borderId="0" xfId="1" applyNumberFormat="1" applyFont="1" applyFill="1"/>
    <xf numFmtId="0" fontId="45" fillId="11" borderId="0" xfId="7" applyFont="1" applyFill="1" applyAlignment="1">
      <alignment vertical="top" wrapText="1"/>
    </xf>
    <xf numFmtId="0" fontId="3" fillId="5" borderId="0" xfId="3" applyFill="1" applyBorder="1" applyAlignment="1" applyProtection="1"/>
    <xf numFmtId="0" fontId="34" fillId="7" borderId="0" xfId="1" applyFont="1" applyFill="1"/>
    <xf numFmtId="0" fontId="14" fillId="8" borderId="0" xfId="7" applyFont="1" applyFill="1" applyAlignment="1">
      <alignment horizontal="center" vertical="center" wrapText="1"/>
    </xf>
    <xf numFmtId="0" fontId="13" fillId="13" borderId="0" xfId="7" applyFont="1" applyFill="1" applyAlignment="1">
      <alignment horizontal="right" vertical="center" wrapText="1"/>
    </xf>
    <xf numFmtId="0" fontId="6" fillId="5" borderId="0" xfId="7" applyFont="1" applyFill="1" applyAlignment="1">
      <alignment horizontal="center" vertical="center" wrapText="1"/>
    </xf>
    <xf numFmtId="0" fontId="5" fillId="11" borderId="0" xfId="7" applyFont="1" applyFill="1" applyAlignment="1">
      <alignment horizontal="right" wrapText="1"/>
    </xf>
    <xf numFmtId="0" fontId="5" fillId="5" borderId="0" xfId="7" applyFont="1" applyFill="1" applyAlignment="1">
      <alignment horizontal="left" vertical="center" wrapText="1"/>
    </xf>
    <xf numFmtId="0" fontId="6" fillId="11" borderId="0" xfId="7" applyFont="1" applyFill="1" applyAlignment="1">
      <alignment horizontal="right" wrapText="1"/>
    </xf>
    <xf numFmtId="0" fontId="6" fillId="5" borderId="0" xfId="7" applyFont="1" applyFill="1" applyAlignment="1">
      <alignment horizontal="left" vertical="center" wrapText="1"/>
    </xf>
    <xf numFmtId="0" fontId="9" fillId="11" borderId="0" xfId="7" applyFont="1" applyFill="1" applyAlignment="1">
      <alignment horizontal="right" wrapText="1"/>
    </xf>
    <xf numFmtId="0" fontId="6" fillId="5" borderId="0" xfId="7" applyFont="1" applyFill="1" applyAlignment="1">
      <alignment horizontal="left" vertical="center"/>
    </xf>
    <xf numFmtId="0" fontId="5" fillId="5" borderId="0" xfId="7" applyFont="1" applyFill="1" applyAlignment="1">
      <alignment horizontal="left" vertical="center"/>
    </xf>
    <xf numFmtId="0" fontId="6" fillId="11" borderId="4" xfId="7" applyFont="1" applyFill="1" applyBorder="1" applyAlignment="1">
      <alignment wrapText="1"/>
    </xf>
    <xf numFmtId="0" fontId="6" fillId="11" borderId="4" xfId="7" applyFont="1" applyFill="1" applyBorder="1" applyAlignment="1">
      <alignment horizontal="center" wrapText="1"/>
    </xf>
    <xf numFmtId="0" fontId="9" fillId="15" borderId="0" xfId="7" applyFont="1" applyFill="1" applyAlignment="1">
      <alignment horizontal="right" wrapText="1"/>
    </xf>
    <xf numFmtId="0" fontId="6" fillId="15" borderId="0" xfId="7" applyFont="1" applyFill="1" applyAlignment="1">
      <alignment horizontal="right" wrapText="1"/>
    </xf>
    <xf numFmtId="0" fontId="5" fillId="15" borderId="0" xfId="7" applyFont="1" applyFill="1" applyAlignment="1">
      <alignment horizontal="right" wrapText="1"/>
    </xf>
    <xf numFmtId="0" fontId="31" fillId="11" borderId="0" xfId="7" applyFont="1" applyFill="1" applyAlignment="1">
      <alignment horizontal="right" wrapText="1"/>
    </xf>
    <xf numFmtId="0" fontId="20" fillId="5" borderId="0" xfId="1" applyFont="1" applyFill="1" applyAlignment="1">
      <alignment vertical="center"/>
    </xf>
    <xf numFmtId="0" fontId="9" fillId="8" borderId="0" xfId="1" applyFont="1" applyFill="1" applyAlignment="1">
      <alignment vertical="center"/>
    </xf>
    <xf numFmtId="0" fontId="20" fillId="5" borderId="0" xfId="1" applyFont="1" applyFill="1" applyAlignment="1">
      <alignment horizontal="center" vertical="center" wrapText="1"/>
    </xf>
    <xf numFmtId="0" fontId="25" fillId="5" borderId="0" xfId="1" applyFont="1" applyFill="1" applyAlignment="1">
      <alignment horizontal="center" vertical="center" wrapText="1"/>
    </xf>
    <xf numFmtId="0" fontId="9" fillId="5" borderId="0" xfId="1" applyFont="1" applyFill="1" applyAlignment="1">
      <alignment horizontal="center" vertical="center" wrapText="1"/>
    </xf>
    <xf numFmtId="169" fontId="9" fillId="5" borderId="0" xfId="1" applyNumberFormat="1" applyFont="1" applyFill="1"/>
    <xf numFmtId="169" fontId="11" fillId="5" borderId="0" xfId="1" applyNumberFormat="1" applyFont="1" applyFill="1"/>
    <xf numFmtId="10" fontId="20" fillId="5" borderId="0" xfId="1" applyNumberFormat="1" applyFont="1" applyFill="1"/>
    <xf numFmtId="169" fontId="31" fillId="5" borderId="0" xfId="1" applyNumberFormat="1" applyFont="1" applyFill="1"/>
    <xf numFmtId="0" fontId="33" fillId="5" borderId="0" xfId="1" applyFont="1" applyFill="1"/>
    <xf numFmtId="0" fontId="46" fillId="5" borderId="0" xfId="1" applyFont="1" applyFill="1"/>
    <xf numFmtId="0" fontId="22" fillId="5" borderId="0" xfId="1" applyFont="1" applyFill="1" applyAlignment="1">
      <alignment vertical="top"/>
    </xf>
    <xf numFmtId="0" fontId="25" fillId="5" borderId="0" xfId="1" applyFont="1" applyFill="1" applyAlignment="1">
      <alignment vertical="center"/>
    </xf>
    <xf numFmtId="10" fontId="25" fillId="5" borderId="0" xfId="1" applyNumberFormat="1" applyFont="1" applyFill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0" fontId="25" fillId="5" borderId="0" xfId="1" applyFont="1" applyFill="1" applyAlignment="1">
      <alignment horizontal="left" vertical="center"/>
    </xf>
    <xf numFmtId="4" fontId="27" fillId="5" borderId="0" xfId="1" applyNumberFormat="1" applyFont="1" applyFill="1"/>
    <xf numFmtId="4" fontId="11" fillId="5" borderId="0" xfId="1" applyNumberFormat="1" applyFont="1" applyFill="1"/>
    <xf numFmtId="4" fontId="25" fillId="5" borderId="0" xfId="1" applyNumberFormat="1" applyFont="1" applyFill="1"/>
    <xf numFmtId="0" fontId="1" fillId="5" borderId="0" xfId="1" applyFill="1" applyAlignment="1">
      <alignment vertical="center"/>
    </xf>
    <xf numFmtId="0" fontId="1" fillId="5" borderId="0" xfId="1" applyFill="1" applyAlignment="1">
      <alignment horizontal="center" vertical="center" wrapText="1"/>
    </xf>
    <xf numFmtId="164" fontId="31" fillId="5" borderId="0" xfId="1" applyNumberFormat="1" applyFont="1" applyFill="1"/>
    <xf numFmtId="164" fontId="5" fillId="11" borderId="0" xfId="5" applyNumberFormat="1" applyFont="1" applyFill="1" applyAlignment="1">
      <alignment horizontal="right" wrapText="1"/>
    </xf>
    <xf numFmtId="0" fontId="22" fillId="5" borderId="0" xfId="1" applyFont="1" applyFill="1"/>
    <xf numFmtId="0" fontId="33" fillId="5" borderId="0" xfId="1" applyFont="1" applyFill="1" applyAlignment="1">
      <alignment horizontal="right"/>
    </xf>
    <xf numFmtId="0" fontId="11" fillId="5" borderId="0" xfId="1" applyFont="1" applyFill="1" applyAlignment="1">
      <alignment horizontal="right"/>
    </xf>
    <xf numFmtId="3" fontId="5" fillId="11" borderId="4" xfId="5" applyNumberFormat="1" applyFont="1" applyFill="1" applyBorder="1" applyAlignment="1">
      <alignment horizontal="right" wrapText="1"/>
    </xf>
    <xf numFmtId="0" fontId="47" fillId="5" borderId="0" xfId="1" applyFont="1" applyFill="1" applyAlignment="1">
      <alignment horizontal="right"/>
    </xf>
    <xf numFmtId="164" fontId="5" fillId="11" borderId="4" xfId="5" applyNumberFormat="1" applyFont="1" applyFill="1" applyBorder="1" applyAlignment="1">
      <alignment horizontal="right" wrapText="1"/>
    </xf>
    <xf numFmtId="164" fontId="9" fillId="15" borderId="0" xfId="5" applyNumberFormat="1" applyFont="1" applyFill="1" applyAlignment="1">
      <alignment horizontal="right" wrapText="1"/>
    </xf>
    <xf numFmtId="164" fontId="9" fillId="7" borderId="0" xfId="1" applyNumberFormat="1" applyFont="1" applyFill="1"/>
    <xf numFmtId="164" fontId="11" fillId="15" borderId="0" xfId="5" applyNumberFormat="1" applyFont="1" applyFill="1" applyAlignment="1">
      <alignment horizontal="right" wrapText="1"/>
    </xf>
    <xf numFmtId="164" fontId="9" fillId="5" borderId="4" xfId="1" applyNumberFormat="1" applyFont="1" applyFill="1" applyBorder="1"/>
    <xf numFmtId="164" fontId="33" fillId="5" borderId="0" xfId="1" applyNumberFormat="1" applyFont="1" applyFill="1"/>
    <xf numFmtId="0" fontId="31" fillId="5" borderId="4" xfId="1" applyFont="1" applyFill="1" applyBorder="1"/>
    <xf numFmtId="0" fontId="48" fillId="5" borderId="0" xfId="1" applyFont="1" applyFill="1"/>
    <xf numFmtId="3" fontId="48" fillId="5" borderId="0" xfId="1" applyNumberFormat="1" applyFont="1" applyFill="1"/>
    <xf numFmtId="0" fontId="9" fillId="5" borderId="1" xfId="1" applyFont="1" applyFill="1" applyBorder="1"/>
    <xf numFmtId="0" fontId="9" fillId="5" borderId="2" xfId="1" applyFont="1" applyFill="1" applyBorder="1"/>
    <xf numFmtId="0" fontId="9" fillId="5" borderId="3" xfId="1" applyFont="1" applyFill="1" applyBorder="1"/>
    <xf numFmtId="0" fontId="35" fillId="5" borderId="0" xfId="1" applyFont="1" applyFill="1" applyAlignment="1">
      <alignment horizontal="center" vertical="center" wrapText="1"/>
    </xf>
    <xf numFmtId="0" fontId="35" fillId="5" borderId="0" xfId="1" applyFont="1" applyFill="1"/>
    <xf numFmtId="167" fontId="1" fillId="5" borderId="0" xfId="1" applyNumberFormat="1" applyFill="1"/>
    <xf numFmtId="9" fontId="35" fillId="5" borderId="0" xfId="1" applyNumberFormat="1" applyFont="1" applyFill="1"/>
    <xf numFmtId="0" fontId="9" fillId="7" borderId="0" xfId="1" applyFont="1" applyFill="1"/>
    <xf numFmtId="4" fontId="13" fillId="8" borderId="0" xfId="1" applyNumberFormat="1" applyFont="1" applyFill="1" applyAlignment="1">
      <alignment horizontal="center" vertical="center" wrapText="1"/>
    </xf>
    <xf numFmtId="0" fontId="9" fillId="8" borderId="0" xfId="1" applyFont="1" applyFill="1"/>
    <xf numFmtId="0" fontId="11" fillId="5" borderId="0" xfId="1" applyFont="1" applyFill="1" applyAlignment="1">
      <alignment vertical="center" wrapText="1"/>
    </xf>
    <xf numFmtId="0" fontId="11" fillId="8" borderId="0" xfId="1" applyFont="1" applyFill="1" applyAlignment="1">
      <alignment vertical="center" wrapText="1"/>
    </xf>
    <xf numFmtId="0" fontId="11" fillId="8" borderId="0" xfId="1" applyFont="1" applyFill="1" applyAlignment="1">
      <alignment horizontal="center" vertical="center"/>
    </xf>
    <xf numFmtId="0" fontId="11" fillId="5" borderId="0" xfId="1" applyFont="1" applyFill="1" applyAlignment="1">
      <alignment horizontal="left" vertical="center"/>
    </xf>
    <xf numFmtId="4" fontId="9" fillId="5" borderId="0" xfId="1" applyNumberFormat="1" applyFont="1" applyFill="1" applyAlignment="1">
      <alignment horizontal="right"/>
    </xf>
    <xf numFmtId="0" fontId="49" fillId="5" borderId="0" xfId="1" applyFont="1" applyFill="1" applyAlignment="1">
      <alignment horizontal="right"/>
    </xf>
    <xf numFmtId="2" fontId="9" fillId="5" borderId="0" xfId="1" applyNumberFormat="1" applyFont="1" applyFill="1" applyAlignment="1">
      <alignment horizontal="right"/>
    </xf>
    <xf numFmtId="4" fontId="31" fillId="5" borderId="0" xfId="1" applyNumberFormat="1" applyFont="1" applyFill="1" applyAlignment="1">
      <alignment horizontal="right"/>
    </xf>
    <xf numFmtId="2" fontId="31" fillId="5" borderId="0" xfId="1" applyNumberFormat="1" applyFont="1" applyFill="1" applyAlignment="1">
      <alignment horizontal="right"/>
    </xf>
    <xf numFmtId="0" fontId="31" fillId="7" borderId="0" xfId="1" applyFont="1" applyFill="1"/>
    <xf numFmtId="0" fontId="33" fillId="5" borderId="0" xfId="1" applyFont="1" applyFill="1" applyAlignment="1">
      <alignment horizontal="left" vertical="center"/>
    </xf>
    <xf numFmtId="0" fontId="31" fillId="5" borderId="0" xfId="1" applyFont="1" applyFill="1" applyAlignment="1">
      <alignment horizontal="right"/>
    </xf>
    <xf numFmtId="0" fontId="50" fillId="5" borderId="0" xfId="1" applyFont="1" applyFill="1" applyAlignment="1">
      <alignment horizontal="right"/>
    </xf>
    <xf numFmtId="3" fontId="49" fillId="5" borderId="0" xfId="1" applyNumberFormat="1" applyFont="1" applyFill="1" applyAlignment="1">
      <alignment horizontal="right"/>
    </xf>
    <xf numFmtId="4" fontId="11" fillId="5" borderId="0" xfId="1" applyNumberFormat="1" applyFont="1" applyFill="1" applyAlignment="1">
      <alignment horizontal="right"/>
    </xf>
    <xf numFmtId="3" fontId="11" fillId="7" borderId="0" xfId="1" applyNumberFormat="1" applyFont="1" applyFill="1"/>
    <xf numFmtId="3" fontId="13" fillId="8" borderId="0" xfId="1" applyNumberFormat="1" applyFont="1" applyFill="1" applyAlignment="1">
      <alignment horizontal="center" vertical="center" wrapText="1"/>
    </xf>
    <xf numFmtId="3" fontId="11" fillId="5" borderId="0" xfId="1" applyNumberFormat="1" applyFont="1" applyFill="1" applyAlignment="1">
      <alignment vertical="center" wrapText="1"/>
    </xf>
    <xf numFmtId="3" fontId="13" fillId="8" borderId="0" xfId="1" applyNumberFormat="1" applyFont="1" applyFill="1" applyAlignment="1">
      <alignment vertical="center" wrapText="1"/>
    </xf>
    <xf numFmtId="3" fontId="13" fillId="8" borderId="0" xfId="1" applyNumberFormat="1" applyFont="1" applyFill="1" applyAlignment="1">
      <alignment horizontal="center" vertical="center"/>
    </xf>
    <xf numFmtId="0" fontId="9" fillId="5" borderId="0" xfId="1" applyFont="1" applyFill="1" applyAlignment="1">
      <alignment horizontal="left" vertical="center" wrapText="1" indent="10"/>
    </xf>
    <xf numFmtId="3" fontId="11" fillId="5" borderId="0" xfId="1" applyNumberFormat="1" applyFont="1" applyFill="1" applyAlignment="1">
      <alignment horizontal="left" vertical="center" wrapText="1" indent="10"/>
    </xf>
    <xf numFmtId="0" fontId="11" fillId="9" borderId="0" xfId="1" applyFont="1" applyFill="1" applyAlignment="1">
      <alignment horizontal="left" vertical="center"/>
    </xf>
    <xf numFmtId="0" fontId="9" fillId="9" borderId="0" xfId="1" applyFont="1" applyFill="1" applyAlignment="1">
      <alignment horizontal="right" wrapText="1"/>
    </xf>
    <xf numFmtId="4" fontId="51" fillId="9" borderId="0" xfId="1" applyNumberFormat="1" applyFont="1" applyFill="1" applyAlignment="1">
      <alignment horizontal="right" wrapText="1"/>
    </xf>
    <xf numFmtId="3" fontId="11" fillId="9" borderId="0" xfId="1" applyNumberFormat="1" applyFont="1" applyFill="1" applyAlignment="1">
      <alignment horizontal="right" wrapText="1"/>
    </xf>
    <xf numFmtId="3" fontId="52" fillId="9" borderId="0" xfId="1" applyNumberFormat="1" applyFont="1" applyFill="1" applyAlignment="1">
      <alignment horizontal="right" wrapText="1"/>
    </xf>
    <xf numFmtId="4" fontId="9" fillId="9" borderId="0" xfId="1" applyNumberFormat="1" applyFont="1" applyFill="1" applyAlignment="1">
      <alignment horizontal="right" wrapText="1"/>
    </xf>
    <xf numFmtId="0" fontId="31" fillId="5" borderId="0" xfId="1" applyFont="1" applyFill="1" applyAlignment="1">
      <alignment horizontal="right" vertical="center" wrapText="1"/>
    </xf>
    <xf numFmtId="0" fontId="31" fillId="5" borderId="0" xfId="1" applyFont="1" applyFill="1" applyAlignment="1">
      <alignment horizontal="right" wrapText="1"/>
    </xf>
    <xf numFmtId="0" fontId="51" fillId="5" borderId="0" xfId="1" applyFont="1" applyFill="1" applyAlignment="1">
      <alignment horizontal="right" wrapText="1"/>
    </xf>
    <xf numFmtId="0" fontId="51" fillId="5" borderId="0" xfId="1" applyFont="1" applyFill="1"/>
    <xf numFmtId="0" fontId="9" fillId="5" borderId="0" xfId="1" applyFont="1" applyFill="1" applyAlignment="1">
      <alignment horizontal="right" wrapText="1"/>
    </xf>
    <xf numFmtId="0" fontId="11" fillId="5" borderId="0" xfId="1" applyFont="1" applyFill="1" applyAlignment="1">
      <alignment horizontal="right" wrapText="1"/>
    </xf>
    <xf numFmtId="3" fontId="52" fillId="5" borderId="0" xfId="1" applyNumberFormat="1" applyFont="1" applyFill="1" applyAlignment="1">
      <alignment horizontal="right" wrapText="1"/>
    </xf>
    <xf numFmtId="4" fontId="9" fillId="5" borderId="0" xfId="1" applyNumberFormat="1" applyFont="1" applyFill="1" applyAlignment="1">
      <alignment horizontal="right" wrapText="1"/>
    </xf>
    <xf numFmtId="0" fontId="31" fillId="9" borderId="0" xfId="1" applyFont="1" applyFill="1" applyAlignment="1">
      <alignment horizontal="right" vertical="center" wrapText="1"/>
    </xf>
    <xf numFmtId="3" fontId="33" fillId="9" borderId="0" xfId="1" applyNumberFormat="1" applyFont="1" applyFill="1" applyAlignment="1">
      <alignment horizontal="right" wrapText="1"/>
    </xf>
    <xf numFmtId="4" fontId="31" fillId="9" borderId="0" xfId="1" applyNumberFormat="1" applyFont="1" applyFill="1" applyAlignment="1">
      <alignment horizontal="right" wrapText="1"/>
    </xf>
    <xf numFmtId="0" fontId="51" fillId="9" borderId="0" xfId="1" applyFont="1" applyFill="1"/>
    <xf numFmtId="4" fontId="31" fillId="5" borderId="0" xfId="1" applyNumberFormat="1" applyFont="1" applyFill="1" applyAlignment="1">
      <alignment horizontal="right" vertical="center" wrapText="1"/>
    </xf>
    <xf numFmtId="4" fontId="51" fillId="5" borderId="0" xfId="1" applyNumberFormat="1" applyFont="1" applyFill="1" applyAlignment="1">
      <alignment horizontal="right" vertical="center" wrapText="1"/>
    </xf>
    <xf numFmtId="3" fontId="52" fillId="5" borderId="0" xfId="1" applyNumberFormat="1" applyFont="1" applyFill="1" applyAlignment="1">
      <alignment horizontal="right"/>
    </xf>
    <xf numFmtId="4" fontId="31" fillId="5" borderId="0" xfId="1" applyNumberFormat="1" applyFont="1" applyFill="1" applyAlignment="1">
      <alignment horizontal="right" wrapText="1"/>
    </xf>
    <xf numFmtId="170" fontId="51" fillId="5" borderId="0" xfId="1" applyNumberFormat="1" applyFont="1" applyFill="1" applyAlignment="1">
      <alignment horizontal="right" wrapText="1"/>
    </xf>
    <xf numFmtId="3" fontId="11" fillId="5" borderId="0" xfId="1" applyNumberFormat="1" applyFont="1" applyFill="1" applyAlignment="1">
      <alignment horizontal="right" wrapText="1"/>
    </xf>
    <xf numFmtId="170" fontId="31" fillId="9" borderId="0" xfId="1" applyNumberFormat="1" applyFont="1" applyFill="1" applyAlignment="1">
      <alignment horizontal="right" vertical="center" wrapText="1"/>
    </xf>
    <xf numFmtId="170" fontId="51" fillId="9" borderId="0" xfId="1" applyNumberFormat="1" applyFont="1" applyFill="1" applyAlignment="1">
      <alignment horizontal="right" vertical="center" wrapText="1"/>
    </xf>
    <xf numFmtId="170" fontId="51" fillId="9" borderId="0" xfId="1" applyNumberFormat="1" applyFont="1" applyFill="1" applyAlignment="1">
      <alignment horizontal="right" wrapText="1"/>
    </xf>
    <xf numFmtId="4" fontId="51" fillId="5" borderId="0" xfId="1" applyNumberFormat="1" applyFont="1" applyFill="1" applyAlignment="1">
      <alignment horizontal="right" wrapText="1"/>
    </xf>
    <xf numFmtId="4" fontId="31" fillId="9" borderId="0" xfId="1" applyNumberFormat="1" applyFont="1" applyFill="1" applyAlignment="1">
      <alignment horizontal="right" vertical="center" wrapText="1"/>
    </xf>
    <xf numFmtId="4" fontId="51" fillId="9" borderId="0" xfId="1" applyNumberFormat="1" applyFont="1" applyFill="1" applyAlignment="1">
      <alignment horizontal="right" vertical="center" wrapText="1"/>
    </xf>
    <xf numFmtId="0" fontId="33" fillId="9" borderId="0" xfId="1" applyFont="1" applyFill="1" applyAlignment="1">
      <alignment horizontal="right" vertical="center" wrapText="1"/>
    </xf>
    <xf numFmtId="4" fontId="33" fillId="9" borderId="0" xfId="1" applyNumberFormat="1" applyFont="1" applyFill="1" applyAlignment="1">
      <alignment horizontal="right" vertical="center" wrapText="1"/>
    </xf>
    <xf numFmtId="4" fontId="52" fillId="9" borderId="0" xfId="1" applyNumberFormat="1" applyFont="1" applyFill="1" applyAlignment="1">
      <alignment horizontal="right" vertical="center" wrapText="1"/>
    </xf>
    <xf numFmtId="0" fontId="11" fillId="9" borderId="0" xfId="1" applyFont="1" applyFill="1" applyAlignment="1">
      <alignment horizontal="right" wrapText="1"/>
    </xf>
    <xf numFmtId="0" fontId="33" fillId="9" borderId="0" xfId="1" applyFont="1" applyFill="1" applyAlignment="1">
      <alignment horizontal="right" wrapText="1"/>
    </xf>
    <xf numFmtId="4" fontId="52" fillId="9" borderId="0" xfId="1" applyNumberFormat="1" applyFont="1" applyFill="1" applyAlignment="1">
      <alignment horizontal="right" wrapText="1"/>
    </xf>
    <xf numFmtId="4" fontId="11" fillId="9" borderId="0" xfId="1" applyNumberFormat="1" applyFont="1" applyFill="1" applyAlignment="1">
      <alignment horizontal="right" wrapText="1"/>
    </xf>
    <xf numFmtId="4" fontId="31" fillId="5" borderId="0" xfId="1" applyNumberFormat="1" applyFont="1" applyFill="1"/>
    <xf numFmtId="4" fontId="9" fillId="5" borderId="4" xfId="1" applyNumberFormat="1" applyFont="1" applyFill="1" applyBorder="1"/>
    <xf numFmtId="3" fontId="11" fillId="5" borderId="4" xfId="1" applyNumberFormat="1" applyFont="1" applyFill="1" applyBorder="1"/>
    <xf numFmtId="0" fontId="53" fillId="8" borderId="0" xfId="1" applyFont="1" applyFill="1" applyAlignment="1">
      <alignment horizontal="center" vertical="center" wrapText="1"/>
    </xf>
    <xf numFmtId="0" fontId="54" fillId="8" borderId="0" xfId="1" applyFont="1" applyFill="1" applyAlignment="1">
      <alignment horizontal="center" vertical="center" wrapText="1"/>
    </xf>
    <xf numFmtId="0" fontId="10" fillId="11" borderId="0" xfId="12" applyFill="1" applyAlignment="1">
      <alignment wrapText="1"/>
    </xf>
    <xf numFmtId="164" fontId="10" fillId="5" borderId="0" xfId="12" applyNumberFormat="1" applyFill="1"/>
    <xf numFmtId="164" fontId="35" fillId="5" borderId="0" xfId="1" applyNumberFormat="1" applyFont="1" applyFill="1"/>
    <xf numFmtId="0" fontId="55" fillId="11" borderId="0" xfId="12" applyFont="1" applyFill="1" applyAlignment="1">
      <alignment wrapText="1"/>
    </xf>
    <xf numFmtId="164" fontId="55" fillId="11" borderId="0" xfId="12" applyNumberFormat="1" applyFont="1" applyFill="1" applyAlignment="1">
      <alignment horizontal="right" wrapText="1"/>
    </xf>
    <xf numFmtId="0" fontId="10" fillId="10" borderId="0" xfId="12" applyFill="1" applyAlignment="1">
      <alignment wrapText="1"/>
    </xf>
    <xf numFmtId="164" fontId="10" fillId="9" borderId="0" xfId="12" applyNumberFormat="1" applyFill="1"/>
    <xf numFmtId="164" fontId="55" fillId="9" borderId="0" xfId="12" applyNumberFormat="1" applyFont="1" applyFill="1"/>
    <xf numFmtId="164" fontId="55" fillId="5" borderId="0" xfId="12" applyNumberFormat="1" applyFont="1" applyFill="1"/>
    <xf numFmtId="0" fontId="1" fillId="5" borderId="4" xfId="1" applyFill="1" applyBorder="1"/>
    <xf numFmtId="0" fontId="35" fillId="5" borderId="4" xfId="1" applyFont="1" applyFill="1" applyBorder="1"/>
    <xf numFmtId="0" fontId="56" fillId="11" borderId="0" xfId="12" applyFont="1" applyFill="1" applyAlignment="1">
      <alignment wrapText="1"/>
    </xf>
    <xf numFmtId="0" fontId="1" fillId="5" borderId="0" xfId="1" applyFill="1" applyAlignment="1">
      <alignment horizontal="left"/>
    </xf>
    <xf numFmtId="0" fontId="10" fillId="5" borderId="0" xfId="12" applyFill="1"/>
    <xf numFmtId="164" fontId="10" fillId="7" borderId="0" xfId="12" applyNumberFormat="1" applyFill="1"/>
    <xf numFmtId="164" fontId="55" fillId="7" borderId="0" xfId="12" applyNumberFormat="1" applyFont="1" applyFill="1"/>
    <xf numFmtId="164" fontId="37" fillId="5" borderId="0" xfId="1" applyNumberFormat="1" applyFont="1" applyFill="1"/>
    <xf numFmtId="164" fontId="55" fillId="11" borderId="0" xfId="12" applyNumberFormat="1" applyFont="1" applyFill="1" applyAlignment="1">
      <alignment horizontal="left" wrapText="1"/>
    </xf>
    <xf numFmtId="164" fontId="10" fillId="5" borderId="4" xfId="12" applyNumberFormat="1" applyFill="1" applyBorder="1"/>
    <xf numFmtId="164" fontId="10" fillId="10" borderId="0" xfId="12" applyNumberFormat="1" applyFill="1" applyAlignment="1">
      <alignment wrapText="1"/>
    </xf>
    <xf numFmtId="164" fontId="55" fillId="10" borderId="0" xfId="12" applyNumberFormat="1" applyFont="1" applyFill="1" applyAlignment="1">
      <alignment wrapText="1"/>
    </xf>
    <xf numFmtId="164" fontId="10" fillId="11" borderId="0" xfId="12" applyNumberFormat="1" applyFill="1" applyAlignment="1">
      <alignment wrapText="1"/>
    </xf>
    <xf numFmtId="164" fontId="55" fillId="11" borderId="0" xfId="12" applyNumberFormat="1" applyFont="1" applyFill="1" applyAlignment="1">
      <alignment wrapText="1"/>
    </xf>
    <xf numFmtId="0" fontId="1" fillId="5" borderId="1" xfId="1" applyFill="1" applyBorder="1"/>
    <xf numFmtId="0" fontId="1" fillId="5" borderId="2" xfId="1" applyFill="1" applyBorder="1"/>
    <xf numFmtId="0" fontId="1" fillId="5" borderId="3" xfId="1" applyFill="1" applyBorder="1"/>
    <xf numFmtId="164" fontId="10" fillId="11" borderId="0" xfId="12" applyNumberFormat="1" applyFill="1" applyAlignment="1">
      <alignment horizontal="left" wrapText="1"/>
    </xf>
    <xf numFmtId="164" fontId="10" fillId="11" borderId="0" xfId="12" applyNumberFormat="1" applyFill="1" applyAlignment="1">
      <alignment horizontal="right" wrapText="1"/>
    </xf>
    <xf numFmtId="164" fontId="55" fillId="5" borderId="4" xfId="12" applyNumberFormat="1" applyFont="1" applyFill="1" applyBorder="1"/>
    <xf numFmtId="164" fontId="10" fillId="10" borderId="0" xfId="12" applyNumberFormat="1" applyFill="1" applyAlignment="1">
      <alignment horizontal="left" wrapText="1"/>
    </xf>
    <xf numFmtId="164" fontId="10" fillId="10" borderId="0" xfId="12" applyNumberFormat="1" applyFill="1" applyAlignment="1">
      <alignment horizontal="right" wrapText="1"/>
    </xf>
    <xf numFmtId="164" fontId="55" fillId="10" borderId="0" xfId="12" applyNumberFormat="1" applyFont="1" applyFill="1" applyAlignment="1">
      <alignment horizontal="right" wrapText="1"/>
    </xf>
    <xf numFmtId="164" fontId="10" fillId="5" borderId="0" xfId="12" applyNumberFormat="1" applyFill="1" applyAlignment="1">
      <alignment horizontal="left"/>
    </xf>
    <xf numFmtId="0" fontId="5" fillId="2" borderId="0" xfId="1" applyFont="1" applyFill="1" applyAlignment="1">
      <alignment horizontal="left" vertical="center" wrapText="1"/>
    </xf>
    <xf numFmtId="0" fontId="11" fillId="7" borderId="1" xfId="1" applyFont="1" applyFill="1" applyBorder="1" applyAlignment="1">
      <alignment horizontal="left"/>
    </xf>
    <xf numFmtId="0" fontId="11" fillId="7" borderId="2" xfId="1" applyFont="1" applyFill="1" applyBorder="1" applyAlignment="1">
      <alignment horizontal="left"/>
    </xf>
    <xf numFmtId="0" fontId="11" fillId="7" borderId="3" xfId="1" applyFont="1" applyFill="1" applyBorder="1" applyAlignment="1">
      <alignment horizontal="left"/>
    </xf>
    <xf numFmtId="0" fontId="11" fillId="5" borderId="1" xfId="1" applyFont="1" applyFill="1" applyBorder="1" applyAlignment="1">
      <alignment horizontal="left"/>
    </xf>
    <xf numFmtId="0" fontId="11" fillId="5" borderId="2" xfId="1" applyFont="1" applyFill="1" applyBorder="1" applyAlignment="1">
      <alignment horizontal="left"/>
    </xf>
    <xf numFmtId="0" fontId="11" fillId="5" borderId="3" xfId="1" applyFont="1" applyFill="1" applyBorder="1" applyAlignment="1">
      <alignment horizontal="left"/>
    </xf>
    <xf numFmtId="0" fontId="9" fillId="5" borderId="0" xfId="1" applyFont="1" applyFill="1" applyAlignment="1">
      <alignment horizontal="right"/>
    </xf>
    <xf numFmtId="164" fontId="9" fillId="5" borderId="0" xfId="1" applyNumberFormat="1" applyFont="1" applyFill="1" applyAlignment="1">
      <alignment horizontal="right"/>
    </xf>
    <xf numFmtId="164" fontId="11" fillId="5" borderId="0" xfId="1" applyNumberFormat="1" applyFont="1" applyFill="1" applyAlignment="1">
      <alignment horizontal="right"/>
    </xf>
    <xf numFmtId="0" fontId="11" fillId="7" borderId="1" xfId="1" applyFont="1" applyFill="1" applyBorder="1" applyAlignment="1">
      <alignment horizontal="left" wrapText="1"/>
    </xf>
    <xf numFmtId="0" fontId="11" fillId="7" borderId="2" xfId="1" applyFont="1" applyFill="1" applyBorder="1" applyAlignment="1">
      <alignment horizontal="left" wrapText="1"/>
    </xf>
    <xf numFmtId="0" fontId="11" fillId="7" borderId="3" xfId="1" applyFont="1" applyFill="1" applyBorder="1" applyAlignment="1">
      <alignment horizontal="left" wrapText="1"/>
    </xf>
    <xf numFmtId="164" fontId="9" fillId="5" borderId="0" xfId="1" applyNumberFormat="1" applyFont="1" applyFill="1"/>
    <xf numFmtId="0" fontId="9" fillId="0" borderId="0" xfId="1" applyFont="1"/>
    <xf numFmtId="164" fontId="11" fillId="5" borderId="0" xfId="1" applyNumberFormat="1" applyFont="1" applyFill="1"/>
    <xf numFmtId="0" fontId="11" fillId="0" borderId="1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0" fontId="13" fillId="8" borderId="0" xfId="1" applyFont="1" applyFill="1" applyAlignment="1">
      <alignment horizontal="right" vertical="center" wrapText="1"/>
    </xf>
    <xf numFmtId="0" fontId="14" fillId="8" borderId="0" xfId="1" applyFont="1" applyFill="1" applyAlignment="1">
      <alignment horizontal="right" vertical="center" wrapText="1"/>
    </xf>
    <xf numFmtId="0" fontId="9" fillId="5" borderId="1" xfId="1" applyFont="1" applyFill="1" applyBorder="1" applyAlignment="1">
      <alignment horizontal="left"/>
    </xf>
    <xf numFmtId="0" fontId="9" fillId="5" borderId="2" xfId="1" applyFont="1" applyFill="1" applyBorder="1" applyAlignment="1">
      <alignment horizontal="left"/>
    </xf>
    <xf numFmtId="0" fontId="9" fillId="5" borderId="3" xfId="1" applyFont="1" applyFill="1" applyBorder="1" applyAlignment="1">
      <alignment horizontal="left"/>
    </xf>
    <xf numFmtId="0" fontId="22" fillId="11" borderId="0" xfId="7" applyFont="1" applyFill="1" applyAlignment="1">
      <alignment wrapText="1"/>
    </xf>
    <xf numFmtId="0" fontId="16" fillId="0" borderId="0" xfId="1" applyFont="1" applyAlignment="1">
      <alignment wrapText="1"/>
    </xf>
    <xf numFmtId="0" fontId="13" fillId="8" borderId="0" xfId="1" applyFont="1" applyFill="1" applyAlignment="1">
      <alignment horizontal="center" vertical="center"/>
    </xf>
    <xf numFmtId="0" fontId="14" fillId="8" borderId="0" xfId="1" applyFont="1" applyFill="1" applyAlignment="1">
      <alignment horizontal="center" vertical="center"/>
    </xf>
    <xf numFmtId="0" fontId="13" fillId="8" borderId="0" xfId="1" applyFont="1" applyFill="1" applyAlignment="1">
      <alignment horizontal="center" vertical="center" wrapText="1"/>
    </xf>
    <xf numFmtId="0" fontId="9" fillId="5" borderId="1" xfId="4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0" fontId="9" fillId="5" borderId="3" xfId="4" applyFont="1" applyFill="1" applyBorder="1" applyAlignment="1">
      <alignment horizontal="left" vertical="top"/>
    </xf>
    <xf numFmtId="0" fontId="22" fillId="5" borderId="0" xfId="1" applyFont="1" applyFill="1" applyAlignment="1">
      <alignment vertical="top" wrapText="1"/>
    </xf>
    <xf numFmtId="0" fontId="16" fillId="0" borderId="0" xfId="1" applyFont="1" applyAlignment="1">
      <alignment vertical="top" wrapText="1"/>
    </xf>
    <xf numFmtId="0" fontId="1" fillId="0" borderId="0" xfId="1" applyAlignment="1">
      <alignment horizontal="left" vertical="center" wrapText="1"/>
    </xf>
    <xf numFmtId="0" fontId="22" fillId="11" borderId="0" xfId="7" applyFont="1" applyFill="1" applyAlignment="1">
      <alignment horizontal="left" vertical="top" wrapText="1"/>
    </xf>
    <xf numFmtId="0" fontId="1" fillId="5" borderId="2" xfId="1" applyFill="1" applyBorder="1" applyAlignment="1">
      <alignment horizontal="left"/>
    </xf>
    <xf numFmtId="0" fontId="1" fillId="5" borderId="3" xfId="1" applyFill="1" applyBorder="1" applyAlignment="1">
      <alignment horizontal="left"/>
    </xf>
    <xf numFmtId="0" fontId="35" fillId="0" borderId="2" xfId="1" applyFont="1" applyBorder="1" applyAlignment="1">
      <alignment horizontal="left"/>
    </xf>
    <xf numFmtId="0" fontId="35" fillId="0" borderId="3" xfId="1" applyFont="1" applyBorder="1" applyAlignment="1">
      <alignment horizontal="left"/>
    </xf>
    <xf numFmtId="0" fontId="22" fillId="11" borderId="5" xfId="7" applyFont="1" applyFill="1" applyBorder="1" applyAlignment="1">
      <alignment wrapText="1"/>
    </xf>
    <xf numFmtId="0" fontId="31" fillId="5" borderId="0" xfId="1" applyFont="1" applyFill="1" applyAlignment="1">
      <alignment horizontal="left" vertical="center" wrapText="1"/>
    </xf>
    <xf numFmtId="0" fontId="22" fillId="0" borderId="0" xfId="1" applyFont="1" applyAlignment="1">
      <alignment wrapText="1"/>
    </xf>
    <xf numFmtId="4" fontId="13" fillId="8" borderId="0" xfId="1" applyNumberFormat="1" applyFont="1" applyFill="1" applyAlignment="1">
      <alignment horizontal="center" vertical="center" wrapText="1"/>
    </xf>
    <xf numFmtId="0" fontId="22" fillId="5" borderId="5" xfId="1" applyFont="1" applyFill="1" applyBorder="1" applyAlignment="1">
      <alignment horizontal="center" vertical="top" wrapText="1"/>
    </xf>
    <xf numFmtId="3" fontId="13" fillId="8" borderId="0" xfId="1" applyNumberFormat="1" applyFont="1" applyFill="1" applyAlignment="1">
      <alignment horizontal="center" vertical="center" wrapText="1"/>
    </xf>
    <xf numFmtId="0" fontId="1" fillId="5" borderId="1" xfId="1" applyFill="1" applyBorder="1" applyAlignment="1">
      <alignment horizontal="left"/>
    </xf>
  </cellXfs>
  <cellStyles count="13">
    <cellStyle name="Hipervínculo" xfId="3" builtinId="8"/>
    <cellStyle name="Normal" xfId="0" builtinId="0"/>
    <cellStyle name="Normal 2" xfId="1" xr:uid="{C06B051E-0ED0-44CD-B7B3-B4C45811006A}"/>
    <cellStyle name="Normal 4" xfId="9" xr:uid="{40308B83-F839-449E-9128-1B40A6B3B242}"/>
    <cellStyle name="Normal_1.6" xfId="7" xr:uid="{1D9A2586-BB2B-443C-B6DC-2383EC43EE57}"/>
    <cellStyle name="Normal_3.2" xfId="6" xr:uid="{C12B2E13-C9EE-491E-8DC2-6C6CDAC18B96}"/>
    <cellStyle name="Normal_4.1" xfId="8" xr:uid="{F77D8E7B-7946-4E83-8D56-739979B36987}"/>
    <cellStyle name="Normal_5.3" xfId="10" xr:uid="{F4F44E2E-7D24-42FC-9E16-F869A4F152A3}"/>
    <cellStyle name="Normal_8.3" xfId="11" xr:uid="{E76C4892-23FE-4C2B-A0BA-E35F3133C693}"/>
    <cellStyle name="Normal_Hoja1" xfId="5" xr:uid="{86FF337D-35E3-4F0F-AEAD-5BF9291134DB}"/>
    <cellStyle name="Normal_Hoja2" xfId="12" xr:uid="{2DCED61C-40C8-4CEE-9E73-5CB60494998B}"/>
    <cellStyle name="Normal_museos 2003" xfId="4" xr:uid="{7A8F7E24-656F-4491-8AF1-FADF731C2187}"/>
    <cellStyle name="Porcentaje 3" xfId="2" xr:uid="{42793EB0-8673-47C8-9652-B9C528034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G.1.1 Número de bibliotecas existentes a 31/12/24</a:t>
            </a:r>
          </a:p>
        </c:rich>
      </c:tx>
      <c:layout>
        <c:manualLayout>
          <c:xMode val="edge"/>
          <c:yMode val="edge"/>
          <c:x val="1.3305973116996737E-2"/>
          <c:y val="3.7289703541155718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6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924812030075187"/>
          <c:y val="0.14516151896660623"/>
          <c:w val="0.38496240601503762"/>
          <c:h val="0.79677544855003868"/>
        </c:manualLayout>
      </c:layout>
      <c:pie3DChart>
        <c:varyColors val="1"/>
        <c:ser>
          <c:idx val="0"/>
          <c:order val="0"/>
          <c:tx>
            <c:v>Puntos de Servicio por Provincias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3F-4B86-B42F-CF4FC86E2AA1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3F-4B86-B42F-CF4FC86E2AA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3F-4B86-B42F-CF4FC86E2AA1}"/>
              </c:ext>
            </c:extLst>
          </c:dPt>
          <c:dPt>
            <c:idx val="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3F-4B86-B42F-CF4FC86E2AA1}"/>
              </c:ext>
            </c:extLst>
          </c:dPt>
          <c:dPt>
            <c:idx val="4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E3F-4B86-B42F-CF4FC86E2AA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A-CE3F-4B86-B42F-CF4FC86E2AA1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E3F-4B86-B42F-CF4FC86E2AA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E3F-4B86-B42F-CF4FC86E2AA1}"/>
              </c:ext>
            </c:extLst>
          </c:dPt>
          <c:dLbls>
            <c:dLbl>
              <c:idx val="0"/>
              <c:layout>
                <c:manualLayout>
                  <c:x val="-4.8906863914738002E-2"/>
                  <c:y val="0.1748129050240401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3F-4B86-B42F-CF4FC86E2AA1}"/>
                </c:ext>
              </c:extLst>
            </c:dLbl>
            <c:dLbl>
              <c:idx val="1"/>
              <c:layout>
                <c:manualLayout>
                  <c:x val="-5.4476576791537432E-2"/>
                  <c:y val="9.6698937223011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0020202020202008E-2"/>
                      <c:h val="0.217876106194690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E3F-4B86-B42F-CF4FC86E2AA1}"/>
                </c:ext>
              </c:extLst>
            </c:dLbl>
            <c:dLbl>
              <c:idx val="2"/>
              <c:layout>
                <c:manualLayout>
                  <c:x val="-7.7224687823113022E-2"/>
                  <c:y val="-4.526095742456977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3F-4B86-B42F-CF4FC86E2AA1}"/>
                </c:ext>
              </c:extLst>
            </c:dLbl>
            <c:dLbl>
              <c:idx val="3"/>
              <c:layout>
                <c:manualLayout>
                  <c:x val="-7.3552851348126932E-2"/>
                  <c:y val="-0.160320070610642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3F-4B86-B42F-CF4FC86E2AA1}"/>
                </c:ext>
              </c:extLst>
            </c:dLbl>
            <c:dLbl>
              <c:idx val="4"/>
              <c:layout>
                <c:manualLayout>
                  <c:x val="4.8925475224687823E-3"/>
                  <c:y val="-0.1056720786007943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3F-4B86-B42F-CF4FC86E2AA1}"/>
                </c:ext>
              </c:extLst>
            </c:dLbl>
            <c:dLbl>
              <c:idx val="5"/>
              <c:layout>
                <c:manualLayout>
                  <c:x val="5.6565974707706988E-2"/>
                  <c:y val="-0.1677485889485054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3F-4B86-B42F-CF4FC86E2AA1}"/>
                </c:ext>
              </c:extLst>
            </c:dLbl>
            <c:dLbl>
              <c:idx val="6"/>
              <c:layout>
                <c:manualLayout>
                  <c:x val="8.1971526286486837E-2"/>
                  <c:y val="1.35892969131071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3F-4B86-B42F-CF4FC86E2AA1}"/>
                </c:ext>
              </c:extLst>
            </c:dLbl>
            <c:dLbl>
              <c:idx val="7"/>
              <c:layout>
                <c:manualLayout>
                  <c:x val="5.5379145788594611E-2"/>
                  <c:y val="0.1853060181636587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3F-4B86-B42F-CF4FC86E2AA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('1.1 y gráfico'!$B$11,'1.1 y gráfico'!$B$14,'1.1 y gráfico'!$B$17,'1.1 y gráfico'!$B$20,'1.1 y gráfico'!$B$23,'1.1 y gráfico'!$B$26,'1.1 y gráfico'!$B$29,'1.1 y gráfico'!$B$32)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('1.1 y gráfico'!$G$13,'1.1 y gráfico'!$G$16,'1.1 y gráfico'!$G$19,'1.1 y gráfico'!$G$22,'1.1 y gráfico'!$G$25,'1.1 y gráfico'!$G$28,'1.1 y gráfico'!$G$31,'1.1 y gráfico'!$G$34)</c:f>
              <c:numCache>
                <c:formatCode>#,##0;;\-</c:formatCode>
                <c:ptCount val="8"/>
                <c:pt idx="0">
                  <c:v>101</c:v>
                </c:pt>
                <c:pt idx="1">
                  <c:v>76</c:v>
                </c:pt>
                <c:pt idx="2">
                  <c:v>95</c:v>
                </c:pt>
                <c:pt idx="3">
                  <c:v>122</c:v>
                </c:pt>
                <c:pt idx="4">
                  <c:v>86</c:v>
                </c:pt>
                <c:pt idx="5">
                  <c:v>96</c:v>
                </c:pt>
                <c:pt idx="6">
                  <c:v>147</c:v>
                </c:pt>
                <c:pt idx="7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E3F-4B86-B42F-CF4FC86E2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G.3.1b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 Total de libros a 31/12/24 por provincias</a:t>
            </a:r>
          </a:p>
        </c:rich>
      </c:tx>
      <c:layout>
        <c:manualLayout>
          <c:xMode val="edge"/>
          <c:yMode val="edge"/>
          <c:x val="2.6545472138563325E-3"/>
          <c:y val="1.1422421118223532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31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49838072647887E-2"/>
          <c:y val="0.13522054104185413"/>
          <c:w val="0.90557552258372731"/>
          <c:h val="0.745285307602777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'3.1'!$B$12</c:f>
              <c:strCache>
                <c:ptCount val="1"/>
                <c:pt idx="0">
                  <c:v>Libros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E5C" mc:Ignorable="a14" a14:legacySpreadsheetColorIndex="51">
                    <a:gamma/>
                    <a:tint val="6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'3.1'!$C$12:$J$12</c:f>
              <c:numCache>
                <c:formatCode>#,##0;;\-</c:formatCode>
                <c:ptCount val="8"/>
                <c:pt idx="0">
                  <c:v>1081951</c:v>
                </c:pt>
                <c:pt idx="1">
                  <c:v>1370012</c:v>
                </c:pt>
                <c:pt idx="2">
                  <c:v>1525272</c:v>
                </c:pt>
                <c:pt idx="3">
                  <c:v>1875800</c:v>
                </c:pt>
                <c:pt idx="4">
                  <c:v>787900</c:v>
                </c:pt>
                <c:pt idx="5">
                  <c:v>948730</c:v>
                </c:pt>
                <c:pt idx="6">
                  <c:v>1846832</c:v>
                </c:pt>
                <c:pt idx="7">
                  <c:v>1976933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8-46A7-BBFB-25CBAA758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1781904"/>
        <c:axId val="1"/>
        <c:axId val="0"/>
      </c:bar3DChart>
      <c:catAx>
        <c:axId val="8117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;\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811781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G.3.2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 Número de publicaciones periódicas en curso</a:t>
            </a:r>
          </a:p>
        </c:rich>
      </c:tx>
      <c:layout>
        <c:manualLayout>
          <c:xMode val="edge"/>
          <c:yMode val="edge"/>
          <c:x val="5.434782608695652E-3"/>
          <c:y val="2.2283865892910176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3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8695652173913045E-2"/>
          <c:y val="0.14484679665738162"/>
          <c:w val="0.93695652173913047"/>
          <c:h val="0.7688022284122563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'3.2 y gráficos'!$B$11</c:f>
              <c:strCache>
                <c:ptCount val="1"/>
                <c:pt idx="0">
                  <c:v>Nº de títulos en curso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E5C" mc:Ignorable="a14" a14:legacySpreadsheetColorIndex="51">
                    <a:gamma/>
                    <a:tint val="6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'3.2 y gráficos'!$C$9:$J$9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'3.2 y gráficos'!$C$11:$J$11</c:f>
              <c:numCache>
                <c:formatCode>#,##0</c:formatCode>
                <c:ptCount val="8"/>
                <c:pt idx="0">
                  <c:v>663</c:v>
                </c:pt>
                <c:pt idx="1">
                  <c:v>349</c:v>
                </c:pt>
                <c:pt idx="2">
                  <c:v>1290</c:v>
                </c:pt>
                <c:pt idx="3">
                  <c:v>1460</c:v>
                </c:pt>
                <c:pt idx="4">
                  <c:v>563</c:v>
                </c:pt>
                <c:pt idx="5">
                  <c:v>906</c:v>
                </c:pt>
                <c:pt idx="6">
                  <c:v>1624</c:v>
                </c:pt>
                <c:pt idx="7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9-4EC5-9CDD-001824B6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9477664"/>
        <c:axId val="1"/>
        <c:axId val="0"/>
      </c:bar3DChart>
      <c:catAx>
        <c:axId val="679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679477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G.4.1a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 Visitantes</a:t>
            </a:r>
          </a:p>
        </c:rich>
      </c:tx>
      <c:layout>
        <c:manualLayout>
          <c:xMode val="edge"/>
          <c:yMode val="edge"/>
          <c:x val="1.1086428765940681E-2"/>
          <c:y val="1.6834797824185021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5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303783804851854"/>
          <c:y val="0.12682414698162728"/>
          <c:w val="0.83074742043053929"/>
          <c:h val="0.7283971826753979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E5C" mc:Ignorable="a14" a14:legacySpreadsheetColorIndex="51">
                    <a:gamma/>
                    <a:tint val="6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('4.1'!$B$16,'4.1'!$B$17,'4.1'!$B$18,'4.1'!$B$19,'4.1'!$B$20,'4.1'!$B$21,'4.1'!$B$22,'4.1'!$B$23)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('4.1'!$C$16,'4.1'!$C$17,'4.1'!$C$18,'4.1'!$C$19,'4.1'!$C$20,'4.1'!$C$21,'4.1'!$C$22,'4.1'!$C$23)</c:f>
              <c:numCache>
                <c:formatCode>#,##0</c:formatCode>
                <c:ptCount val="8"/>
                <c:pt idx="0">
                  <c:v>1424213</c:v>
                </c:pt>
                <c:pt idx="1">
                  <c:v>814951</c:v>
                </c:pt>
                <c:pt idx="2">
                  <c:v>1239942</c:v>
                </c:pt>
                <c:pt idx="3">
                  <c:v>1113268</c:v>
                </c:pt>
                <c:pt idx="4">
                  <c:v>550256</c:v>
                </c:pt>
                <c:pt idx="5">
                  <c:v>610229</c:v>
                </c:pt>
                <c:pt idx="6">
                  <c:v>2084886</c:v>
                </c:pt>
                <c:pt idx="7">
                  <c:v>2827243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4-416C-B607-B14291AA6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9223648"/>
        <c:axId val="1"/>
        <c:axId val="0"/>
      </c:bar3DChart>
      <c:catAx>
        <c:axId val="14792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79223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"/>
      <c:hPercent val="100"/>
      <c:rotY val="13"/>
      <c:depthPercent val="100"/>
      <c:rAngAx val="0"/>
      <c:perspective val="10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7AB81" mc:Ignorable="a14" a14:legacySpreadsheetColorIndex="57">
                <a:gamma/>
                <a:tint val="82353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5316455696202531E-2"/>
          <c:y val="2.8169014084507043E-2"/>
          <c:w val="0.89246384325416117"/>
          <c:h val="0.87323943661971826"/>
        </c:manualLayout>
      </c:layout>
      <c:bar3DChart>
        <c:barDir val="col"/>
        <c:grouping val="standard"/>
        <c:varyColors val="0"/>
        <c:ser>
          <c:idx val="0"/>
          <c:order val="0"/>
          <c:tx>
            <c:v>Nuevos usuarios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6600" mc:Ignorable="a14" a14:legacySpreadsheetColorIndex="53"/>
                </a:gs>
                <a:gs pos="100000">
                  <a:srgbClr xmlns:mc="http://schemas.openxmlformats.org/markup-compatibility/2006" xmlns:a14="http://schemas.microsoft.com/office/drawing/2010/main" val="FF944D" mc:Ignorable="a14" a14:legacySpreadsheetColorIndex="53">
                    <a:gamma/>
                    <a:tint val="69804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'4.1'!$B$16:$B$23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'4.1'!$F$16:$F$23</c:f>
              <c:numCache>
                <c:formatCode>#,##0</c:formatCode>
                <c:ptCount val="8"/>
                <c:pt idx="0">
                  <c:v>5864</c:v>
                </c:pt>
                <c:pt idx="1">
                  <c:v>5147</c:v>
                </c:pt>
                <c:pt idx="2">
                  <c:v>5827</c:v>
                </c:pt>
                <c:pt idx="3">
                  <c:v>4882</c:v>
                </c:pt>
                <c:pt idx="4">
                  <c:v>2630</c:v>
                </c:pt>
                <c:pt idx="5">
                  <c:v>2755</c:v>
                </c:pt>
                <c:pt idx="6">
                  <c:v>10664</c:v>
                </c:pt>
                <c:pt idx="7">
                  <c:v>10946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F-432C-AF7B-FFEDC2AC5D4A}"/>
            </c:ext>
          </c:extLst>
        </c:ser>
        <c:ser>
          <c:idx val="1"/>
          <c:order val="1"/>
          <c:tx>
            <c:v>Nuevas usuarias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8000" mc:Ignorable="a14" a14:legacySpreadsheetColorIndex="19"/>
                </a:gs>
                <a:gs pos="100000">
                  <a:srgbClr xmlns:mc="http://schemas.openxmlformats.org/markup-compatibility/2006" xmlns:a14="http://schemas.microsoft.com/office/drawing/2010/main" val="A2A245" mc:Ignorable="a14" a14:legacySpreadsheetColorIndex="19">
                    <a:gamma/>
                    <a:tint val="72941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'4.1'!$B$16:$B$23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'4.1'!$G$16:$G$23</c:f>
              <c:numCache>
                <c:formatCode>#,##0</c:formatCode>
                <c:ptCount val="8"/>
                <c:pt idx="0">
                  <c:v>6737</c:v>
                </c:pt>
                <c:pt idx="1">
                  <c:v>6880</c:v>
                </c:pt>
                <c:pt idx="2">
                  <c:v>7613</c:v>
                </c:pt>
                <c:pt idx="3">
                  <c:v>6859</c:v>
                </c:pt>
                <c:pt idx="4">
                  <c:v>3266</c:v>
                </c:pt>
                <c:pt idx="5">
                  <c:v>3897</c:v>
                </c:pt>
                <c:pt idx="6">
                  <c:v>15396</c:v>
                </c:pt>
                <c:pt idx="7">
                  <c:v>14546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F-432C-AF7B-FFEDC2AC5D4A}"/>
            </c:ext>
          </c:extLst>
        </c:ser>
        <c:ser>
          <c:idx val="2"/>
          <c:order val="2"/>
          <c:tx>
            <c:v>Usuarios a 31/12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D55" mc:Ignorable="a14" a14:legacySpreadsheetColorIndex="51">
                    <a:gamma/>
                    <a:tint val="66667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'4.1'!$J$16:$J$23</c:f>
              <c:numCache>
                <c:formatCode>#,##0</c:formatCode>
                <c:ptCount val="8"/>
                <c:pt idx="0">
                  <c:v>97067</c:v>
                </c:pt>
                <c:pt idx="1">
                  <c:v>141738</c:v>
                </c:pt>
                <c:pt idx="2">
                  <c:v>124193</c:v>
                </c:pt>
                <c:pt idx="3">
                  <c:v>147247</c:v>
                </c:pt>
                <c:pt idx="4">
                  <c:v>73743</c:v>
                </c:pt>
                <c:pt idx="5">
                  <c:v>82887</c:v>
                </c:pt>
                <c:pt idx="6">
                  <c:v>237677</c:v>
                </c:pt>
                <c:pt idx="7">
                  <c:v>299678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F-432C-AF7B-FFEDC2AC5D4A}"/>
            </c:ext>
          </c:extLst>
        </c:ser>
        <c:ser>
          <c:idx val="3"/>
          <c:order val="3"/>
          <c:tx>
            <c:v>Usuarias a 31/12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BBDD55" mc:Ignorable="a14" a14:legacySpreadsheetColorIndex="50">
                    <a:gamma/>
                    <a:tint val="66667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'4.1'!$K$16:$K$23</c:f>
              <c:numCache>
                <c:formatCode>#,##0</c:formatCode>
                <c:ptCount val="8"/>
                <c:pt idx="0">
                  <c:v>119188</c:v>
                </c:pt>
                <c:pt idx="1">
                  <c:v>168738</c:v>
                </c:pt>
                <c:pt idx="2">
                  <c:v>150272</c:v>
                </c:pt>
                <c:pt idx="3">
                  <c:v>184037</c:v>
                </c:pt>
                <c:pt idx="4">
                  <c:v>84668</c:v>
                </c:pt>
                <c:pt idx="5">
                  <c:v>96187</c:v>
                </c:pt>
                <c:pt idx="6">
                  <c:v>308746</c:v>
                </c:pt>
                <c:pt idx="7">
                  <c:v>372461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F-432C-AF7B-FFEDC2AC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50"/>
        <c:shape val="box"/>
        <c:axId val="1414011696"/>
        <c:axId val="1"/>
        <c:axId val="2"/>
      </c:bar3DChart>
      <c:catAx>
        <c:axId val="141401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14011696"/>
        <c:crosses val="autoZero"/>
        <c:crossBetween val="between"/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300223835656906"/>
          <c:y val="5.9859212159149564E-2"/>
          <c:w val="0.27930985899489846"/>
          <c:h val="0.218309886996343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G.4.2a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 Prestatarios activos</a:t>
            </a:r>
          </a:p>
        </c:rich>
      </c:tx>
      <c:layout>
        <c:manualLayout>
          <c:xMode val="edge"/>
          <c:yMode val="edge"/>
          <c:x val="1.1086139358208366E-2"/>
          <c:y val="1.68346456692913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5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719218431029455"/>
          <c:y val="0.16950153382725894"/>
          <c:w val="0.95294001664426098"/>
          <c:h val="0.696971988675783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'4.2'!$C$12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E5C" mc:Ignorable="a14" a14:legacySpreadsheetColorIndex="51">
                    <a:gamma/>
                    <a:tint val="6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'4.2'!$B$14:$B$21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'4.2'!$C$14:$C$21</c:f>
              <c:numCache>
                <c:formatCode>#,##0</c:formatCode>
                <c:ptCount val="8"/>
                <c:pt idx="0">
                  <c:v>8569</c:v>
                </c:pt>
                <c:pt idx="1">
                  <c:v>11202</c:v>
                </c:pt>
                <c:pt idx="2">
                  <c:v>14255</c:v>
                </c:pt>
                <c:pt idx="3">
                  <c:v>14724</c:v>
                </c:pt>
                <c:pt idx="4">
                  <c:v>5270</c:v>
                </c:pt>
                <c:pt idx="5">
                  <c:v>8647</c:v>
                </c:pt>
                <c:pt idx="6">
                  <c:v>23432</c:v>
                </c:pt>
                <c:pt idx="7">
                  <c:v>29550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2-47F7-BE96-B3F596CDC819}"/>
            </c:ext>
          </c:extLst>
        </c:ser>
        <c:ser>
          <c:idx val="1"/>
          <c:order val="1"/>
          <c:tx>
            <c:strRef>
              <c:f>'4.2'!$D$12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'4.2'!$B$14:$B$21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'4.2'!$D$14:$D$21</c:f>
              <c:numCache>
                <c:formatCode>#,##0</c:formatCode>
                <c:ptCount val="8"/>
                <c:pt idx="0">
                  <c:v>14476</c:v>
                </c:pt>
                <c:pt idx="1">
                  <c:v>17248</c:v>
                </c:pt>
                <c:pt idx="2">
                  <c:v>22540</c:v>
                </c:pt>
                <c:pt idx="3">
                  <c:v>25366</c:v>
                </c:pt>
                <c:pt idx="4">
                  <c:v>9021</c:v>
                </c:pt>
                <c:pt idx="5">
                  <c:v>14137</c:v>
                </c:pt>
                <c:pt idx="6">
                  <c:v>41659</c:v>
                </c:pt>
                <c:pt idx="7">
                  <c:v>48634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2-47F7-BE96-B3F596CD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9225568"/>
        <c:axId val="1"/>
        <c:axId val="0"/>
      </c:bar3DChart>
      <c:catAx>
        <c:axId val="147922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792255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040214194331236"/>
          <c:y val="0.21738302712160981"/>
          <c:w val="0.40934963531568602"/>
          <c:h val="0.11200279965004376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G.4.2b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 Número de préstamos por prestatario activo</a:t>
            </a:r>
          </a:p>
        </c:rich>
      </c:tx>
      <c:layout>
        <c:manualLayout>
          <c:xMode val="edge"/>
          <c:yMode val="edge"/>
          <c:x val="1.1086569210968542E-2"/>
          <c:y val="4.9829216553410275E-3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5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705998335573907E-2"/>
          <c:y val="0.15824967858822137"/>
          <c:w val="0.95294001664426098"/>
          <c:h val="0.69697198867578347"/>
        </c:manualLayout>
      </c:layout>
      <c:bar3DChart>
        <c:barDir val="col"/>
        <c:grouping val="clustered"/>
        <c:varyColors val="0"/>
        <c:ser>
          <c:idx val="1"/>
          <c:order val="0"/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'4.2'!$B$14:$B$21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'4.2'!$H$14:$H$21</c:f>
              <c:numCache>
                <c:formatCode>#,##0.0</c:formatCode>
                <c:ptCount val="8"/>
                <c:pt idx="0">
                  <c:v>9.9476676068561503</c:v>
                </c:pt>
                <c:pt idx="1">
                  <c:v>8.2197891036906849</c:v>
                </c:pt>
                <c:pt idx="2">
                  <c:v>8.7313221905150158</c:v>
                </c:pt>
                <c:pt idx="3">
                  <c:v>8.9863806435520086</c:v>
                </c:pt>
                <c:pt idx="4">
                  <c:v>9.7998740466027563</c:v>
                </c:pt>
                <c:pt idx="5">
                  <c:v>7.969145014044944</c:v>
                </c:pt>
                <c:pt idx="6">
                  <c:v>10.89963282174187</c:v>
                </c:pt>
                <c:pt idx="7">
                  <c:v>8.9546838227770387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D-40BA-8FB0-39393F878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4710880"/>
        <c:axId val="1"/>
        <c:axId val="0"/>
      </c:bar3DChart>
      <c:catAx>
        <c:axId val="14847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8471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G.5.1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 Número de documentos prestados</a:t>
            </a:r>
          </a:p>
        </c:rich>
      </c:tx>
      <c:layout>
        <c:manualLayout>
          <c:xMode val="edge"/>
          <c:yMode val="edge"/>
          <c:x val="7.6104938196481231E-3"/>
          <c:y val="1.0729611179554937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66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65388701412324E-2"/>
          <c:y val="7.5107296137339061E-2"/>
          <c:w val="0.89802264379792707"/>
          <c:h val="0.84978629814316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'5.1'!$C$10</c:f>
              <c:strCache>
                <c:ptCount val="1"/>
                <c:pt idx="0">
                  <c:v>Libros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E479" mc:Ignorable="a14" a14:legacySpreadsheetColorIndex="51">
                    <a:gamma/>
                    <a:tint val="52549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('5.1'!$B$12,'5.1'!$B$13,'5.1'!$B$14,'5.1'!$B$15,'5.1'!$B$16,'5.1'!$B$17,'5.1'!$B$18,'5.1'!$B$19)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('5.1'!$C$12,'5.1'!$C$13,'5.1'!$C$14,'5.1'!$C$15,'5.1'!$C$16,'5.1'!$C$17,'5.1'!$C$18,'5.1'!$C$19)</c:f>
              <c:numCache>
                <c:formatCode>#,##0</c:formatCode>
                <c:ptCount val="8"/>
                <c:pt idx="0">
                  <c:v>222186</c:v>
                </c:pt>
                <c:pt idx="1">
                  <c:v>225881</c:v>
                </c:pt>
                <c:pt idx="2">
                  <c:v>301048</c:v>
                </c:pt>
                <c:pt idx="3">
                  <c:v>351469</c:v>
                </c:pt>
                <c:pt idx="4">
                  <c:v>137937</c:v>
                </c:pt>
                <c:pt idx="5">
                  <c:v>177041</c:v>
                </c:pt>
                <c:pt idx="6">
                  <c:v>679089</c:v>
                </c:pt>
                <c:pt idx="7">
                  <c:v>674378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B-4485-9499-2D8CEDF59627}"/>
            </c:ext>
          </c:extLst>
        </c:ser>
        <c:ser>
          <c:idx val="1"/>
          <c:order val="1"/>
          <c:tx>
            <c:strRef>
              <c:f>'5.1'!$D$10</c:f>
              <c:strCache>
                <c:ptCount val="1"/>
                <c:pt idx="0">
                  <c:v>Publicaciones periódicas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A9D429" mc:Ignorable="a14" a14:legacySpreadsheetColorIndex="50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('5.1'!$B$12,'5.1'!$B$13,'5.1'!$B$14,'5.1'!$B$15,'5.1'!$B$16,'5.1'!$B$17,'5.1'!$B$18,'5.1'!$B$19)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('5.1'!$D$12,'5.1'!$D$13,'5.1'!$D$14,'5.1'!$D$15,'5.1'!$D$16,'5.1'!$D$17,'5.1'!$D$18,'5.1'!$D$19)</c:f>
              <c:numCache>
                <c:formatCode>#,##0</c:formatCode>
                <c:ptCount val="8"/>
                <c:pt idx="0">
                  <c:v>778</c:v>
                </c:pt>
                <c:pt idx="1">
                  <c:v>451</c:v>
                </c:pt>
                <c:pt idx="2">
                  <c:v>4278</c:v>
                </c:pt>
                <c:pt idx="3">
                  <c:v>241</c:v>
                </c:pt>
                <c:pt idx="4">
                  <c:v>297</c:v>
                </c:pt>
                <c:pt idx="5">
                  <c:v>446</c:v>
                </c:pt>
                <c:pt idx="6">
                  <c:v>7770</c:v>
                </c:pt>
                <c:pt idx="7">
                  <c:v>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B-4485-9499-2D8CEDF59627}"/>
            </c:ext>
          </c:extLst>
        </c:ser>
        <c:ser>
          <c:idx val="2"/>
          <c:order val="2"/>
          <c:tx>
            <c:strRef>
              <c:f>'5.1'!$E$10</c:f>
              <c:strCache>
                <c:ptCount val="1"/>
                <c:pt idx="0">
                  <c:v>Documentos sonoros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100000">
                  <a:srgbClr xmlns:mc="http://schemas.openxmlformats.org/markup-compatibility/2006" xmlns:a14="http://schemas.microsoft.com/office/drawing/2010/main" val="BEDEFF" mc:Ignorable="a14" a14:legacySpreadsheetColorIndex="44">
                    <a:gamma/>
                    <a:tint val="6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('5.1'!$B$12,'5.1'!$B$13,'5.1'!$B$14,'5.1'!$B$15,'5.1'!$B$16,'5.1'!$B$17,'5.1'!$B$18,'5.1'!$B$19)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('5.1'!$E$12,'5.1'!$E$13,'5.1'!$E$14,'5.1'!$E$15,'5.1'!$E$16,'5.1'!$E$17,'5.1'!$E$18,'5.1'!$E$19)</c:f>
              <c:numCache>
                <c:formatCode>#,##0</c:formatCode>
                <c:ptCount val="8"/>
                <c:pt idx="0">
                  <c:v>498</c:v>
                </c:pt>
                <c:pt idx="1">
                  <c:v>1026</c:v>
                </c:pt>
                <c:pt idx="2">
                  <c:v>1553</c:v>
                </c:pt>
                <c:pt idx="3">
                  <c:v>809</c:v>
                </c:pt>
                <c:pt idx="4">
                  <c:v>327</c:v>
                </c:pt>
                <c:pt idx="5">
                  <c:v>545</c:v>
                </c:pt>
                <c:pt idx="6">
                  <c:v>2080</c:v>
                </c:pt>
                <c:pt idx="7">
                  <c:v>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4B-4485-9499-2D8CEDF59627}"/>
            </c:ext>
          </c:extLst>
        </c:ser>
        <c:ser>
          <c:idx val="3"/>
          <c:order val="3"/>
          <c:tx>
            <c:strRef>
              <c:f>'5.1'!$F$10</c:f>
              <c:strCache>
                <c:ptCount val="1"/>
                <c:pt idx="0">
                  <c:v>Documentos audiovisuales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A9547F" mc:Ignorable="a14" a14:legacySpreadsheetColorIndex="6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('5.1'!$B$12,'5.1'!$B$13,'5.1'!$B$14,'5.1'!$B$15,'5.1'!$B$16,'5.1'!$B$17,'5.1'!$B$18,'5.1'!$B$19)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('5.1'!$F$12,'5.1'!$F$13,'5.1'!$F$14,'5.1'!$F$15,'5.1'!$F$16,'5.1'!$F$17,'5.1'!$F$18,'5.1'!$F$19)</c:f>
              <c:numCache>
                <c:formatCode>#,##0</c:formatCode>
                <c:ptCount val="8"/>
                <c:pt idx="0">
                  <c:v>3694</c:v>
                </c:pt>
                <c:pt idx="1">
                  <c:v>6145</c:v>
                </c:pt>
                <c:pt idx="2">
                  <c:v>11389</c:v>
                </c:pt>
                <c:pt idx="3">
                  <c:v>7325</c:v>
                </c:pt>
                <c:pt idx="4">
                  <c:v>1366</c:v>
                </c:pt>
                <c:pt idx="5">
                  <c:v>3112</c:v>
                </c:pt>
                <c:pt idx="6">
                  <c:v>19308</c:v>
                </c:pt>
                <c:pt idx="7">
                  <c:v>17426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4B-4485-9499-2D8CEDF59627}"/>
            </c:ext>
          </c:extLst>
        </c:ser>
        <c:ser>
          <c:idx val="4"/>
          <c:order val="4"/>
          <c:tx>
            <c:strRef>
              <c:f>'5.1'!$G$10</c:f>
              <c:strCache>
                <c:ptCount val="1"/>
                <c:pt idx="0">
                  <c:v>Documentos electrónicos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FFFFE0" mc:Ignorable="a14" a14:legacySpreadsheetColorIndex="26">
                    <a:gamma/>
                    <a:tint val="6000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('5.1'!$B$12,'5.1'!$B$13,'5.1'!$B$14,'5.1'!$B$15,'5.1'!$B$16,'5.1'!$B$17,'5.1'!$B$18,'5.1'!$B$19)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('5.1'!$G$12,'5.1'!$G$13,'5.1'!$G$14,'5.1'!$G$15,'5.1'!$G$16,'5.1'!$G$17,'5.1'!$G$18,'5.1'!$G$19)</c:f>
              <c:numCache>
                <c:formatCode>#,##0</c:formatCode>
                <c:ptCount val="8"/>
                <c:pt idx="0">
                  <c:v>1678</c:v>
                </c:pt>
                <c:pt idx="1">
                  <c:v>93</c:v>
                </c:pt>
                <c:pt idx="2">
                  <c:v>2843</c:v>
                </c:pt>
                <c:pt idx="3">
                  <c:v>192</c:v>
                </c:pt>
                <c:pt idx="4">
                  <c:v>40</c:v>
                </c:pt>
                <c:pt idx="5">
                  <c:v>97</c:v>
                </c:pt>
                <c:pt idx="6">
                  <c:v>775</c:v>
                </c:pt>
                <c:pt idx="7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4B-4485-9499-2D8CEDF59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1547936"/>
        <c:axId val="1"/>
        <c:axId val="0"/>
      </c:bar3DChart>
      <c:catAx>
        <c:axId val="4415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441547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76881386735468"/>
          <c:y val="0.1394851833996941"/>
          <c:w val="0.55012733918306578"/>
          <c:h val="0.11007005076746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0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4074185706901205E-2"/>
          <c:y val="0.15984406279988733"/>
          <c:w val="0.91574211216242007"/>
          <c:h val="0.731387378969897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'5.2'!$D$10:$F$10</c:f>
              <c:strCache>
                <c:ptCount val="1"/>
                <c:pt idx="0">
                  <c:v>Préstamos efectuados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943" mc:Ignorable="a14" a14:legacySpreadsheetColorIndex="51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('5.2'!$B$14,'5.2'!$B$18,'5.2'!$B$22,'5.2'!$B$26,'5.2'!$B$30,'5.2'!$B$34,'5.2'!$B$38,'5.2'!$B$42)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('5.2'!$F$14,'5.2'!$F$18,'5.2'!$F$22,'5.2'!$F$26,'5.2'!$F$30,'5.2'!$F$34,'5.2'!$F$38,'5.2'!$F$42)</c:f>
              <c:numCache>
                <c:formatCode>#,##0</c:formatCode>
                <c:ptCount val="8"/>
                <c:pt idx="0">
                  <c:v>251</c:v>
                </c:pt>
                <c:pt idx="1">
                  <c:v>339</c:v>
                </c:pt>
                <c:pt idx="2">
                  <c:v>513</c:v>
                </c:pt>
                <c:pt idx="3">
                  <c:v>3277</c:v>
                </c:pt>
                <c:pt idx="4">
                  <c:v>602</c:v>
                </c:pt>
                <c:pt idx="5">
                  <c:v>294</c:v>
                </c:pt>
                <c:pt idx="6">
                  <c:v>1684</c:v>
                </c:pt>
                <c:pt idx="7">
                  <c:v>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E-496C-9B93-39EE55C62761}"/>
            </c:ext>
          </c:extLst>
        </c:ser>
        <c:ser>
          <c:idx val="1"/>
          <c:order val="1"/>
          <c:tx>
            <c:strRef>
              <c:f>'5.2'!$H$10:$J$10</c:f>
              <c:strCache>
                <c:ptCount val="1"/>
                <c:pt idx="0">
                  <c:v>Préstamos recibidos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A9D429" mc:Ignorable="a14" a14:legacySpreadsheetColorIndex="50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('5.2'!$J$14,'5.2'!$J$18,'5.2'!$J$22,'5.2'!$J$26,'5.2'!$J$30,'5.2'!$J$34,'5.2'!$J$38,'5.2'!$J$42)</c:f>
              <c:numCache>
                <c:formatCode>#,##0</c:formatCode>
                <c:ptCount val="8"/>
                <c:pt idx="0">
                  <c:v>408</c:v>
                </c:pt>
                <c:pt idx="1">
                  <c:v>399</c:v>
                </c:pt>
                <c:pt idx="2">
                  <c:v>539</c:v>
                </c:pt>
                <c:pt idx="3">
                  <c:v>3285</c:v>
                </c:pt>
                <c:pt idx="4">
                  <c:v>735</c:v>
                </c:pt>
                <c:pt idx="5">
                  <c:v>326</c:v>
                </c:pt>
                <c:pt idx="6">
                  <c:v>1412</c:v>
                </c:pt>
                <c:pt idx="7">
                  <c:v>5830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E-496C-9B93-39EE55C62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1545056"/>
        <c:axId val="1"/>
        <c:axId val="0"/>
      </c:bar3DChart>
      <c:catAx>
        <c:axId val="4415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441545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378182414698164"/>
          <c:y val="0.22549241585765634"/>
          <c:w val="0.31265469160104992"/>
          <c:h val="0.136842593470996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5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4A97F" mc:Ignorable="a14" a14:legacySpreadsheetColorIndex="57">
                <a:gamma/>
                <a:tint val="83922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7873403141207017E-2"/>
          <c:y val="8.0482897384305835E-2"/>
          <c:w val="0.86727126235986751"/>
          <c:h val="0.75452716297786715"/>
        </c:manualLayout>
      </c:layout>
      <c:bar3DChart>
        <c:barDir val="col"/>
        <c:grouping val="clustered"/>
        <c:varyColors val="0"/>
        <c:ser>
          <c:idx val="0"/>
          <c:order val="0"/>
          <c:tx>
            <c:v>% Actividades organizadas por la biblioteca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429" mc:Ignorable="a14" a14:legacySpreadsheetColorIndex="5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('6.1'!$B$12,'6.1'!$B$13,'6.1'!$B$14,'6.1'!$B$15,'6.1'!$B$16,'6.1'!$B$17,'6.1'!$B$18,'6.1'!$B$19)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('6.1'!$G$12,'6.1'!$G$13,'6.1'!$G$14,'6.1'!$G$15,'6.1'!$G$16,'6.1'!$G$17,'6.1'!$G$18,'6.1'!$G$19)</c:f>
              <c:numCache>
                <c:formatCode>0.00%</c:formatCode>
                <c:ptCount val="8"/>
                <c:pt idx="0">
                  <c:v>0.84816753926701571</c:v>
                </c:pt>
                <c:pt idx="1">
                  <c:v>0.83502170767004347</c:v>
                </c:pt>
                <c:pt idx="2">
                  <c:v>0.83988919667590023</c:v>
                </c:pt>
                <c:pt idx="3">
                  <c:v>0.82871274241832615</c:v>
                </c:pt>
                <c:pt idx="4">
                  <c:v>0.87423394617639227</c:v>
                </c:pt>
                <c:pt idx="5">
                  <c:v>0.85978999382334775</c:v>
                </c:pt>
                <c:pt idx="6">
                  <c:v>0.86910711873564772</c:v>
                </c:pt>
                <c:pt idx="7">
                  <c:v>0.76779332176044113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C-45F6-B7B4-8F4FA7C8AAF9}"/>
            </c:ext>
          </c:extLst>
        </c:ser>
        <c:ser>
          <c:idx val="1"/>
          <c:order val="1"/>
          <c:tx>
            <c:v>% Actividades no organizadas por la biblioteca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B4D943" mc:Ignorable="a14" a14:legacySpreadsheetColorIndex="50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('6.1'!$H$12,'6.1'!$H$13,'6.1'!$H$14,'6.1'!$H$15,'6.1'!$H$16,'6.1'!$H$17,'6.1'!$H$18,'6.1'!$H$19)</c:f>
              <c:numCache>
                <c:formatCode>0.00%</c:formatCode>
                <c:ptCount val="8"/>
                <c:pt idx="0">
                  <c:v>0.15183246073298429</c:v>
                </c:pt>
                <c:pt idx="1">
                  <c:v>0.16497829232995659</c:v>
                </c:pt>
                <c:pt idx="2">
                  <c:v>0.16011080332409972</c:v>
                </c:pt>
                <c:pt idx="3">
                  <c:v>0.17128725758167382</c:v>
                </c:pt>
                <c:pt idx="4">
                  <c:v>0.12576605382360778</c:v>
                </c:pt>
                <c:pt idx="5">
                  <c:v>0.14021000617665225</c:v>
                </c:pt>
                <c:pt idx="6">
                  <c:v>0.13089288126435228</c:v>
                </c:pt>
                <c:pt idx="7">
                  <c:v>0.23220667823955887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DC-45F6-B7B4-8F4FA7C8A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7300064"/>
        <c:axId val="1"/>
        <c:axId val="0"/>
      </c:bar3DChart>
      <c:catAx>
        <c:axId val="13973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397300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607879932882785"/>
          <c:y val="0.9054326561324304"/>
          <c:w val="0.60784409195227407"/>
          <c:h val="7.64588850772885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just"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G.7.1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 Número de ordenadores de uso público y uso privado y número de ordenadores con acceso a internet</a:t>
            </a:r>
          </a:p>
        </c:rich>
      </c:tx>
      <c:layout>
        <c:manualLayout>
          <c:xMode val="edge"/>
          <c:yMode val="edge"/>
          <c:x val="1.0834236186348862E-2"/>
          <c:y val="1.5772862417094129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2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1419284940411699E-2"/>
          <c:y val="0.14826498422712933"/>
          <c:w val="0.96208017334777896"/>
          <c:h val="0.763406940063091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'7.1'!$H$10</c:f>
              <c:strCache>
                <c:ptCount val="1"/>
                <c:pt idx="0">
                  <c:v>Ordenadores para uso público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F5E" mc:Ignorable="a14" a14:legacySpreadsheetColorIndex="51">
                    <a:gamma/>
                    <a:tint val="63137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('7.1'!$B$12,'7.1'!$B$14,'7.1'!$B$16,'7.1'!$B$18,'7.1'!$B$20,'7.1'!$B$22,'7.1'!$B$24,'7.1'!$B$26)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('7.1'!$H$12,'7.1'!$H$14,'7.1'!$H$16,'7.1'!$H$18,'7.1'!$H$20,'7.1'!$H$22,'7.1'!$H$24,'7.1'!$H$26)</c:f>
              <c:numCache>
                <c:formatCode>#,##0</c:formatCode>
                <c:ptCount val="8"/>
                <c:pt idx="0">
                  <c:v>284</c:v>
                </c:pt>
                <c:pt idx="1">
                  <c:v>239</c:v>
                </c:pt>
                <c:pt idx="2">
                  <c:v>318</c:v>
                </c:pt>
                <c:pt idx="3">
                  <c:v>372</c:v>
                </c:pt>
                <c:pt idx="4">
                  <c:v>196</c:v>
                </c:pt>
                <c:pt idx="5">
                  <c:v>245</c:v>
                </c:pt>
                <c:pt idx="6">
                  <c:v>649</c:v>
                </c:pt>
                <c:pt idx="7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2-4296-9BCE-6042B9F38E8F}"/>
            </c:ext>
          </c:extLst>
        </c:ser>
        <c:ser>
          <c:idx val="1"/>
          <c:order val="1"/>
          <c:tx>
            <c:strRef>
              <c:f>'7.1'!$I$10</c:f>
              <c:strCache>
                <c:ptCount val="1"/>
                <c:pt idx="0">
                  <c:v>Ordenadores para uso interno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('7.1'!$B$12,'7.1'!$B$14,'7.1'!$B$16,'7.1'!$B$18,'7.1'!$B$20,'7.1'!$B$22,'7.1'!$B$24,'7.1'!$B$26)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('7.1'!$I$12,'7.1'!$I$14,'7.1'!$I$16,'7.1'!$I$18,'7.1'!$I$20,'7.1'!$I$22,'7.1'!$I$24,'7.1'!$I$26)</c:f>
              <c:numCache>
                <c:formatCode>#,##0</c:formatCode>
                <c:ptCount val="8"/>
                <c:pt idx="0">
                  <c:v>153</c:v>
                </c:pt>
                <c:pt idx="1">
                  <c:v>167</c:v>
                </c:pt>
                <c:pt idx="2">
                  <c:v>174</c:v>
                </c:pt>
                <c:pt idx="3">
                  <c:v>256</c:v>
                </c:pt>
                <c:pt idx="4">
                  <c:v>117</c:v>
                </c:pt>
                <c:pt idx="5">
                  <c:v>123</c:v>
                </c:pt>
                <c:pt idx="6">
                  <c:v>329</c:v>
                </c:pt>
                <c:pt idx="7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2-4296-9BCE-6042B9F38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2118624"/>
        <c:axId val="1"/>
        <c:axId val="0"/>
      </c:bar3DChart>
      <c:catAx>
        <c:axId val="20321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2032118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078006500541709"/>
          <c:y val="0.18927434900512954"/>
          <c:w val="0.17876489707475623"/>
          <c:h val="0.123028501105411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G.1.2a Superficie media útil por provincias</a:t>
            </a:r>
          </a:p>
        </c:rich>
      </c:tx>
      <c:layout>
        <c:manualLayout>
          <c:xMode val="edge"/>
          <c:yMode val="edge"/>
          <c:x val="3.3898658921237154E-2"/>
          <c:y val="1.1848518935133109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105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5133023144834168E-2"/>
          <c:y val="0.12106560074486104"/>
          <c:w val="0.98870048914340258"/>
          <c:h val="0.753701429523144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'1.2'!$J$10</c:f>
              <c:strCache>
                <c:ptCount val="1"/>
                <c:pt idx="0">
                  <c:v>Superficie media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429" mc:Ignorable="a14" a14:legacySpreadsheetColorIndex="5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009639159723752E-2"/>
                  <c:y val="-9.47543879289974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C5-4263-84BA-929A524606B2}"/>
                </c:ext>
              </c:extLst>
            </c:dLbl>
            <c:dLbl>
              <c:idx val="1"/>
              <c:layout>
                <c:manualLayout>
                  <c:x val="3.4926031973276067E-4"/>
                  <c:y val="-1.06691709407883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C5-4263-84BA-929A524606B2}"/>
                </c:ext>
              </c:extLst>
            </c:dLbl>
            <c:dLbl>
              <c:idx val="2"/>
              <c:layout>
                <c:manualLayout>
                  <c:x val="1.4268606653980886E-2"/>
                  <c:y val="-8.728837805226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C5-4263-84BA-929A524606B2}"/>
                </c:ext>
              </c:extLst>
            </c:dLbl>
            <c:dLbl>
              <c:idx val="3"/>
              <c:layout>
                <c:manualLayout>
                  <c:x val="4.0450369840133622E-2"/>
                  <c:y val="-1.10647178277026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C5-4263-84BA-929A524606B2}"/>
                </c:ext>
              </c:extLst>
            </c:dLbl>
            <c:dLbl>
              <c:idx val="4"/>
              <c:layout>
                <c:manualLayout>
                  <c:x val="1.4564841326652419E-2"/>
                  <c:y val="-5.95792498414762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C5-4263-84BA-929A524606B2}"/>
                </c:ext>
              </c:extLst>
            </c:dLbl>
            <c:dLbl>
              <c:idx val="5"/>
              <c:layout>
                <c:manualLayout>
                  <c:x val="1.5248814359300259E-2"/>
                  <c:y val="-3.54512828753549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C5-4263-84BA-929A524606B2}"/>
                </c:ext>
              </c:extLst>
            </c:dLbl>
            <c:dLbl>
              <c:idx val="6"/>
              <c:layout>
                <c:manualLayout>
                  <c:x val="2.2065397444915222E-3"/>
                  <c:y val="3.83237809559519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C5-4263-84BA-929A524606B2}"/>
                </c:ext>
              </c:extLst>
            </c:dLbl>
            <c:dLbl>
              <c:idx val="7"/>
              <c:layout>
                <c:manualLayout>
                  <c:x val="1.5381031261582216E-2"/>
                  <c:y val="2.33149427750101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C5-4263-84BA-929A524606B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'1.2'!$B$11:$B$18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'1.2'!$J$11:$J$18</c:f>
              <c:numCache>
                <c:formatCode>#,##0.00;;\-</c:formatCode>
                <c:ptCount val="8"/>
                <c:pt idx="0">
                  <c:v>353.31</c:v>
                </c:pt>
                <c:pt idx="1">
                  <c:v>576.30999999999995</c:v>
                </c:pt>
                <c:pt idx="2">
                  <c:v>408.86</c:v>
                </c:pt>
                <c:pt idx="3">
                  <c:v>533.69000000000005</c:v>
                </c:pt>
                <c:pt idx="4">
                  <c:v>273.77999999999997</c:v>
                </c:pt>
                <c:pt idx="5">
                  <c:v>349.49</c:v>
                </c:pt>
                <c:pt idx="6">
                  <c:v>347.7</c:v>
                </c:pt>
                <c:pt idx="7">
                  <c:v>589.9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C5-4263-84BA-929A52460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0826512"/>
        <c:axId val="1"/>
        <c:axId val="0"/>
      </c:bar3DChart>
      <c:catAx>
        <c:axId val="6208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2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1"/>
        <c:axPos val="l"/>
        <c:numFmt formatCode="#,##0.00;;\-" sourceLinked="1"/>
        <c:majorTickMark val="out"/>
        <c:minorTickMark val="none"/>
        <c:tickLblPos val="nextTo"/>
        <c:crossAx val="620826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G.8.1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 Número de bibliotecas según función automatizada. Total Andalucía</a:t>
            </a:r>
          </a:p>
        </c:rich>
      </c:tx>
      <c:layout>
        <c:manualLayout>
          <c:xMode val="edge"/>
          <c:yMode val="edge"/>
          <c:x val="5.5248470881272879E-3"/>
          <c:y val="1.4450775471247911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3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6832701898958861E-3"/>
          <c:y val="0.12329453767773978"/>
          <c:w val="0.9955801104972376"/>
          <c:h val="0.734105082224702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'8.1'!$B$28</c:f>
              <c:strCache>
                <c:ptCount val="1"/>
                <c:pt idx="0">
                  <c:v>Andalucía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943" mc:Ignorable="a14" a14:legacySpreadsheetColorIndex="51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85255279897108E-3"/>
                  <c:y val="-1.778025221594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13-4BBC-BB1D-3C660C79DB01}"/>
                </c:ext>
              </c:extLst>
            </c:dLbl>
            <c:dLbl>
              <c:idx val="1"/>
              <c:layout>
                <c:manualLayout>
                  <c:x val="5.6970171546236459E-3"/>
                  <c:y val="-2.6918834291096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13-4BBC-BB1D-3C660C79DB01}"/>
                </c:ext>
              </c:extLst>
            </c:dLbl>
            <c:dLbl>
              <c:idx val="2"/>
              <c:layout>
                <c:manualLayout>
                  <c:x val="8.151273908440948E-3"/>
                  <c:y val="-2.35040267102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13-4BBC-BB1D-3C660C79DB01}"/>
                </c:ext>
              </c:extLst>
            </c:dLbl>
            <c:dLbl>
              <c:idx val="3"/>
              <c:layout>
                <c:manualLayout>
                  <c:x val="7.1580168501037544E-3"/>
                  <c:y val="-2.675800400705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13-4BBC-BB1D-3C660C79DB01}"/>
                </c:ext>
              </c:extLst>
            </c:dLbl>
            <c:dLbl>
              <c:idx val="4"/>
              <c:layout>
                <c:manualLayout>
                  <c:x val="8.5073012282304572E-3"/>
                  <c:y val="-2.581992649207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13-4BBC-BB1D-3C660C79DB01}"/>
                </c:ext>
              </c:extLst>
            </c:dLbl>
            <c:dLbl>
              <c:idx val="5"/>
              <c:layout>
                <c:manualLayout>
                  <c:x val="9.7903452676150193E-3"/>
                  <c:y val="-4.2005121917134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13-4BBC-BB1D-3C660C79DB01}"/>
                </c:ext>
              </c:extLst>
            </c:dLbl>
            <c:dLbl>
              <c:idx val="6"/>
              <c:layout>
                <c:manualLayout>
                  <c:x val="1.1073389306999526E-2"/>
                  <c:y val="-3.2634003173116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13-4BBC-BB1D-3C660C79DB01}"/>
                </c:ext>
              </c:extLst>
            </c:dLbl>
            <c:dLbl>
              <c:idx val="7"/>
              <c:layout>
                <c:manualLayout>
                  <c:x val="1.2356317338785616E-2"/>
                  <c:y val="-2.7083218477666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13-4BBC-BB1D-3C660C79DB01}"/>
                </c:ext>
              </c:extLst>
            </c:dLbl>
            <c:dLbl>
              <c:idx val="8"/>
              <c:layout>
                <c:manualLayout>
                  <c:x val="1.3573005031829566E-2"/>
                  <c:y val="-2.5471968595294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13-4BBC-BB1D-3C660C79DB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'8.1'!$C$10:$K$10</c:f>
              <c:strCache>
                <c:ptCount val="9"/>
                <c:pt idx="0">
                  <c:v>Con alguna 
funcion 
automatizada</c:v>
                </c:pt>
                <c:pt idx="1">
                  <c:v>Adquisiciones</c:v>
                </c:pt>
                <c:pt idx="2">
                  <c:v>Catalogación</c:v>
                </c:pt>
                <c:pt idx="3">
                  <c:v>Publicaciones 
periódicas</c:v>
                </c:pt>
                <c:pt idx="4">
                  <c:v>Préstamo</c:v>
                </c:pt>
                <c:pt idx="5">
                  <c:v>OPAC</c:v>
                </c:pt>
                <c:pt idx="6">
                  <c:v>Estadísticas</c:v>
                </c:pt>
                <c:pt idx="7">
                  <c:v>Préstamo 
interbibliotecario</c:v>
                </c:pt>
                <c:pt idx="8">
                  <c:v>Autopréstamo</c:v>
                </c:pt>
              </c:strCache>
            </c:strRef>
          </c:cat>
          <c:val>
            <c:numRef>
              <c:f>'8.1'!$C$28:$K$28</c:f>
              <c:numCache>
                <c:formatCode>General</c:formatCode>
                <c:ptCount val="9"/>
                <c:pt idx="0">
                  <c:v>674</c:v>
                </c:pt>
                <c:pt idx="1">
                  <c:v>101</c:v>
                </c:pt>
                <c:pt idx="2">
                  <c:v>409</c:v>
                </c:pt>
                <c:pt idx="3">
                  <c:v>125</c:v>
                </c:pt>
                <c:pt idx="4">
                  <c:v>555</c:v>
                </c:pt>
                <c:pt idx="5">
                  <c:v>663</c:v>
                </c:pt>
                <c:pt idx="6">
                  <c:v>557</c:v>
                </c:pt>
                <c:pt idx="7">
                  <c:v>326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13-4BBC-BB1D-3C660C79D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6876303"/>
        <c:axId val="1"/>
        <c:axId val="0"/>
      </c:bar3DChart>
      <c:catAx>
        <c:axId val="130687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687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G.8.2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 Número de usuarios de internet</a:t>
            </a:r>
          </a:p>
        </c:rich>
      </c:tx>
      <c:layout>
        <c:manualLayout>
          <c:xMode val="edge"/>
          <c:yMode val="edge"/>
          <c:x val="5.5249121024557842E-3"/>
          <c:y val="1.4451097804391218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3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"/>
          <c:y val="0.12352227883457598"/>
          <c:w val="0.99997336412025928"/>
          <c:h val="0.787076168709868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'8.2'!$E$10</c:f>
              <c:strCache>
                <c:ptCount val="1"/>
                <c:pt idx="0">
                  <c:v>Nº de usuarios de Internet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943" mc:Ignorable="a14" a14:legacySpreadsheetColorIndex="51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853018372703234E-3"/>
                  <c:y val="-3.1248259950760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CF-4961-9380-1EDE71A58178}"/>
                </c:ext>
              </c:extLst>
            </c:dLbl>
            <c:dLbl>
              <c:idx val="1"/>
              <c:layout>
                <c:manualLayout>
                  <c:x val="5.6970171546236459E-3"/>
                  <c:y val="-2.6918834291096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CF-4961-9380-1EDE71A58178}"/>
                </c:ext>
              </c:extLst>
            </c:dLbl>
            <c:dLbl>
              <c:idx val="2"/>
              <c:layout>
                <c:manualLayout>
                  <c:x val="8.151273908440948E-3"/>
                  <c:y val="-2.35040267102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CF-4961-9380-1EDE71A58178}"/>
                </c:ext>
              </c:extLst>
            </c:dLbl>
            <c:dLbl>
              <c:idx val="3"/>
              <c:layout>
                <c:manualLayout>
                  <c:x val="7.1580168501037544E-3"/>
                  <c:y val="-2.675800400705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CF-4961-9380-1EDE71A58178}"/>
                </c:ext>
              </c:extLst>
            </c:dLbl>
            <c:dLbl>
              <c:idx val="4"/>
              <c:layout>
                <c:manualLayout>
                  <c:x val="8.5073012282304572E-3"/>
                  <c:y val="-2.581992649207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CF-4961-9380-1EDE71A58178}"/>
                </c:ext>
              </c:extLst>
            </c:dLbl>
            <c:dLbl>
              <c:idx val="5"/>
              <c:layout>
                <c:manualLayout>
                  <c:x val="9.7903452676150193E-3"/>
                  <c:y val="-4.2005121917134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CF-4961-9380-1EDE71A58178}"/>
                </c:ext>
              </c:extLst>
            </c:dLbl>
            <c:dLbl>
              <c:idx val="6"/>
              <c:layout>
                <c:manualLayout>
                  <c:x val="1.1073389306999526E-2"/>
                  <c:y val="-3.2634003173116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CF-4961-9380-1EDE71A58178}"/>
                </c:ext>
              </c:extLst>
            </c:dLbl>
            <c:dLbl>
              <c:idx val="7"/>
              <c:layout>
                <c:manualLayout>
                  <c:x val="1.2356317338785616E-2"/>
                  <c:y val="-2.7083218477666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CF-4961-9380-1EDE71A58178}"/>
                </c:ext>
              </c:extLst>
            </c:dLbl>
            <c:dLbl>
              <c:idx val="8"/>
              <c:layout>
                <c:manualLayout>
                  <c:x val="1.3573005031829566E-2"/>
                  <c:y val="-2.5471968595294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CF-4961-9380-1EDE71A5817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'8.2'!$B$12:$B$19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'8.2'!$E$12:$E$19</c:f>
              <c:numCache>
                <c:formatCode>#,##0</c:formatCode>
                <c:ptCount val="8"/>
                <c:pt idx="0">
                  <c:v>129499</c:v>
                </c:pt>
                <c:pt idx="1">
                  <c:v>40306</c:v>
                </c:pt>
                <c:pt idx="2">
                  <c:v>98878</c:v>
                </c:pt>
                <c:pt idx="3">
                  <c:v>122403</c:v>
                </c:pt>
                <c:pt idx="4">
                  <c:v>67872</c:v>
                </c:pt>
                <c:pt idx="5">
                  <c:v>50019</c:v>
                </c:pt>
                <c:pt idx="6">
                  <c:v>171480</c:v>
                </c:pt>
                <c:pt idx="7">
                  <c:v>129545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CF-4961-9380-1EDE71A58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3363135"/>
        <c:axId val="1"/>
        <c:axId val="0"/>
      </c:bar3DChart>
      <c:catAx>
        <c:axId val="12533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53363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G.9.1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 Número de bibliotecas por tipo de préstamo</a:t>
            </a:r>
          </a:p>
        </c:rich>
      </c:tx>
      <c:layout>
        <c:manualLayout>
          <c:xMode val="edge"/>
          <c:yMode val="edge"/>
          <c:x val="5.1230146539690755E-3"/>
          <c:y val="1.3736220472440946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2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958355564897304E-2"/>
          <c:y val="0.13424648411485879"/>
          <c:w val="0.95084533837787732"/>
          <c:h val="0.748743291416931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'9.1 y gráfico'!$B$14</c:f>
              <c:strCache>
                <c:ptCount val="1"/>
                <c:pt idx="0">
                  <c:v>    … de libros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E270" mc:Ignorable="a14" a14:legacySpreadsheetColorIndex="51">
                    <a:gamma/>
                    <a:tint val="5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'9.1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'9.1 y gráfico'!$C$14:$J$14</c:f>
              <c:numCache>
                <c:formatCode>General</c:formatCode>
                <c:ptCount val="8"/>
                <c:pt idx="0">
                  <c:v>86</c:v>
                </c:pt>
                <c:pt idx="1">
                  <c:v>63</c:v>
                </c:pt>
                <c:pt idx="2">
                  <c:v>83</c:v>
                </c:pt>
                <c:pt idx="3">
                  <c:v>96</c:v>
                </c:pt>
                <c:pt idx="4">
                  <c:v>71</c:v>
                </c:pt>
                <c:pt idx="5">
                  <c:v>73</c:v>
                </c:pt>
                <c:pt idx="6">
                  <c:v>140</c:v>
                </c:pt>
                <c:pt idx="7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6-4506-BFC8-AE5E70982AD2}"/>
            </c:ext>
          </c:extLst>
        </c:ser>
        <c:ser>
          <c:idx val="1"/>
          <c:order val="1"/>
          <c:tx>
            <c:strRef>
              <c:f>'9.1 y gráfico'!$B$15</c:f>
              <c:strCache>
                <c:ptCount val="1"/>
                <c:pt idx="0">
                  <c:v>    … de publicaciones periódicas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A9D429" mc:Ignorable="a14" a14:legacySpreadsheetColorIndex="50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'9.1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'9.1 y gráfico'!$C$15:$J$15</c:f>
              <c:numCache>
                <c:formatCode>General</c:formatCode>
                <c:ptCount val="8"/>
                <c:pt idx="0">
                  <c:v>23</c:v>
                </c:pt>
                <c:pt idx="1">
                  <c:v>32</c:v>
                </c:pt>
                <c:pt idx="2">
                  <c:v>53</c:v>
                </c:pt>
                <c:pt idx="3">
                  <c:v>37</c:v>
                </c:pt>
                <c:pt idx="4">
                  <c:v>28</c:v>
                </c:pt>
                <c:pt idx="5">
                  <c:v>29</c:v>
                </c:pt>
                <c:pt idx="6">
                  <c:v>53</c:v>
                </c:pt>
                <c:pt idx="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6-4506-BFC8-AE5E70982AD2}"/>
            </c:ext>
          </c:extLst>
        </c:ser>
        <c:ser>
          <c:idx val="2"/>
          <c:order val="2"/>
          <c:tx>
            <c:strRef>
              <c:f>'9.1 y gráfico'!$B$16</c:f>
              <c:strCache>
                <c:ptCount val="1"/>
                <c:pt idx="0">
                  <c:v>    … de documentos sonoros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100000">
                  <a:srgbClr xmlns:mc="http://schemas.openxmlformats.org/markup-compatibility/2006" xmlns:a14="http://schemas.microsoft.com/office/drawing/2010/main" val="A9D4FF" mc:Ignorable="a14" a14:legacySpreadsheetColorIndex="44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'9.1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'9.1 y gráfico'!$C$16:$J$16</c:f>
              <c:numCache>
                <c:formatCode>General</c:formatCode>
                <c:ptCount val="8"/>
                <c:pt idx="0">
                  <c:v>45</c:v>
                </c:pt>
                <c:pt idx="1">
                  <c:v>47</c:v>
                </c:pt>
                <c:pt idx="2">
                  <c:v>61</c:v>
                </c:pt>
                <c:pt idx="3">
                  <c:v>72</c:v>
                </c:pt>
                <c:pt idx="4">
                  <c:v>39</c:v>
                </c:pt>
                <c:pt idx="5">
                  <c:v>31</c:v>
                </c:pt>
                <c:pt idx="6">
                  <c:v>85</c:v>
                </c:pt>
                <c:pt idx="7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6-4506-BFC8-AE5E70982AD2}"/>
            </c:ext>
          </c:extLst>
        </c:ser>
        <c:ser>
          <c:idx val="3"/>
          <c:order val="3"/>
          <c:tx>
            <c:strRef>
              <c:f>'9.1 y gráfico'!$B$17</c:f>
              <c:strCache>
                <c:ptCount val="1"/>
                <c:pt idx="0">
                  <c:v>    … de documentos audiovisuales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A9547F" mc:Ignorable="a14" a14:legacySpreadsheetColorIndex="6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'9.1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'9.1 y gráfico'!$C$17:$J$17</c:f>
              <c:numCache>
                <c:formatCode>General</c:formatCode>
                <c:ptCount val="8"/>
                <c:pt idx="0">
                  <c:v>54</c:v>
                </c:pt>
                <c:pt idx="1">
                  <c:v>50</c:v>
                </c:pt>
                <c:pt idx="2">
                  <c:v>64</c:v>
                </c:pt>
                <c:pt idx="3">
                  <c:v>78</c:v>
                </c:pt>
                <c:pt idx="4">
                  <c:v>47</c:v>
                </c:pt>
                <c:pt idx="5">
                  <c:v>45</c:v>
                </c:pt>
                <c:pt idx="6">
                  <c:v>104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6-4506-BFC8-AE5E70982AD2}"/>
            </c:ext>
          </c:extLst>
        </c:ser>
        <c:ser>
          <c:idx val="4"/>
          <c:order val="4"/>
          <c:tx>
            <c:strRef>
              <c:f>'9.1 y gráfico'!$B$18</c:f>
              <c:strCache>
                <c:ptCount val="1"/>
                <c:pt idx="0">
                  <c:v>    … de documentos electrónicos</c:v>
                </c:pt>
              </c:strCache>
            </c:strRef>
          </c:tx>
          <c:spPr>
            <a:gradFill>
              <a:gsLst>
                <a:gs pos="0">
                  <a:srgbClr val="DC988A"/>
                </a:gs>
                <a:gs pos="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0" scaled="1"/>
            </a:gradFill>
            <a:ln>
              <a:solidFill>
                <a:srgbClr val="000000"/>
              </a:solidFill>
            </a:ln>
          </c:spPr>
          <c:invertIfNegative val="0"/>
          <c:cat>
            <c:strRef>
              <c:f>'9.1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'9.1 y gráfico'!$C$18:$J$18</c:f>
              <c:numCache>
                <c:formatCode>General</c:formatCode>
                <c:ptCount val="8"/>
                <c:pt idx="0">
                  <c:v>32</c:v>
                </c:pt>
                <c:pt idx="1">
                  <c:v>33</c:v>
                </c:pt>
                <c:pt idx="2">
                  <c:v>47</c:v>
                </c:pt>
                <c:pt idx="3">
                  <c:v>45</c:v>
                </c:pt>
                <c:pt idx="4">
                  <c:v>29</c:v>
                </c:pt>
                <c:pt idx="5">
                  <c:v>21</c:v>
                </c:pt>
                <c:pt idx="6">
                  <c:v>64</c:v>
                </c:pt>
                <c:pt idx="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6-4506-BFC8-AE5E70982AD2}"/>
            </c:ext>
          </c:extLst>
        </c:ser>
        <c:ser>
          <c:idx val="5"/>
          <c:order val="5"/>
          <c:tx>
            <c:strRef>
              <c:f>'9.1 y gráfico'!$B$19</c:f>
              <c:strCache>
                <c:ptCount val="1"/>
                <c:pt idx="0">
                  <c:v>    … de e-readers</c:v>
                </c:pt>
              </c:strCache>
            </c:strRef>
          </c:tx>
          <c:spPr>
            <a:gradFill>
              <a:gsLst>
                <a:gs pos="0">
                  <a:schemeClr val="bg2">
                    <a:lumMod val="50000"/>
                  </a:schemeClr>
                </a:gs>
                <a:gs pos="100000">
                  <a:schemeClr val="bg2">
                    <a:lumMod val="90000"/>
                  </a:schemeClr>
                </a:gs>
              </a:gsLst>
              <a:lin ang="0" scaled="1"/>
            </a:gradFill>
            <a:ln>
              <a:solidFill>
                <a:srgbClr val="000000"/>
              </a:solidFill>
            </a:ln>
          </c:spPr>
          <c:invertIfNegative val="0"/>
          <c:cat>
            <c:strRef>
              <c:f>'9.1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'9.1 y gráfico'!$C$19:$J$19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10</c:v>
                </c:pt>
                <c:pt idx="3">
                  <c:v>14</c:v>
                </c:pt>
                <c:pt idx="4">
                  <c:v>5</c:v>
                </c:pt>
                <c:pt idx="5">
                  <c:v>5</c:v>
                </c:pt>
                <c:pt idx="6">
                  <c:v>25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6-4506-BFC8-AE5E70982AD2}"/>
            </c:ext>
          </c:extLst>
        </c:ser>
        <c:ser>
          <c:idx val="6"/>
          <c:order val="6"/>
          <c:tx>
            <c:strRef>
              <c:f>'9.1 y gráfico'!$B$20</c:f>
              <c:strCache>
                <c:ptCount val="1"/>
                <c:pt idx="0">
                  <c:v>    … de portátiles de uso público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75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0" scaled="1"/>
            </a:gradFill>
            <a:ln>
              <a:solidFill>
                <a:srgbClr val="000000"/>
              </a:solidFill>
            </a:ln>
          </c:spPr>
          <c:invertIfNegative val="0"/>
          <c:cat>
            <c:strRef>
              <c:f>'9.1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'9.1 y gráfico'!$C$20:$J$20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6-4506-BFC8-AE5E7098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shape val="box"/>
        <c:axId val="635939952"/>
        <c:axId val="1"/>
        <c:axId val="0"/>
      </c:bar3DChart>
      <c:catAx>
        <c:axId val="6359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63593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28846340819307237"/>
          <c:y val="0.11278477690288713"/>
          <c:w val="0.36093733663168903"/>
          <c:h val="0.213021872265966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G.9.2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 Número de bibliotecas por tipo de consulta</a:t>
            </a:r>
          </a:p>
        </c:rich>
      </c:tx>
      <c:layout>
        <c:manualLayout>
          <c:xMode val="edge"/>
          <c:yMode val="edge"/>
          <c:x val="5.1229707397686406E-3"/>
          <c:y val="1.3736275923256071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2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2304742771351107E-2"/>
          <c:y val="0.15826789328101667"/>
          <c:w val="0.94949904410096886"/>
          <c:h val="0.719981618459308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'9.2 y gráfico'!$B$14</c:f>
              <c:strCache>
                <c:ptCount val="1"/>
                <c:pt idx="0">
                  <c:v>… de libros y/o publicaciones periódicas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E270" mc:Ignorable="a14" a14:legacySpreadsheetColorIndex="51">
                    <a:gamma/>
                    <a:tint val="5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'9.2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'9.2 y gráfico'!$C$14:$J$14</c:f>
              <c:numCache>
                <c:formatCode>General</c:formatCode>
                <c:ptCount val="8"/>
                <c:pt idx="0">
                  <c:v>83</c:v>
                </c:pt>
                <c:pt idx="1">
                  <c:v>62</c:v>
                </c:pt>
                <c:pt idx="2">
                  <c:v>81</c:v>
                </c:pt>
                <c:pt idx="3">
                  <c:v>93</c:v>
                </c:pt>
                <c:pt idx="4">
                  <c:v>70</c:v>
                </c:pt>
                <c:pt idx="5">
                  <c:v>70</c:v>
                </c:pt>
                <c:pt idx="6">
                  <c:v>139</c:v>
                </c:pt>
                <c:pt idx="7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F-4853-AA5A-620BD554ED6F}"/>
            </c:ext>
          </c:extLst>
        </c:ser>
        <c:ser>
          <c:idx val="1"/>
          <c:order val="1"/>
          <c:tx>
            <c:strRef>
              <c:f>'9.2 y gráfico'!$B$15</c:f>
              <c:strCache>
                <c:ptCount val="1"/>
                <c:pt idx="0">
                  <c:v>… de documentos electrónicos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A9D429" mc:Ignorable="a14" a14:legacySpreadsheetColorIndex="50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'9.2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'9.2 y gráfico'!$C$15:$J$15</c:f>
              <c:numCache>
                <c:formatCode>General</c:formatCode>
                <c:ptCount val="8"/>
                <c:pt idx="0">
                  <c:v>31</c:v>
                </c:pt>
                <c:pt idx="1">
                  <c:v>20</c:v>
                </c:pt>
                <c:pt idx="2">
                  <c:v>46</c:v>
                </c:pt>
                <c:pt idx="3">
                  <c:v>40</c:v>
                </c:pt>
                <c:pt idx="4">
                  <c:v>21</c:v>
                </c:pt>
                <c:pt idx="5">
                  <c:v>19</c:v>
                </c:pt>
                <c:pt idx="6">
                  <c:v>33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F-4853-AA5A-620BD554ED6F}"/>
            </c:ext>
          </c:extLst>
        </c:ser>
        <c:ser>
          <c:idx val="2"/>
          <c:order val="2"/>
          <c:tx>
            <c:strRef>
              <c:f>'9.2 y gráfico'!$B$16</c:f>
              <c:strCache>
                <c:ptCount val="1"/>
                <c:pt idx="0">
                  <c:v>… de documentos sonoros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100000">
                  <a:srgbClr xmlns:mc="http://schemas.openxmlformats.org/markup-compatibility/2006" xmlns:a14="http://schemas.microsoft.com/office/drawing/2010/main" val="A9D4FF" mc:Ignorable="a14" a14:legacySpreadsheetColorIndex="44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'9.2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'9.2 y gráfico'!$C$16:$J$16</c:f>
              <c:numCache>
                <c:formatCode>General</c:formatCode>
                <c:ptCount val="8"/>
                <c:pt idx="0">
                  <c:v>35</c:v>
                </c:pt>
                <c:pt idx="1">
                  <c:v>25</c:v>
                </c:pt>
                <c:pt idx="2">
                  <c:v>44</c:v>
                </c:pt>
                <c:pt idx="3">
                  <c:v>48</c:v>
                </c:pt>
                <c:pt idx="4">
                  <c:v>28</c:v>
                </c:pt>
                <c:pt idx="5">
                  <c:v>22</c:v>
                </c:pt>
                <c:pt idx="6">
                  <c:v>39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4F-4853-AA5A-620BD554ED6F}"/>
            </c:ext>
          </c:extLst>
        </c:ser>
        <c:ser>
          <c:idx val="3"/>
          <c:order val="3"/>
          <c:tx>
            <c:strRef>
              <c:f>'9.2 y gráfico'!$B$17</c:f>
              <c:strCache>
                <c:ptCount val="1"/>
                <c:pt idx="0">
                  <c:v>… de documentos audiovisuales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A9547F" mc:Ignorable="a14" a14:legacySpreadsheetColorIndex="6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'9.2 y gráfico'!$C$10:$J$10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'9.2 y gráfico'!$C$17:$J$17</c:f>
              <c:numCache>
                <c:formatCode>General</c:formatCode>
                <c:ptCount val="8"/>
                <c:pt idx="0">
                  <c:v>37</c:v>
                </c:pt>
                <c:pt idx="1">
                  <c:v>27</c:v>
                </c:pt>
                <c:pt idx="2">
                  <c:v>49</c:v>
                </c:pt>
                <c:pt idx="3">
                  <c:v>52</c:v>
                </c:pt>
                <c:pt idx="4">
                  <c:v>28</c:v>
                </c:pt>
                <c:pt idx="5">
                  <c:v>25</c:v>
                </c:pt>
                <c:pt idx="6">
                  <c:v>49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4F-4853-AA5A-620BD554E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shape val="box"/>
        <c:axId val="676108048"/>
        <c:axId val="1"/>
        <c:axId val="0"/>
      </c:bar3DChart>
      <c:catAx>
        <c:axId val="67610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676108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45127258784010021"/>
          <c:y val="3.8158293593582499E-2"/>
          <c:w val="0.23115971614659286"/>
          <c:h val="0.240477616354293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G.9.3a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 Número de bibliotecas por tipo de servicio</a:t>
            </a:r>
          </a:p>
        </c:rich>
      </c:tx>
      <c:layout>
        <c:manualLayout>
          <c:xMode val="edge"/>
          <c:yMode val="edge"/>
          <c:x val="5.1228671042985296E-3"/>
          <c:y val="1.373616341435581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2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845821511117082E-2"/>
          <c:y val="0.13424659201696831"/>
          <c:w val="0.95084533837787732"/>
          <c:h val="0.783724453678552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'9.3 '!$B$13</c:f>
              <c:strCache>
                <c:ptCount val="1"/>
                <c:pt idx="0">
                  <c:v>    … infomación bibliográfica y referencia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E270" mc:Ignorable="a14" a14:legacySpreadsheetColorIndex="51">
                    <a:gamma/>
                    <a:tint val="5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'9.3 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'9.3 '!$C$13:$J$13</c:f>
              <c:numCache>
                <c:formatCode>General</c:formatCode>
                <c:ptCount val="8"/>
                <c:pt idx="0">
                  <c:v>71</c:v>
                </c:pt>
                <c:pt idx="1">
                  <c:v>59</c:v>
                </c:pt>
                <c:pt idx="2">
                  <c:v>74</c:v>
                </c:pt>
                <c:pt idx="3">
                  <c:v>89</c:v>
                </c:pt>
                <c:pt idx="4">
                  <c:v>61</c:v>
                </c:pt>
                <c:pt idx="5">
                  <c:v>59</c:v>
                </c:pt>
                <c:pt idx="6">
                  <c:v>125</c:v>
                </c:pt>
                <c:pt idx="7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0-47BF-B592-C780C5E82159}"/>
            </c:ext>
          </c:extLst>
        </c:ser>
        <c:ser>
          <c:idx val="1"/>
          <c:order val="1"/>
          <c:tx>
            <c:strRef>
              <c:f>'9.3 '!$B$14</c:f>
              <c:strCache>
                <c:ptCount val="1"/>
                <c:pt idx="0">
                  <c:v>    … información a la comunidad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A9D429" mc:Ignorable="a14" a14:legacySpreadsheetColorIndex="50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'9.3 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'9.3 '!$C$14:$J$14</c:f>
              <c:numCache>
                <c:formatCode>General</c:formatCode>
                <c:ptCount val="8"/>
                <c:pt idx="0">
                  <c:v>60</c:v>
                </c:pt>
                <c:pt idx="1">
                  <c:v>41</c:v>
                </c:pt>
                <c:pt idx="2">
                  <c:v>67</c:v>
                </c:pt>
                <c:pt idx="3">
                  <c:v>79</c:v>
                </c:pt>
                <c:pt idx="4">
                  <c:v>44</c:v>
                </c:pt>
                <c:pt idx="5">
                  <c:v>46</c:v>
                </c:pt>
                <c:pt idx="6">
                  <c:v>94</c:v>
                </c:pt>
                <c:pt idx="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0-47BF-B592-C780C5E82159}"/>
            </c:ext>
          </c:extLst>
        </c:ser>
        <c:ser>
          <c:idx val="2"/>
          <c:order val="2"/>
          <c:tx>
            <c:strRef>
              <c:f>'9.3 '!$B$15</c:f>
              <c:strCache>
                <c:ptCount val="1"/>
                <c:pt idx="0">
                  <c:v>    … formación de usuarios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100000">
                  <a:srgbClr xmlns:mc="http://schemas.openxmlformats.org/markup-compatibility/2006" xmlns:a14="http://schemas.microsoft.com/office/drawing/2010/main" val="A9D4FF" mc:Ignorable="a14" a14:legacySpreadsheetColorIndex="44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'9.3 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'9.3 '!$C$15:$J$15</c:f>
              <c:numCache>
                <c:formatCode>General</c:formatCode>
                <c:ptCount val="8"/>
                <c:pt idx="0">
                  <c:v>26</c:v>
                </c:pt>
                <c:pt idx="1">
                  <c:v>18</c:v>
                </c:pt>
                <c:pt idx="2">
                  <c:v>38</c:v>
                </c:pt>
                <c:pt idx="3">
                  <c:v>55</c:v>
                </c:pt>
                <c:pt idx="4">
                  <c:v>23</c:v>
                </c:pt>
                <c:pt idx="5">
                  <c:v>30</c:v>
                </c:pt>
                <c:pt idx="6">
                  <c:v>60</c:v>
                </c:pt>
                <c:pt idx="7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0-47BF-B592-C780C5E82159}"/>
            </c:ext>
          </c:extLst>
        </c:ser>
        <c:ser>
          <c:idx val="3"/>
          <c:order val="3"/>
          <c:tx>
            <c:strRef>
              <c:f>'9.3 '!$B$16</c:f>
              <c:strCache>
                <c:ptCount val="1"/>
                <c:pt idx="0">
                  <c:v>    … extensión bibliotecaria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A9547F" mc:Ignorable="a14" a14:legacySpreadsheetColorIndex="6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'9.3 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'9.3 '!$C$16:$J$16</c:f>
              <c:numCache>
                <c:formatCode>General</c:formatCode>
                <c:ptCount val="8"/>
                <c:pt idx="0">
                  <c:v>26</c:v>
                </c:pt>
                <c:pt idx="1">
                  <c:v>8</c:v>
                </c:pt>
                <c:pt idx="2">
                  <c:v>33</c:v>
                </c:pt>
                <c:pt idx="3">
                  <c:v>39</c:v>
                </c:pt>
                <c:pt idx="4">
                  <c:v>15</c:v>
                </c:pt>
                <c:pt idx="5">
                  <c:v>22</c:v>
                </c:pt>
                <c:pt idx="6">
                  <c:v>43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10-47BF-B592-C780C5E8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shape val="box"/>
        <c:axId val="676356672"/>
        <c:axId val="1"/>
        <c:axId val="0"/>
      </c:bar3DChart>
      <c:catAx>
        <c:axId val="6763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676356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2.4613938183100249E-2"/>
          <c:y val="0.11062193312792423"/>
          <c:w val="0.96509466167475333"/>
          <c:h val="0.120441249191677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G.9.3b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 Número de bibliotecas por tipo de sección</a:t>
            </a:r>
          </a:p>
        </c:rich>
      </c:tx>
      <c:layout>
        <c:manualLayout>
          <c:xMode val="edge"/>
          <c:yMode val="edge"/>
          <c:x val="5.1228671042985296E-3"/>
          <c:y val="1.373616341435581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2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845821511117082E-2"/>
          <c:y val="0.16323208823763241"/>
          <c:w val="0.95084533837787732"/>
          <c:h val="0.753574212189808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'9.3 '!$B$18</c:f>
              <c:strCache>
                <c:ptCount val="1"/>
                <c:pt idx="0">
                  <c:v>    …. infantil/juvenil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E270" mc:Ignorable="a14" a14:legacySpreadsheetColorIndex="51">
                    <a:gamma/>
                    <a:tint val="5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'9.3 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'9.3 '!$C$18:$J$18</c:f>
              <c:numCache>
                <c:formatCode>General</c:formatCode>
                <c:ptCount val="8"/>
                <c:pt idx="0">
                  <c:v>80</c:v>
                </c:pt>
                <c:pt idx="1">
                  <c:v>61</c:v>
                </c:pt>
                <c:pt idx="2">
                  <c:v>80</c:v>
                </c:pt>
                <c:pt idx="3">
                  <c:v>94</c:v>
                </c:pt>
                <c:pt idx="4">
                  <c:v>66</c:v>
                </c:pt>
                <c:pt idx="5">
                  <c:v>66</c:v>
                </c:pt>
                <c:pt idx="6">
                  <c:v>140</c:v>
                </c:pt>
                <c:pt idx="7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C-4964-9D7A-916095D179C6}"/>
            </c:ext>
          </c:extLst>
        </c:ser>
        <c:ser>
          <c:idx val="1"/>
          <c:order val="1"/>
          <c:tx>
            <c:strRef>
              <c:f>'9.3 '!$B$19</c:f>
              <c:strCache>
                <c:ptCount val="1"/>
                <c:pt idx="0">
                  <c:v>    … de publicaciones periódicas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A9D429" mc:Ignorable="a14" a14:legacySpreadsheetColorIndex="50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'9.3 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'9.3 '!$C$19:$J$19</c:f>
              <c:numCache>
                <c:formatCode>General</c:formatCode>
                <c:ptCount val="8"/>
                <c:pt idx="0">
                  <c:v>53</c:v>
                </c:pt>
                <c:pt idx="1">
                  <c:v>42</c:v>
                </c:pt>
                <c:pt idx="2">
                  <c:v>57</c:v>
                </c:pt>
                <c:pt idx="3">
                  <c:v>61</c:v>
                </c:pt>
                <c:pt idx="4">
                  <c:v>35</c:v>
                </c:pt>
                <c:pt idx="5">
                  <c:v>45</c:v>
                </c:pt>
                <c:pt idx="6">
                  <c:v>67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C-4964-9D7A-916095D179C6}"/>
            </c:ext>
          </c:extLst>
        </c:ser>
        <c:ser>
          <c:idx val="2"/>
          <c:order val="2"/>
          <c:tx>
            <c:strRef>
              <c:f>'9.3 '!$B$20</c:f>
              <c:strCache>
                <c:ptCount val="1"/>
                <c:pt idx="0">
                  <c:v>    … de fondo local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100000">
                  <a:srgbClr xmlns:mc="http://schemas.openxmlformats.org/markup-compatibility/2006" xmlns:a14="http://schemas.microsoft.com/office/drawing/2010/main" val="A9D4FF" mc:Ignorable="a14" a14:legacySpreadsheetColorIndex="44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'9.3 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'9.3 '!$C$20:$J$20</c:f>
              <c:numCache>
                <c:formatCode>General</c:formatCode>
                <c:ptCount val="8"/>
                <c:pt idx="0">
                  <c:v>68</c:v>
                </c:pt>
                <c:pt idx="1">
                  <c:v>57</c:v>
                </c:pt>
                <c:pt idx="2">
                  <c:v>66</c:v>
                </c:pt>
                <c:pt idx="3">
                  <c:v>88</c:v>
                </c:pt>
                <c:pt idx="4">
                  <c:v>51</c:v>
                </c:pt>
                <c:pt idx="5">
                  <c:v>58</c:v>
                </c:pt>
                <c:pt idx="6">
                  <c:v>116</c:v>
                </c:pt>
                <c:pt idx="7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C-4964-9D7A-916095D179C6}"/>
            </c:ext>
          </c:extLst>
        </c:ser>
        <c:ser>
          <c:idx val="3"/>
          <c:order val="3"/>
          <c:tx>
            <c:strRef>
              <c:f>'9.3 '!$B$21</c:f>
              <c:strCache>
                <c:ptCount val="1"/>
                <c:pt idx="0">
                  <c:v>    … de audiovisuales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A9547F" mc:Ignorable="a14" a14:legacySpreadsheetColorIndex="6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'9.3 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'9.3 '!$C$21:$J$21</c:f>
              <c:numCache>
                <c:formatCode>General</c:formatCode>
                <c:ptCount val="8"/>
                <c:pt idx="0">
                  <c:v>47</c:v>
                </c:pt>
                <c:pt idx="1">
                  <c:v>44</c:v>
                </c:pt>
                <c:pt idx="2">
                  <c:v>54</c:v>
                </c:pt>
                <c:pt idx="3">
                  <c:v>66</c:v>
                </c:pt>
                <c:pt idx="4">
                  <c:v>44</c:v>
                </c:pt>
                <c:pt idx="5">
                  <c:v>37</c:v>
                </c:pt>
                <c:pt idx="6">
                  <c:v>91</c:v>
                </c:pt>
                <c:pt idx="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DC-4964-9D7A-916095D179C6}"/>
            </c:ext>
          </c:extLst>
        </c:ser>
        <c:ser>
          <c:idx val="4"/>
          <c:order val="4"/>
          <c:tx>
            <c:strRef>
              <c:f>'9.3 '!$B$22</c:f>
              <c:strCache>
                <c:ptCount val="1"/>
                <c:pt idx="0">
                  <c:v>    … de Bibliotecas Interculturales</c:v>
                </c:pt>
              </c:strCache>
            </c:strRef>
          </c:tx>
          <c:spPr>
            <a:gradFill>
              <a:gsLst>
                <a:gs pos="0">
                  <a:srgbClr val="DC988A"/>
                </a:gs>
                <a:gs pos="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0" scaled="1"/>
            </a:gradFill>
            <a:ln>
              <a:solidFill>
                <a:srgbClr val="000000"/>
              </a:solidFill>
            </a:ln>
          </c:spPr>
          <c:invertIfNegative val="0"/>
          <c:cat>
            <c:strRef>
              <c:f>'9.3 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'9.3 '!$C$22:$J$22</c:f>
              <c:numCache>
                <c:formatCode>General</c:formatCode>
                <c:ptCount val="8"/>
                <c:pt idx="0">
                  <c:v>20</c:v>
                </c:pt>
                <c:pt idx="1">
                  <c:v>8</c:v>
                </c:pt>
                <c:pt idx="2">
                  <c:v>13</c:v>
                </c:pt>
                <c:pt idx="3">
                  <c:v>15</c:v>
                </c:pt>
                <c:pt idx="4">
                  <c:v>9</c:v>
                </c:pt>
                <c:pt idx="5">
                  <c:v>13</c:v>
                </c:pt>
                <c:pt idx="6">
                  <c:v>20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DC-4964-9D7A-916095D17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shape val="box"/>
        <c:axId val="727194896"/>
        <c:axId val="1"/>
        <c:axId val="0"/>
      </c:bar3DChart>
      <c:catAx>
        <c:axId val="72719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72719489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6960327720229001"/>
          <c:y val="0.12511468675111265"/>
          <c:w val="0.81441946622343853"/>
          <c:h val="0.183243181558826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6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47FFF" mc:Ignorable="a14" a14:legacySpreadsheetColorIndex="48">
                <a:gamma/>
                <a:tint val="83922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66FF" mc:Ignorable="a14" a14:legacySpreadsheetColorIndex="48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0906386701662288E-3"/>
          <c:y val="0.1142908013691271"/>
          <c:w val="0.97572969718613656"/>
          <c:h val="0.61818260219993182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'10.1 Andalucía'!$D$11</c:f>
              <c:strCache>
                <c:ptCount val="1"/>
                <c:pt idx="0">
                  <c:v>Personal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50000">
                  <a:srgbClr xmlns:mc="http://schemas.openxmlformats.org/markup-compatibility/2006" xmlns:a14="http://schemas.microsoft.com/office/drawing/2010/main" val="FFDE5C" mc:Ignorable="a14" a14:legacySpreadsheetColorIndex="51">
                    <a:gamma/>
                    <a:tint val="63922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CC00" mc:Ignorable="a14" a14:legacySpreadsheetColorIndex="51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17-4322-82FF-9267C495A00A}"/>
                </c:ext>
              </c:extLst>
            </c:dLbl>
            <c:dLbl>
              <c:idx val="4"/>
              <c:layout>
                <c:manualLayout>
                  <c:x val="6.4444269466316706E-2"/>
                  <c:y val="-1.55945419103313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17-4322-82FF-9267C495A0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'10.1 Andalucía'!$B$28:$B$32</c:f>
              <c:strCache>
                <c:ptCount val="5"/>
                <c:pt idx="0">
                  <c:v>Ayuntamiento</c:v>
                </c:pt>
                <c:pt idx="1">
                  <c:v>Diputaciones Provinciales</c:v>
                </c:pt>
                <c:pt idx="2">
                  <c:v>Administración Autonómica</c:v>
                </c:pt>
                <c:pt idx="3">
                  <c:v>MEC</c:v>
                </c:pt>
                <c:pt idx="4">
                  <c:v>Otros</c:v>
                </c:pt>
              </c:strCache>
            </c:strRef>
          </c:cat>
          <c:val>
            <c:numRef>
              <c:f>'10.1 Andalucía'!$C$28:$C$32</c:f>
              <c:numCache>
                <c:formatCode>0.00%</c:formatCode>
                <c:ptCount val="5"/>
                <c:pt idx="0">
                  <c:v>0.76588993014693996</c:v>
                </c:pt>
                <c:pt idx="1">
                  <c:v>0.57680887461586916</c:v>
                </c:pt>
                <c:pt idx="2">
                  <c:v>0.77299057576114594</c:v>
                </c:pt>
                <c:pt idx="3">
                  <c:v>0</c:v>
                </c:pt>
                <c:pt idx="4">
                  <c:v>2.1427429404614281E-2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7-4322-82FF-9267C495A00A}"/>
            </c:ext>
          </c:extLst>
        </c:ser>
        <c:ser>
          <c:idx val="1"/>
          <c:order val="1"/>
          <c:tx>
            <c:v>Otros gastos corrientes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50000">
                  <a:srgbClr xmlns:mc="http://schemas.openxmlformats.org/markup-compatibility/2006" xmlns:a14="http://schemas.microsoft.com/office/drawing/2010/main" val="B3D942" mc:Ignorable="a14" a14:legacySpreadsheetColorIndex="50">
                    <a:gamma/>
                    <a:tint val="74118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CC00" mc:Ignorable="a14" a14:legacySpreadsheetColorIndex="5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8726964315630759E-3"/>
                  <c:y val="-3.037814717604743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17-4322-82FF-9267C495A00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7-4322-82FF-9267C495A00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17-4322-82FF-9267C495A0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'10.1 Andalucía'!$B$28:$B$32</c:f>
              <c:strCache>
                <c:ptCount val="5"/>
                <c:pt idx="0">
                  <c:v>Ayuntamiento</c:v>
                </c:pt>
                <c:pt idx="1">
                  <c:v>Diputaciones Provinciales</c:v>
                </c:pt>
                <c:pt idx="2">
                  <c:v>Administración Autonómica</c:v>
                </c:pt>
                <c:pt idx="3">
                  <c:v>MEC</c:v>
                </c:pt>
                <c:pt idx="4">
                  <c:v>Otros</c:v>
                </c:pt>
              </c:strCache>
            </c:strRef>
          </c:cat>
          <c:val>
            <c:numRef>
              <c:f>'10.1 Andalucía'!$D$28:$D$32</c:f>
              <c:numCache>
                <c:formatCode>0.00%</c:formatCode>
                <c:ptCount val="5"/>
                <c:pt idx="0">
                  <c:v>0.13404519894448746</c:v>
                </c:pt>
                <c:pt idx="1">
                  <c:v>0.10703293504609571</c:v>
                </c:pt>
                <c:pt idx="2">
                  <c:v>0.18741467311013627</c:v>
                </c:pt>
                <c:pt idx="3">
                  <c:v>2.9437252355615038E-2</c:v>
                </c:pt>
                <c:pt idx="4">
                  <c:v>5.5744976105470993E-3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17-4322-82FF-9267C495A00A}"/>
            </c:ext>
          </c:extLst>
        </c:ser>
        <c:ser>
          <c:idx val="2"/>
          <c:order val="2"/>
          <c:tx>
            <c:v>Adquisiciones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50000">
                  <a:srgbClr xmlns:mc="http://schemas.openxmlformats.org/markup-compatibility/2006" xmlns:a14="http://schemas.microsoft.com/office/drawing/2010/main" val="B4D9FF" mc:Ignorable="a14" a14:legacySpreadsheetColorIndex="44">
                    <a:gamma/>
                    <a:tint val="7372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CCFF" mc:Ignorable="a14" a14:legacySpreadsheetColorIndex="44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7218547681539809E-2"/>
                  <c:y val="-1.94934843670856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17-4322-82FF-9267C495A00A}"/>
                </c:ext>
              </c:extLst>
            </c:dLbl>
            <c:dLbl>
              <c:idx val="1"/>
              <c:layout>
                <c:manualLayout>
                  <c:x val="7.754033245844269E-2"/>
                  <c:y val="-2.85763840923393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17-4322-82FF-9267C495A00A}"/>
                </c:ext>
              </c:extLst>
            </c:dLbl>
            <c:dLbl>
              <c:idx val="2"/>
              <c:layout>
                <c:manualLayout>
                  <c:x val="7.7233245844269383E-2"/>
                  <c:y val="2.12147165814799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17-4322-82FF-9267C495A00A}"/>
                </c:ext>
              </c:extLst>
            </c:dLbl>
            <c:dLbl>
              <c:idx val="3"/>
              <c:layout>
                <c:manualLayout>
                  <c:x val="6.8716185476815392E-2"/>
                  <c:y val="1.30619637457598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17-4322-82FF-9267C495A00A}"/>
                </c:ext>
              </c:extLst>
            </c:dLbl>
            <c:dLbl>
              <c:idx val="4"/>
              <c:layout>
                <c:manualLayout>
                  <c:x val="6.092738407699038E-3"/>
                  <c:y val="-1.3852742091449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17-4322-82FF-9267C495A0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'10.1 Andalucía'!$B$28:$B$32</c:f>
              <c:strCache>
                <c:ptCount val="5"/>
                <c:pt idx="0">
                  <c:v>Ayuntamiento</c:v>
                </c:pt>
                <c:pt idx="1">
                  <c:v>Diputaciones Provinciales</c:v>
                </c:pt>
                <c:pt idx="2">
                  <c:v>Administración Autonómica</c:v>
                </c:pt>
                <c:pt idx="3">
                  <c:v>MEC</c:v>
                </c:pt>
                <c:pt idx="4">
                  <c:v>Otros</c:v>
                </c:pt>
              </c:strCache>
            </c:strRef>
          </c:cat>
          <c:val>
            <c:numRef>
              <c:f>'10.1 Andalucía'!$E$28:$E$32</c:f>
              <c:numCache>
                <c:formatCode>0.00%</c:formatCode>
                <c:ptCount val="5"/>
                <c:pt idx="0">
                  <c:v>3.0019128963622157E-2</c:v>
                </c:pt>
                <c:pt idx="1">
                  <c:v>2.6346366742379418E-2</c:v>
                </c:pt>
                <c:pt idx="2">
                  <c:v>1.4354854795435634E-2</c:v>
                </c:pt>
                <c:pt idx="3">
                  <c:v>2.1136209206746089E-2</c:v>
                </c:pt>
                <c:pt idx="4">
                  <c:v>0.23686527647197872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17-4322-82FF-9267C495A00A}"/>
            </c:ext>
          </c:extLst>
        </c:ser>
        <c:ser>
          <c:idx val="3"/>
          <c:order val="3"/>
          <c:tx>
            <c:strRef>
              <c:f>'10.1 Andalucía'!$H$11</c:f>
              <c:strCache>
                <c:ptCount val="1"/>
                <c:pt idx="0">
                  <c:v>Solares y edificios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50000">
                  <a:srgbClr xmlns:mc="http://schemas.openxmlformats.org/markup-compatibility/2006" xmlns:a14="http://schemas.microsoft.com/office/drawing/2010/main" val="A9547F" mc:Ignorable="a14" a14:legacySpreadsheetColorIndex="61">
                    <a:gamma/>
                    <a:tint val="83922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3366" mc:Ignorable="a14" a14:legacySpreadsheetColorIndex="61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628171478565179E-3"/>
                  <c:y val="-2.1568356587005574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17-4322-82FF-9267C495A00A}"/>
                </c:ext>
              </c:extLst>
            </c:dLbl>
            <c:dLbl>
              <c:idx val="1"/>
              <c:layout>
                <c:manualLayout>
                  <c:x val="4.444444444444403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17-4322-82FF-9267C495A00A}"/>
                </c:ext>
              </c:extLst>
            </c:dLbl>
            <c:dLbl>
              <c:idx val="2"/>
              <c:layout>
                <c:manualLayout>
                  <c:x val="7.555555555555555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17-4322-82FF-9267C495A0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4417-4322-82FF-9267C495A00A}"/>
                </c:ext>
              </c:extLst>
            </c:dLbl>
            <c:dLbl>
              <c:idx val="4"/>
              <c:layout>
                <c:manualLayout>
                  <c:x val="6.867600658960183E-3"/>
                  <c:y val="-2.72905122970740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17-4322-82FF-9267C495A0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'10.1 Andalucía'!$B$28:$B$32</c:f>
              <c:strCache>
                <c:ptCount val="5"/>
                <c:pt idx="0">
                  <c:v>Ayuntamiento</c:v>
                </c:pt>
                <c:pt idx="1">
                  <c:v>Diputaciones Provinciales</c:v>
                </c:pt>
                <c:pt idx="2">
                  <c:v>Administración Autonómica</c:v>
                </c:pt>
                <c:pt idx="3">
                  <c:v>MEC</c:v>
                </c:pt>
                <c:pt idx="4">
                  <c:v>Otros</c:v>
                </c:pt>
              </c:strCache>
            </c:strRef>
          </c:cat>
          <c:val>
            <c:numRef>
              <c:f>'10.1 Andalucía'!$F$28:$F$32</c:f>
              <c:numCache>
                <c:formatCode>0.00%</c:formatCode>
                <c:ptCount val="5"/>
                <c:pt idx="0">
                  <c:v>4.4414733562800936E-2</c:v>
                </c:pt>
                <c:pt idx="1">
                  <c:v>0.25446164417552636</c:v>
                </c:pt>
                <c:pt idx="2">
                  <c:v>7.0015632469422918E-3</c:v>
                </c:pt>
                <c:pt idx="3">
                  <c:v>0.94769046198836049</c:v>
                </c:pt>
                <c:pt idx="4">
                  <c:v>0.73400764839125976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417-4322-82FF-9267C495A00A}"/>
            </c:ext>
          </c:extLst>
        </c:ser>
        <c:ser>
          <c:idx val="4"/>
          <c:order val="4"/>
          <c:tx>
            <c:v>Otros gastos inversion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FFFFDE" mc:Ignorable="a14" a14:legacySpreadsheetColorIndex="26">
                    <a:gamma/>
                    <a:tint val="63922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1984897518878067E-2"/>
                  <c:y val="-3.1168831168831186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17-4322-82FF-9267C495A00A}"/>
                </c:ext>
              </c:extLst>
            </c:dLbl>
            <c:dLbl>
              <c:idx val="1"/>
              <c:layout>
                <c:manualLayout>
                  <c:x val="7.923385407941029E-2"/>
                  <c:y val="-1.6839822105570154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417-4322-82FF-9267C495A00A}"/>
                </c:ext>
              </c:extLst>
            </c:dLbl>
            <c:dLbl>
              <c:idx val="2"/>
              <c:layout>
                <c:manualLayout>
                  <c:x val="7.7262693156732898E-2"/>
                  <c:y val="-2.077949347240686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417-4322-82FF-9267C495A00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417-4322-82FF-9267C495A00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417-4322-82FF-9267C495A0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'10.1 Andalucía'!$B$28:$B$32</c:f>
              <c:strCache>
                <c:ptCount val="5"/>
                <c:pt idx="0">
                  <c:v>Ayuntamiento</c:v>
                </c:pt>
                <c:pt idx="1">
                  <c:v>Diputaciones Provinciales</c:v>
                </c:pt>
                <c:pt idx="2">
                  <c:v>Administración Autonómica</c:v>
                </c:pt>
                <c:pt idx="3">
                  <c:v>MEC</c:v>
                </c:pt>
                <c:pt idx="4">
                  <c:v>Otros</c:v>
                </c:pt>
              </c:strCache>
            </c:strRef>
          </c:cat>
          <c:val>
            <c:numRef>
              <c:f>'10.1 Andalucía'!$G$28:$G$32</c:f>
              <c:numCache>
                <c:formatCode>0.00%</c:formatCode>
                <c:ptCount val="5"/>
                <c:pt idx="0">
                  <c:v>2.5631008382149486E-2</c:v>
                </c:pt>
                <c:pt idx="1">
                  <c:v>3.5350179420129413E-2</c:v>
                </c:pt>
                <c:pt idx="2">
                  <c:v>1.8238333086339896E-2</c:v>
                </c:pt>
                <c:pt idx="3">
                  <c:v>1.7360764492783695E-3</c:v>
                </c:pt>
                <c:pt idx="4">
                  <c:v>2.125148121600088E-3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417-4322-82FF-9267C495A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008528"/>
        <c:axId val="1"/>
        <c:axId val="0"/>
      </c:bar3DChart>
      <c:catAx>
        <c:axId val="43300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33008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524409448818892E-2"/>
          <c:y val="0.83896210342128286"/>
          <c:w val="0.86246089238845136"/>
          <c:h val="5.7142944851191868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s-ES" sz="1050" b="1"/>
              <a:t>G.10.1b</a:t>
            </a:r>
            <a:r>
              <a:rPr lang="es-ES" sz="1050"/>
              <a:t> Distribución del gasto total en Andalucía de las principales entidades</a:t>
            </a:r>
          </a:p>
        </c:rich>
      </c:tx>
      <c:layout>
        <c:manualLayout>
          <c:xMode val="edge"/>
          <c:yMode val="edge"/>
          <c:x val="0.11494281396643602"/>
          <c:y val="1.3227464214032069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827852314150932E-2"/>
          <c:y val="0.23545034373538704"/>
          <c:w val="0.88218638364982838"/>
          <c:h val="0.3227521565810923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E476" mc:Ignorable="a14" a14:legacySpreadsheetColorIndex="51">
                      <a:gamma/>
                      <a:tint val="5372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5-4EEE-A83A-1D4DC6E240E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BEDE5C" mc:Ignorable="a14" a14:legacySpreadsheetColorIndex="50">
                      <a:gamma/>
                      <a:tint val="63922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55-4EEE-A83A-1D4DC6E240E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FF" mc:Ignorable="a14" a14:legacySpreadsheetColorIndex="44"/>
                  </a:gs>
                  <a:gs pos="100000">
                    <a:srgbClr xmlns:mc="http://schemas.openxmlformats.org/markup-compatibility/2006" xmlns:a14="http://schemas.microsoft.com/office/drawing/2010/main" val="BEDEFF" mc:Ignorable="a14" a14:legacySpreadsheetColorIndex="44">
                      <a:gamma/>
                      <a:tint val="63922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55-4EEE-A83A-1D4DC6E240E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55-4EEE-A83A-1D4DC6E240E3}"/>
              </c:ext>
            </c:extLst>
          </c:dPt>
          <c:dLbls>
            <c:dLbl>
              <c:idx val="0"/>
              <c:layout>
                <c:manualLayout>
                  <c:x val="-0.21976830482396598"/>
                  <c:y val="-0.150627560443833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5-4EEE-A83A-1D4DC6E240E3}"/>
                </c:ext>
              </c:extLst>
            </c:dLbl>
            <c:dLbl>
              <c:idx val="1"/>
              <c:layout>
                <c:manualLayout>
                  <c:x val="0.19294742702616718"/>
                  <c:y val="1.9809876706588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5-4EEE-A83A-1D4DC6E240E3}"/>
                </c:ext>
              </c:extLst>
            </c:dLbl>
            <c:dLbl>
              <c:idx val="2"/>
              <c:layout>
                <c:manualLayout>
                  <c:x val="3.7726238765608842E-2"/>
                  <c:y val="-1.8884110074475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5-4EEE-A83A-1D4DC6E240E3}"/>
                </c:ext>
              </c:extLst>
            </c:dLbl>
            <c:dLbl>
              <c:idx val="3"/>
              <c:layout>
                <c:manualLayout>
                  <c:x val="6.8316689335622627E-2"/>
                  <c:y val="-1.75239976802362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55-4EEE-A83A-1D4DC6E240E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('10.1 Andalucía'!$N$13,'10.1 Andalucía'!$N$15,'10.1 Andalucía'!$N$17,'10.1 Andalucía'!$N$19)</c:f>
              <c:strCache>
                <c:ptCount val="4"/>
                <c:pt idx="0">
                  <c:v>Ayuntamiento</c:v>
                </c:pt>
                <c:pt idx="1">
                  <c:v>Administración autonómica</c:v>
                </c:pt>
                <c:pt idx="2">
                  <c:v>MEC</c:v>
                </c:pt>
                <c:pt idx="3">
                  <c:v>Resto</c:v>
                </c:pt>
              </c:strCache>
            </c:strRef>
          </c:cat>
          <c:val>
            <c:numRef>
              <c:f>('10.1 Andalucía'!$M$13,'10.1 Andalucía'!$M$15,'10.1 Andalucía'!$M$17,'10.1 Andalucía'!$M$19)</c:f>
              <c:numCache>
                <c:formatCode>0.00%</c:formatCode>
                <c:ptCount val="4"/>
                <c:pt idx="0">
                  <c:v>0.73891328354664965</c:v>
                </c:pt>
                <c:pt idx="1">
                  <c:v>0.15607327724369943</c:v>
                </c:pt>
                <c:pt idx="2">
                  <c:v>6.2907476545909891E-2</c:v>
                </c:pt>
                <c:pt idx="3">
                  <c:v>4.2105962663741017E-2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55-4EEE-A83A-1D4DC6E24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726334208223972"/>
          <c:y val="0.66402287949300465"/>
          <c:w val="0.60998011612184844"/>
          <c:h val="0.1526615055471006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Gastos corrientes</a:t>
            </a:r>
          </a:p>
        </c:rich>
      </c:tx>
      <c:layout>
        <c:manualLayout>
          <c:xMode val="edge"/>
          <c:yMode val="edge"/>
          <c:x val="0.23552936122505644"/>
          <c:y val="2.7681667528785179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58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4A97F" mc:Ignorable="a14" a14:legacySpreadsheetColorIndex="57">
                <a:gamma/>
                <a:tint val="83922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562910434814814"/>
          <c:y val="1.7301067293379806E-2"/>
          <c:w val="0.78842469051095176"/>
          <c:h val="0.8788942185036942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'10.2'!$C$11</c:f>
              <c:strCache>
                <c:ptCount val="1"/>
                <c:pt idx="0">
                  <c:v>Adquisiciones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('10.2'!$C$13,'10.2'!$C$15,'10.2'!$C$17,'10.2'!$C$19,'10.2'!$C$21,'10.2'!$C$23,'10.2'!$C$25,'10.2'!$C$27)</c:f>
              <c:numCache>
                <c:formatCode>#,##0;;\-</c:formatCode>
                <c:ptCount val="8"/>
                <c:pt idx="0">
                  <c:v>211793</c:v>
                </c:pt>
                <c:pt idx="1">
                  <c:v>141465</c:v>
                </c:pt>
                <c:pt idx="2">
                  <c:v>291273</c:v>
                </c:pt>
                <c:pt idx="3">
                  <c:v>275896</c:v>
                </c:pt>
                <c:pt idx="4">
                  <c:v>112508</c:v>
                </c:pt>
                <c:pt idx="5">
                  <c:v>165089</c:v>
                </c:pt>
                <c:pt idx="6">
                  <c:v>505872</c:v>
                </c:pt>
                <c:pt idx="7">
                  <c:v>474715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F-403B-886D-2FC9633410A2}"/>
            </c:ext>
          </c:extLst>
        </c:ser>
        <c:ser>
          <c:idx val="0"/>
          <c:order val="1"/>
          <c:tx>
            <c:strRef>
              <c:f>'10.2'!$D$11</c:f>
              <c:strCache>
                <c:ptCount val="1"/>
                <c:pt idx="0">
                  <c:v>Personal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E479" mc:Ignorable="a14" a14:legacySpreadsheetColorIndex="51">
                    <a:gamma/>
                    <a:tint val="52549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('10.2'!$B$13,'10.2'!$B$15,'10.2'!$B$17,'10.2'!$B$19,'10.2'!$B$21,'10.2'!$B$23,'10.2'!$B$25,'10.2'!$B$27)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('10.2'!$D$13,'10.2'!$D$15,'10.2'!$D$17,'10.2'!$D$19,'10.2'!$D$21,'10.2'!$D$23,'10.2'!$D$25,'10.2'!$D$27)</c:f>
              <c:numCache>
                <c:formatCode>#,##0;;\-</c:formatCode>
                <c:ptCount val="8"/>
                <c:pt idx="0">
                  <c:v>3960234</c:v>
                </c:pt>
                <c:pt idx="1">
                  <c:v>6071411</c:v>
                </c:pt>
                <c:pt idx="2">
                  <c:v>5442058</c:v>
                </c:pt>
                <c:pt idx="3">
                  <c:v>6593674</c:v>
                </c:pt>
                <c:pt idx="4">
                  <c:v>3593525</c:v>
                </c:pt>
                <c:pt idx="5">
                  <c:v>3508924</c:v>
                </c:pt>
                <c:pt idx="6">
                  <c:v>10897614</c:v>
                </c:pt>
                <c:pt idx="7">
                  <c:v>9579317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F-403B-886D-2FC9633410A2}"/>
            </c:ext>
          </c:extLst>
        </c:ser>
        <c:ser>
          <c:idx val="2"/>
          <c:order val="2"/>
          <c:tx>
            <c:strRef>
              <c:f>'10.2'!$E$11</c:f>
              <c:strCache>
                <c:ptCount val="1"/>
                <c:pt idx="0">
                  <c:v>Otros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A9547F" mc:Ignorable="a14" a14:legacySpreadsheetColorIndex="6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('10.2'!$B$13,'10.2'!$B$15,'10.2'!$B$17,'10.2'!$B$19,'10.2'!$B$21,'10.2'!$B$23,'10.2'!$B$25,'10.2'!$B$27)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('10.2'!$E$13,'10.2'!$E$15,'10.2'!$E$17,'10.2'!$E$19,'10.2'!$E$21,'10.2'!$E$23,'10.2'!$E$25,'10.2'!$E$27)</c:f>
              <c:numCache>
                <c:formatCode>#,##0;;\-</c:formatCode>
                <c:ptCount val="8"/>
                <c:pt idx="0">
                  <c:v>746753</c:v>
                </c:pt>
                <c:pt idx="1">
                  <c:v>662462</c:v>
                </c:pt>
                <c:pt idx="2">
                  <c:v>976968</c:v>
                </c:pt>
                <c:pt idx="3">
                  <c:v>771636</c:v>
                </c:pt>
                <c:pt idx="4">
                  <c:v>409300</c:v>
                </c:pt>
                <c:pt idx="5">
                  <c:v>480253</c:v>
                </c:pt>
                <c:pt idx="6">
                  <c:v>2424413</c:v>
                </c:pt>
                <c:pt idx="7">
                  <c:v>2937641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7F-403B-886D-2FC963341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4958816"/>
        <c:axId val="1"/>
        <c:axId val="0"/>
      </c:bar3DChart>
      <c:catAx>
        <c:axId val="5049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r>
                  <a:rPr lang="es-ES">
                    <a:latin typeface="Source Sans Pro" panose="020B0503030403020204" pitchFamily="34" charset="0"/>
                    <a:ea typeface="Source Sans Pro" panose="020B0503030403020204" pitchFamily="34" charset="0"/>
                  </a:rPr>
                  <a:t>(en euros)</a:t>
                </a:r>
              </a:p>
            </c:rich>
          </c:tx>
          <c:layout>
            <c:manualLayout>
              <c:xMode val="edge"/>
              <c:yMode val="edge"/>
              <c:x val="3.3932135728542916E-2"/>
              <c:y val="0.37716343851179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50495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614209900409154"/>
          <c:y val="0.20530605207195818"/>
          <c:w val="0.16873360889769018"/>
          <c:h val="0.205475410464202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Gastos de inversión</a:t>
            </a:r>
          </a:p>
        </c:rich>
      </c:tx>
      <c:layout>
        <c:manualLayout>
          <c:xMode val="edge"/>
          <c:yMode val="edge"/>
          <c:x val="0.23745341944616472"/>
          <c:y val="1.755334930959717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65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4A97F" mc:Ignorable="a14" a14:legacySpreadsheetColorIndex="57">
                <a:gamma/>
                <a:tint val="83922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9101144554451099"/>
          <c:y val="6.5068601958144859E-2"/>
          <c:w val="0.76854016913203249"/>
          <c:h val="0.8561658152387482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'10.2'!$H$11</c:f>
              <c:strCache>
                <c:ptCount val="1"/>
                <c:pt idx="0">
                  <c:v>Solares y edificios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B4D943" mc:Ignorable="a14" a14:legacySpreadsheetColorIndex="50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('10.2'!$B$13,'10.2'!$B$15,'10.2'!$B$17,'10.2'!$B$19,'10.2'!$B$21,'10.2'!$B$23,'10.2'!$B$25,'10.2'!$B$27)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('10.2'!$H$13,'10.2'!$H$15,'10.2'!$H$17,'10.2'!$H$19,'10.2'!$H$21,'10.2'!$H$23,'10.2'!$H$25,'10.2'!$H$27)</c:f>
              <c:numCache>
                <c:formatCode>#,##0;;\-</c:formatCode>
                <c:ptCount val="8"/>
                <c:pt idx="0">
                  <c:v>689500</c:v>
                </c:pt>
                <c:pt idx="1">
                  <c:v>294735</c:v>
                </c:pt>
                <c:pt idx="2">
                  <c:v>5726</c:v>
                </c:pt>
                <c:pt idx="3">
                  <c:v>88666</c:v>
                </c:pt>
                <c:pt idx="4">
                  <c:v>1704414</c:v>
                </c:pt>
                <c:pt idx="5">
                  <c:v>10755</c:v>
                </c:pt>
                <c:pt idx="6">
                  <c:v>5153374</c:v>
                </c:pt>
                <c:pt idx="7">
                  <c:v>66536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0-4804-A083-A3A76668E04B}"/>
            </c:ext>
          </c:extLst>
        </c:ser>
        <c:ser>
          <c:idx val="2"/>
          <c:order val="1"/>
          <c:tx>
            <c:v>Otros gastos de inversión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('10.2'!$B$13,'10.2'!$B$15,'10.2'!$B$17,'10.2'!$B$19,'10.2'!$B$21,'10.2'!$B$23,'10.2'!$B$25,'10.2'!$B$27)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('10.2'!$I$13,'10.2'!$I$15,'10.2'!$I$17,'10.2'!$I$19,'10.2'!$I$21,'10.2'!$I$23,'10.2'!$I$25,'10.2'!$I$27)</c:f>
              <c:numCache>
                <c:formatCode>#,##0;;\-</c:formatCode>
                <c:ptCount val="8"/>
                <c:pt idx="0">
                  <c:v>58843</c:v>
                </c:pt>
                <c:pt idx="1">
                  <c:v>30282</c:v>
                </c:pt>
                <c:pt idx="2">
                  <c:v>50534</c:v>
                </c:pt>
                <c:pt idx="3">
                  <c:v>244259</c:v>
                </c:pt>
                <c:pt idx="4">
                  <c:v>82180</c:v>
                </c:pt>
                <c:pt idx="5">
                  <c:v>29449</c:v>
                </c:pt>
                <c:pt idx="6">
                  <c:v>875983</c:v>
                </c:pt>
                <c:pt idx="7">
                  <c:v>242024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F0-4804-A083-A3A76668E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4955456"/>
        <c:axId val="1"/>
        <c:axId val="0"/>
      </c:bar3DChart>
      <c:catAx>
        <c:axId val="5049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r>
                  <a:rPr lang="es-ES">
                    <a:latin typeface="Source Sans Pro" panose="020B0503030403020204" pitchFamily="34" charset="0"/>
                    <a:ea typeface="Source Sans Pro" panose="020B0503030403020204" pitchFamily="34" charset="0"/>
                  </a:rPr>
                  <a:t>(en euros)</a:t>
                </a:r>
              </a:p>
            </c:rich>
          </c:tx>
          <c:layout>
            <c:manualLayout>
              <c:xMode val="edge"/>
              <c:yMode val="edge"/>
              <c:x val="2.0224719101123594E-2"/>
              <c:y val="0.410959716991897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504955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692931080244186"/>
          <c:y val="0.13602723572596903"/>
          <c:w val="0.32134855053230704"/>
          <c:h val="0.198630605956864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8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G.1.2b Superficie media útil de uso bibliotecario por provincias</a:t>
            </a:r>
          </a:p>
        </c:rich>
      </c:tx>
      <c:layout>
        <c:manualLayout>
          <c:xMode val="edge"/>
          <c:yMode val="edge"/>
          <c:x val="1.0740732336411839E-3"/>
          <c:y val="1.5113650009435096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10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5976385516651921E-3"/>
          <c:y val="0.1524578671087167"/>
          <c:w val="0.99540236144833483"/>
          <c:h val="0.703904413909045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'1.2'!$J$23</c:f>
              <c:strCache>
                <c:ptCount val="1"/>
                <c:pt idx="0">
                  <c:v>Superficie media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943" mc:Ignorable="a14" a14:legacySpreadsheetColorIndex="51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373443474813117E-2"/>
                  <c:y val="-9.188316505099880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2E-4D5A-8D6A-000572F4154A}"/>
                </c:ext>
              </c:extLst>
            </c:dLbl>
            <c:dLbl>
              <c:idx val="1"/>
              <c:layout>
                <c:manualLayout>
                  <c:x val="1.1942531770848058E-2"/>
                  <c:y val="-8.37695847666208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2E-4D5A-8D6A-000572F4154A}"/>
                </c:ext>
              </c:extLst>
            </c:dLbl>
            <c:dLbl>
              <c:idx val="2"/>
              <c:layout>
                <c:manualLayout>
                  <c:x val="1.1511311281951653E-2"/>
                  <c:y val="-2.66894582463633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2E-4D5A-8D6A-000572F4154A}"/>
                </c:ext>
              </c:extLst>
            </c:dLbl>
            <c:dLbl>
              <c:idx val="3"/>
              <c:layout>
                <c:manualLayout>
                  <c:x val="1.6962760966947654E-2"/>
                  <c:y val="-7.08647067133641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2E-4D5A-8D6A-000572F4154A}"/>
                </c:ext>
              </c:extLst>
            </c:dLbl>
            <c:dLbl>
              <c:idx val="4"/>
              <c:layout>
                <c:manualLayout>
                  <c:x val="1.6531540478051276E-2"/>
                  <c:y val="-3.62446881402511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2E-4D5A-8D6A-000572F4154A}"/>
                </c:ext>
              </c:extLst>
            </c:dLbl>
            <c:dLbl>
              <c:idx val="5"/>
              <c:layout>
                <c:manualLayout>
                  <c:x val="1.6100319989154843E-2"/>
                  <c:y val="-4.0640817026354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2E-4D5A-8D6A-000572F4154A}"/>
                </c:ext>
              </c:extLst>
            </c:dLbl>
            <c:dLbl>
              <c:idx val="6"/>
              <c:layout>
                <c:manualLayout>
                  <c:x val="1.5669366977542863E-2"/>
                  <c:y val="-2.52638485978726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2E-4D5A-8D6A-000572F4154A}"/>
                </c:ext>
              </c:extLst>
            </c:dLbl>
            <c:dLbl>
              <c:idx val="7"/>
              <c:layout>
                <c:manualLayout>
                  <c:x val="5.7506788596670376E-3"/>
                  <c:y val="-3.84790716949854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2E-4D5A-8D6A-000572F4154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'1.2'!$B$24:$B$31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'1.2'!$J$24:$J$31</c:f>
              <c:numCache>
                <c:formatCode>#,##0.00;;\-</c:formatCode>
                <c:ptCount val="8"/>
                <c:pt idx="0">
                  <c:v>223.67</c:v>
                </c:pt>
                <c:pt idx="1">
                  <c:v>396.91</c:v>
                </c:pt>
                <c:pt idx="2">
                  <c:v>337.53</c:v>
                </c:pt>
                <c:pt idx="3">
                  <c:v>388.32</c:v>
                </c:pt>
                <c:pt idx="4">
                  <c:v>203.17</c:v>
                </c:pt>
                <c:pt idx="5">
                  <c:v>240.99</c:v>
                </c:pt>
                <c:pt idx="6">
                  <c:v>290.2</c:v>
                </c:pt>
                <c:pt idx="7">
                  <c:v>427.04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2E-4D5A-8D6A-000572F4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0825072"/>
        <c:axId val="1"/>
        <c:axId val="0"/>
      </c:bar3DChart>
      <c:catAx>
        <c:axId val="62082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2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"/>
        </c:scaling>
        <c:delete val="1"/>
        <c:axPos val="l"/>
        <c:numFmt formatCode="#,##0.00;;\-" sourceLinked="1"/>
        <c:majorTickMark val="out"/>
        <c:minorTickMark val="none"/>
        <c:tickLblPos val="nextTo"/>
        <c:crossAx val="620825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G.10.3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 Distribución del gasto de las bibliotecas andaluzas según la procedencia del gasto por provincias.</a:t>
            </a:r>
          </a:p>
        </c:rich>
      </c:tx>
      <c:layout>
        <c:manualLayout>
          <c:xMode val="edge"/>
          <c:yMode val="edge"/>
          <c:x val="6.2402199725034371E-3"/>
          <c:y val="9.8231612451158534E-3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2.8081123244929798E-2"/>
          <c:y val="5.6974459724950882E-2"/>
          <c:w val="0.93447737909516382"/>
          <c:h val="0.781925343811394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'10.3'!$C$30</c:f>
              <c:strCache>
                <c:ptCount val="1"/>
                <c:pt idx="0">
                  <c:v>Ayuntamiento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29B00" mc:Ignorable="a14" a14:legacySpreadsheetColorIndex="51">
                    <a:gamma/>
                    <a:shade val="7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C29B00" mc:Ignorable="a14" a14:legacySpreadsheetColorIndex="51">
                    <a:gamma/>
                    <a:shade val="7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F6-4407-B951-01547FE7BC85}"/>
                </c:ext>
              </c:extLst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EF6-4407-B951-01547FE7BC85}"/>
                </c:ext>
              </c:extLst>
            </c:dLbl>
            <c:dLbl>
              <c:idx val="6"/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EF6-4407-B951-01547FE7BC85}"/>
                </c:ext>
              </c:extLst>
            </c:dLbl>
            <c:dLbl>
              <c:idx val="7"/>
              <c:layout>
                <c:manualLayout>
                  <c:x val="4.1601664066562667E-3"/>
                  <c:y val="-9.6047788068363011E-1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F6-4407-B951-01547FE7BC8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'10.3'!$B$32:$B$39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'10.3'!$C$32:$C$39</c:f>
              <c:numCache>
                <c:formatCode>0.0%</c:formatCode>
                <c:ptCount val="8"/>
                <c:pt idx="0">
                  <c:v>0.69074096327184009</c:v>
                </c:pt>
                <c:pt idx="1">
                  <c:v>0.81905753257999081</c:v>
                </c:pt>
                <c:pt idx="2">
                  <c:v>0.77820144625946508</c:v>
                </c:pt>
                <c:pt idx="3">
                  <c:v>0.69932008892254216</c:v>
                </c:pt>
                <c:pt idx="4">
                  <c:v>0.52717595456534794</c:v>
                </c:pt>
                <c:pt idx="5">
                  <c:v>0.68913950987848283</c:v>
                </c:pt>
                <c:pt idx="6">
                  <c:v>0.70487845853425068</c:v>
                </c:pt>
                <c:pt idx="7">
                  <c:v>0.88027006744919434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F6-4407-B951-01547FE7BC85}"/>
            </c:ext>
          </c:extLst>
        </c:ser>
        <c:ser>
          <c:idx val="1"/>
          <c:order val="1"/>
          <c:tx>
            <c:strRef>
              <c:f>'10.3'!$D$30</c:f>
              <c:strCache>
                <c:ptCount val="1"/>
                <c:pt idx="0">
                  <c:v>Diputaciones Provinciales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4274E" mc:Ignorable="a14" a14:legacySpreadsheetColorIndex="25">
                    <a:gamma/>
                    <a:shade val="7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993366" mc:Ignorable="a14" a14:legacySpreadsheetColorIndex="25"/>
                </a:gs>
                <a:gs pos="100000">
                  <a:srgbClr xmlns:mc="http://schemas.openxmlformats.org/markup-compatibility/2006" xmlns:a14="http://schemas.microsoft.com/office/drawing/2010/main" val="74274E" mc:Ignorable="a14" a14:legacySpreadsheetColorIndex="25">
                    <a:gamma/>
                    <a:shade val="7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6-4407-B951-01547FE7BC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6-4407-B951-01547FE7BC85}"/>
                </c:ext>
              </c:extLst>
            </c:dLbl>
            <c:dLbl>
              <c:idx val="2"/>
              <c:layout>
                <c:manualLayout>
                  <c:x val="5.2002080083203325E-2"/>
                  <c:y val="-4.8023894034181505E-17"/>
                </c:manualLayout>
              </c:layout>
              <c:spPr/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F6-4407-B951-01547FE7BC85}"/>
                </c:ext>
              </c:extLst>
            </c:dLbl>
            <c:dLbl>
              <c:idx val="3"/>
              <c:layout>
                <c:manualLayout>
                  <c:x val="5.079365079365079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F6-4407-B951-01547FE7BC85}"/>
                </c:ext>
              </c:extLst>
            </c:dLbl>
            <c:dLbl>
              <c:idx val="4"/>
              <c:layout>
                <c:manualLayout>
                  <c:x val="5.5026455026455028E-2"/>
                  <c:y val="3.0165919684069635E-3"/>
                </c:manualLayout>
              </c:layout>
              <c:spPr/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F6-4407-B951-01547FE7BC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F6-4407-B951-01547FE7BC85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EF6-4407-B951-01547FE7BC85}"/>
                </c:ext>
              </c:extLst>
            </c:dLbl>
            <c:dLbl>
              <c:idx val="7"/>
              <c:layout>
                <c:manualLayout>
                  <c:x val="5.2002080083203325E-2"/>
                  <c:y val="-4.8023894034181505E-17"/>
                </c:manualLayout>
              </c:layout>
              <c:spPr/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F6-4407-B951-01547FE7B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'10.3'!$B$32:$B$39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'10.3'!$D$32:$D$39</c:f>
              <c:numCache>
                <c:formatCode>0.0%</c:formatCode>
                <c:ptCount val="8"/>
                <c:pt idx="0">
                  <c:v>4.0339339731994522E-2</c:v>
                </c:pt>
                <c:pt idx="1">
                  <c:v>2.6218707272072001E-2</c:v>
                </c:pt>
                <c:pt idx="2">
                  <c:v>7.0345946883785388E-4</c:v>
                </c:pt>
                <c:pt idx="3">
                  <c:v>5.8238320890389187E-3</c:v>
                </c:pt>
                <c:pt idx="4">
                  <c:v>8.3396490671606071E-4</c:v>
                </c:pt>
                <c:pt idx="5">
                  <c:v>0</c:v>
                </c:pt>
                <c:pt idx="6">
                  <c:v>5.4493430512252049E-2</c:v>
                </c:pt>
                <c:pt idx="7">
                  <c:v>9.0906678101052817E-3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EF6-4407-B951-01547FE7BC85}"/>
            </c:ext>
          </c:extLst>
        </c:ser>
        <c:ser>
          <c:idx val="2"/>
          <c:order val="2"/>
          <c:tx>
            <c:strRef>
              <c:f>'10.3'!$E$30</c:f>
              <c:strCache>
                <c:ptCount val="1"/>
                <c:pt idx="0">
                  <c:v>Administración Autonómica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DBDBAF" mc:Ignorable="a14" a14:legacySpreadsheetColorIndex="26">
                    <a:gamma/>
                    <a:shade val="85882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DBDBAF" mc:Ignorable="a14" a14:legacySpreadsheetColorIndex="26">
                    <a:gamma/>
                    <a:shade val="8588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EF6-4407-B951-01547FE7BC8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'10.3'!$B$32:$B$39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'10.3'!$E$32:$E$39</c:f>
              <c:numCache>
                <c:formatCode>0.0%</c:formatCode>
                <c:ptCount val="8"/>
                <c:pt idx="0">
                  <c:v>0.19295452030951155</c:v>
                </c:pt>
                <c:pt idx="1">
                  <c:v>0.14812491884080717</c:v>
                </c:pt>
                <c:pt idx="2">
                  <c:v>0.21278274526239999</c:v>
                </c:pt>
                <c:pt idx="3">
                  <c:v>0.28893342735402766</c:v>
                </c:pt>
                <c:pt idx="4">
                  <c:v>0.24397912749513845</c:v>
                </c:pt>
                <c:pt idx="5">
                  <c:v>0.2949385738841856</c:v>
                </c:pt>
                <c:pt idx="6">
                  <c:v>5.8124193997398231E-2</c:v>
                </c:pt>
                <c:pt idx="7">
                  <c:v>9.9590736493112564E-2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EF6-4407-B951-01547FE7BC85}"/>
            </c:ext>
          </c:extLst>
        </c:ser>
        <c:ser>
          <c:idx val="3"/>
          <c:order val="3"/>
          <c:tx>
            <c:strRef>
              <c:f>'10.3'!$F$30</c:f>
              <c:strCache>
                <c:ptCount val="1"/>
                <c:pt idx="0">
                  <c:v>MEC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49B00" mc:Ignorable="a14" a14:legacySpreadsheetColorIndex="50">
                    <a:gamma/>
                    <a:shade val="7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749B00" mc:Ignorable="a14" a14:legacySpreadsheetColorIndex="50">
                    <a:gamma/>
                    <a:shade val="7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5608465608465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F6-4407-B951-01547FE7BC85}"/>
                </c:ext>
              </c:extLst>
            </c:dLbl>
            <c:dLbl>
              <c:idx val="1"/>
              <c:layout>
                <c:manualLayout>
                  <c:x val="5.2910052910052907E-2"/>
                  <c:y val="-6.0331825037707393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F6-4407-B951-01547FE7BC85}"/>
                </c:ext>
              </c:extLst>
            </c:dLbl>
            <c:dLbl>
              <c:idx val="2"/>
              <c:layout>
                <c:manualLayout>
                  <c:x val="2.1162354705661405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EF6-4407-B951-01547FE7BC85}"/>
                </c:ext>
              </c:extLst>
            </c:dLbl>
            <c:dLbl>
              <c:idx val="3"/>
              <c:layout>
                <c:manualLayout>
                  <c:x val="5.7142857142857141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F6-4407-B951-01547FE7BC85}"/>
                </c:ext>
              </c:extLst>
            </c:dLbl>
            <c:dLbl>
              <c:idx val="4"/>
              <c:layout>
                <c:manualLayout>
                  <c:x val="5.5026288380619091E-2"/>
                  <c:y val="3.0163544414803724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EF6-4407-B951-01547FE7BC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EF6-4407-B951-01547FE7BC85}"/>
                </c:ext>
              </c:extLst>
            </c:dLbl>
            <c:dLbl>
              <c:idx val="6"/>
              <c:layout>
                <c:manualLayout>
                  <c:x val="5.7142857142857141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Arial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EF6-4407-B951-01547FE7BC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EF6-4407-B951-01547FE7B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'10.3'!$B$32:$B$39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'10.3'!$F$32:$F$39</c:f>
              <c:numCache>
                <c:formatCode>0.0%</c:formatCode>
                <c:ptCount val="8"/>
                <c:pt idx="0">
                  <c:v>6.7936411473687799E-2</c:v>
                </c:pt>
                <c:pt idx="1">
                  <c:v>9.2259339990875453E-4</c:v>
                </c:pt>
                <c:pt idx="2">
                  <c:v>1.2663748295108342E-3</c:v>
                </c:pt>
                <c:pt idx="3">
                  <c:v>4.556358554932193E-3</c:v>
                </c:pt>
                <c:pt idx="4">
                  <c:v>5.7895158649031074E-2</c:v>
                </c:pt>
                <c:pt idx="5">
                  <c:v>3.3215161867887959E-3</c:v>
                </c:pt>
                <c:pt idx="6">
                  <c:v>0.18036364138126637</c:v>
                </c:pt>
                <c:pt idx="7">
                  <c:v>6.3194381632261628E-3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EF6-4407-B951-01547FE7BC85}"/>
            </c:ext>
          </c:extLst>
        </c:ser>
        <c:ser>
          <c:idx val="4"/>
          <c:order val="4"/>
          <c:tx>
            <c:strRef>
              <c:f>'10.3'!$G$30</c:f>
              <c:strCache>
                <c:ptCount val="1"/>
                <c:pt idx="0">
                  <c:v>Otros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49BC2" mc:Ignorable="a14" a14:legacySpreadsheetColorIndex="44">
                    <a:gamma/>
                    <a:shade val="7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100000">
                  <a:srgbClr xmlns:mc="http://schemas.openxmlformats.org/markup-compatibility/2006" xmlns:a14="http://schemas.microsoft.com/office/drawing/2010/main" val="749BC2" mc:Ignorable="a14" a14:legacySpreadsheetColorIndex="44">
                    <a:gamma/>
                    <a:shade val="7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EF6-4407-B951-01547FE7BC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EF6-4407-B951-01547FE7BC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EF6-4407-B951-01547FE7BC85}"/>
                </c:ext>
              </c:extLst>
            </c:dLbl>
            <c:dLbl>
              <c:idx val="3"/>
              <c:layout>
                <c:manualLayout>
                  <c:x val="5.7142857142857141E-2"/>
                  <c:y val="-9.0497737556561632E-3"/>
                </c:manualLayout>
              </c:layout>
              <c:spPr/>
              <c:txPr>
                <a:bodyPr/>
                <a:lstStyle/>
                <a:p>
                  <a:pPr>
                    <a:defRPr sz="75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EF6-4407-B951-01547FE7BC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EF6-4407-B951-01547FE7BC85}"/>
                </c:ext>
              </c:extLst>
            </c:dLbl>
            <c:dLbl>
              <c:idx val="5"/>
              <c:layout>
                <c:manualLayout>
                  <c:x val="5.714285714285706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75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EF6-4407-B951-01547FE7BC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EF6-4407-B951-01547FE7BC85}"/>
                </c:ext>
              </c:extLst>
            </c:dLbl>
            <c:dLbl>
              <c:idx val="7"/>
              <c:layout>
                <c:manualLayout>
                  <c:x val="5.2910052910052907E-2"/>
                  <c:y val="-6.0331825037707393E-3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EF6-4407-B951-01547FE7B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'10.3'!$B$32:$B$39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'10.3'!$G$32:$G$39</c:f>
              <c:numCache>
                <c:formatCode>0.0%</c:formatCode>
                <c:ptCount val="8"/>
                <c:pt idx="0">
                  <c:v>8.0287652129660859E-3</c:v>
                </c:pt>
                <c:pt idx="1">
                  <c:v>5.6762479072212414E-3</c:v>
                </c:pt>
                <c:pt idx="2">
                  <c:v>7.0459741797862102E-3</c:v>
                </c:pt>
                <c:pt idx="3">
                  <c:v>1.3662930794590658E-3</c:v>
                </c:pt>
                <c:pt idx="4">
                  <c:v>0.17011579438376653</c:v>
                </c:pt>
                <c:pt idx="5">
                  <c:v>1.2600400050542738E-2</c:v>
                </c:pt>
                <c:pt idx="6">
                  <c:v>2.1402755748326958E-3</c:v>
                </c:pt>
                <c:pt idx="7">
                  <c:v>4.72909008436168E-3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EF6-4407-B951-01547FE7B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949216"/>
        <c:axId val="1"/>
      </c:barChart>
      <c:catAx>
        <c:axId val="5049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049492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8003582885472654E-3"/>
          <c:y val="0.90766190425291871"/>
          <c:w val="0.97971920176644589"/>
          <c:h val="4.12574672509827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ES" sz="1050"/>
              <a:t>G.11.1 Personal bibliotecario según sexo por provincias</a:t>
            </a:r>
          </a:p>
        </c:rich>
      </c:tx>
      <c:layout>
        <c:manualLayout>
          <c:xMode val="edge"/>
          <c:yMode val="edge"/>
          <c:x val="5.2331920048455491E-4"/>
          <c:y val="1.4326533047005489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50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7503976390778611E-2"/>
          <c:y val="9.4556006217549893E-2"/>
          <c:w val="0.92621735047812503"/>
          <c:h val="0.8166200536970217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'11.1'!$I$12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429" mc:Ignorable="a14" a14:legacySpreadsheetColorIndex="5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('11.1'!$B$14,'11.1'!$B$16,'11.1'!$B$18,'11.1'!$B$20,'11.1'!$B$22,'11.1'!$B$24,'11.1'!$B$26,'11.1'!$B$28)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('11.1'!$I$14,'11.1'!$I$16,'11.1'!$I$18,'11.1'!$I$20,'11.1'!$I$22,'11.1'!$I$24,'11.1'!$I$26,'11.1'!$I$28)</c:f>
              <c:numCache>
                <c:formatCode>General</c:formatCode>
                <c:ptCount val="8"/>
                <c:pt idx="0">
                  <c:v>51</c:v>
                </c:pt>
                <c:pt idx="1">
                  <c:v>54</c:v>
                </c:pt>
                <c:pt idx="2">
                  <c:v>55</c:v>
                </c:pt>
                <c:pt idx="3">
                  <c:v>67</c:v>
                </c:pt>
                <c:pt idx="4">
                  <c:v>40</c:v>
                </c:pt>
                <c:pt idx="5">
                  <c:v>40</c:v>
                </c:pt>
                <c:pt idx="6">
                  <c:v>115</c:v>
                </c:pt>
                <c:pt idx="7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F-46DE-9673-503194ECFFD7}"/>
            </c:ext>
          </c:extLst>
        </c:ser>
        <c:ser>
          <c:idx val="1"/>
          <c:order val="1"/>
          <c:tx>
            <c:strRef>
              <c:f>'11.1'!$J$12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0">
              <a:gsLst>
                <a:gs pos="77000">
                  <a:srgbClr val="369040"/>
                </a:gs>
                <a:gs pos="100000">
                  <a:srgbClr val="DFE9DB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('11.1'!$B$14,'11.1'!$B$16,'11.1'!$B$18,'11.1'!$B$20,'11.1'!$B$22,'11.1'!$B$24,'11.1'!$B$26,'11.1'!$B$28)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('11.1'!$J$14,'11.1'!$J$16,'11.1'!$J$18,'11.1'!$J$20,'11.1'!$J$22,'11.1'!$J$24,'11.1'!$J$26,'11.1'!$J$28)</c:f>
              <c:numCache>
                <c:formatCode>General</c:formatCode>
                <c:ptCount val="8"/>
                <c:pt idx="0">
                  <c:v>115</c:v>
                </c:pt>
                <c:pt idx="1">
                  <c:v>127</c:v>
                </c:pt>
                <c:pt idx="2">
                  <c:v>131</c:v>
                </c:pt>
                <c:pt idx="3">
                  <c:v>199</c:v>
                </c:pt>
                <c:pt idx="4">
                  <c:v>118</c:v>
                </c:pt>
                <c:pt idx="5">
                  <c:v>104</c:v>
                </c:pt>
                <c:pt idx="6">
                  <c:v>293</c:v>
                </c:pt>
                <c:pt idx="7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F-46DE-9673-503194ECF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0433663"/>
        <c:axId val="1"/>
        <c:axId val="0"/>
      </c:bar3DChart>
      <c:catAx>
        <c:axId val="87043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87043366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837819503331317"/>
          <c:y val="0.15298079217370555"/>
          <c:w val="0.23076939228750248"/>
          <c:h val="0.114613457408732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ES" sz="1050"/>
              <a:t>G.11.2 Personal bibliotecario según tipo de jornada por tipo de personal y provincia</a:t>
            </a:r>
          </a:p>
        </c:rich>
      </c:tx>
      <c:layout>
        <c:manualLayout>
          <c:xMode val="edge"/>
          <c:yMode val="edge"/>
          <c:x val="7.5396457795716704E-3"/>
          <c:y val="1.3192807420811529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42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880952380952381E-2"/>
          <c:y val="8.0904686914135729E-2"/>
          <c:w val="0.9500011044469685"/>
          <c:h val="0.573033540779073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'[1]Gráfico 10.2'!$C$1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429" mc:Ignorable="a14" a14:legacySpreadsheetColorIndex="51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81D-41E4-86ED-05C7E86F435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81D-41E4-86ED-05C7E86F435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81D-41E4-86ED-05C7E86F435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81D-41E4-86ED-05C7E86F435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81D-41E4-86ED-05C7E86F435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81D-41E4-86ED-05C7E86F435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81D-41E4-86ED-05C7E86F435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81D-41E4-86ED-05C7E86F435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81D-41E4-86ED-05C7E86F435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81D-41E4-86ED-05C7E86F435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81D-41E4-86ED-05C7E86F435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81D-41E4-86ED-05C7E86F435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81D-41E4-86ED-05C7E86F435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81D-41E4-86ED-05C7E86F435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81D-41E4-86ED-05C7E86F435C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81D-41E4-86ED-05C7E86F435C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81D-41E4-86ED-05C7E86F435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81D-41E4-86ED-05C7E86F435C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81D-41E4-86ED-05C7E86F435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81D-41E4-86ED-05C7E86F435C}"/>
              </c:ext>
            </c:extLst>
          </c:dPt>
          <c:cat>
            <c:multiLvlStrRef>
              <c:f>'[1]Gráfico 10.2'!$A$2:$B$41</c:f>
              <c:multiLvlStrCache>
                <c:ptCount val="40"/>
                <c:lvl>
                  <c:pt idx="0">
                    <c:v>Profesionales</c:v>
                  </c:pt>
                  <c:pt idx="1">
                    <c:v>Auxiliares</c:v>
                  </c:pt>
                  <c:pt idx="2">
                    <c:v>Especializados</c:v>
                  </c:pt>
                  <c:pt idx="3">
                    <c:v>Otro Personal</c:v>
                  </c:pt>
                  <c:pt idx="5">
                    <c:v>Profesionales</c:v>
                  </c:pt>
                  <c:pt idx="6">
                    <c:v>Auxiliares</c:v>
                  </c:pt>
                  <c:pt idx="7">
                    <c:v>Especializados</c:v>
                  </c:pt>
                  <c:pt idx="8">
                    <c:v>Otro Personal</c:v>
                  </c:pt>
                  <c:pt idx="10">
                    <c:v>Profesionales</c:v>
                  </c:pt>
                  <c:pt idx="11">
                    <c:v>Auxiliares</c:v>
                  </c:pt>
                  <c:pt idx="12">
                    <c:v>Especializados</c:v>
                  </c:pt>
                  <c:pt idx="13">
                    <c:v>Otro Personal</c:v>
                  </c:pt>
                  <c:pt idx="15">
                    <c:v>Profesionales</c:v>
                  </c:pt>
                  <c:pt idx="16">
                    <c:v>Auxiliares</c:v>
                  </c:pt>
                  <c:pt idx="17">
                    <c:v>Especializados</c:v>
                  </c:pt>
                  <c:pt idx="18">
                    <c:v>Otro Personal</c:v>
                  </c:pt>
                  <c:pt idx="20">
                    <c:v>Profesionales</c:v>
                  </c:pt>
                  <c:pt idx="21">
                    <c:v>Auxiliares</c:v>
                  </c:pt>
                  <c:pt idx="22">
                    <c:v>Especializados</c:v>
                  </c:pt>
                  <c:pt idx="23">
                    <c:v>Otro Personal</c:v>
                  </c:pt>
                  <c:pt idx="25">
                    <c:v>Profesionales</c:v>
                  </c:pt>
                  <c:pt idx="26">
                    <c:v>Auxiliares</c:v>
                  </c:pt>
                  <c:pt idx="27">
                    <c:v>Especializados</c:v>
                  </c:pt>
                  <c:pt idx="28">
                    <c:v>Otro Personal</c:v>
                  </c:pt>
                  <c:pt idx="30">
                    <c:v>Profesionales</c:v>
                  </c:pt>
                  <c:pt idx="31">
                    <c:v>Auxiliares</c:v>
                  </c:pt>
                  <c:pt idx="32">
                    <c:v>Especializados</c:v>
                  </c:pt>
                  <c:pt idx="33">
                    <c:v>Otro Personal</c:v>
                  </c:pt>
                  <c:pt idx="35">
                    <c:v>Profesionales</c:v>
                  </c:pt>
                  <c:pt idx="36">
                    <c:v>Auxiliares</c:v>
                  </c:pt>
                  <c:pt idx="37">
                    <c:v>Especializados</c:v>
                  </c:pt>
                  <c:pt idx="38">
                    <c:v>Otro Personal</c:v>
                  </c:pt>
                </c:lvl>
                <c:lvl>
                  <c:pt idx="0">
                    <c:v>Almería</c:v>
                  </c:pt>
                  <c:pt idx="5">
                    <c:v>Cádiz</c:v>
                  </c:pt>
                  <c:pt idx="10">
                    <c:v>Córdoba</c:v>
                  </c:pt>
                  <c:pt idx="15">
                    <c:v>Granada</c:v>
                  </c:pt>
                  <c:pt idx="20">
                    <c:v>Huelva</c:v>
                  </c:pt>
                  <c:pt idx="25">
                    <c:v>Jaén</c:v>
                  </c:pt>
                  <c:pt idx="30">
                    <c:v>Málaga</c:v>
                  </c:pt>
                  <c:pt idx="35">
                    <c:v>Sevilla</c:v>
                  </c:pt>
                </c:lvl>
              </c:multiLvlStrCache>
            </c:multiLvlStrRef>
          </c:cat>
          <c:val>
            <c:numRef>
              <c:f>'[1]Gráfico 10.2'!$C$2:$C$40</c:f>
              <c:numCache>
                <c:formatCode>General</c:formatCode>
                <c:ptCount val="39"/>
                <c:pt idx="0">
                  <c:v>8</c:v>
                </c:pt>
                <c:pt idx="1">
                  <c:v>27</c:v>
                </c:pt>
                <c:pt idx="2">
                  <c:v>2</c:v>
                </c:pt>
                <c:pt idx="3">
                  <c:v>14</c:v>
                </c:pt>
                <c:pt idx="5">
                  <c:v>9</c:v>
                </c:pt>
                <c:pt idx="6">
                  <c:v>31</c:v>
                </c:pt>
                <c:pt idx="7">
                  <c:v>3</c:v>
                </c:pt>
                <c:pt idx="8">
                  <c:v>11</c:v>
                </c:pt>
                <c:pt idx="10">
                  <c:v>9</c:v>
                </c:pt>
                <c:pt idx="11">
                  <c:v>27</c:v>
                </c:pt>
                <c:pt idx="12">
                  <c:v>1</c:v>
                </c:pt>
                <c:pt idx="13">
                  <c:v>18</c:v>
                </c:pt>
                <c:pt idx="15">
                  <c:v>28</c:v>
                </c:pt>
                <c:pt idx="16">
                  <c:v>18</c:v>
                </c:pt>
                <c:pt idx="17">
                  <c:v>6</c:v>
                </c:pt>
                <c:pt idx="18">
                  <c:v>15</c:v>
                </c:pt>
                <c:pt idx="20">
                  <c:v>10</c:v>
                </c:pt>
                <c:pt idx="21">
                  <c:v>21</c:v>
                </c:pt>
                <c:pt idx="22">
                  <c:v>4</c:v>
                </c:pt>
                <c:pt idx="23">
                  <c:v>5</c:v>
                </c:pt>
                <c:pt idx="25">
                  <c:v>12</c:v>
                </c:pt>
                <c:pt idx="26">
                  <c:v>15</c:v>
                </c:pt>
                <c:pt idx="27">
                  <c:v>5</c:v>
                </c:pt>
                <c:pt idx="28">
                  <c:v>8</c:v>
                </c:pt>
                <c:pt idx="30">
                  <c:v>10</c:v>
                </c:pt>
                <c:pt idx="31">
                  <c:v>58</c:v>
                </c:pt>
                <c:pt idx="32">
                  <c:v>1</c:v>
                </c:pt>
                <c:pt idx="33">
                  <c:v>46</c:v>
                </c:pt>
                <c:pt idx="35">
                  <c:v>18</c:v>
                </c:pt>
                <c:pt idx="36">
                  <c:v>38</c:v>
                </c:pt>
                <c:pt idx="37">
                  <c:v>5</c:v>
                </c:pt>
                <c:pt idx="3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1D-41E4-86ED-05C7E86F435C}"/>
            </c:ext>
          </c:extLst>
        </c:ser>
        <c:ser>
          <c:idx val="1"/>
          <c:order val="1"/>
          <c:tx>
            <c:strRef>
              <c:f>'[1]Gráfico 10.2'!$D$1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0">
              <a:gsLst>
                <a:gs pos="68000">
                  <a:srgbClr val="369040"/>
                </a:gs>
                <a:gs pos="100000">
                  <a:srgbClr val="DFE9DB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81D-41E4-86ED-05C7E86F435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81D-41E4-86ED-05C7E86F435C}"/>
              </c:ext>
            </c:extLst>
          </c:dPt>
          <c:cat>
            <c:multiLvlStrRef>
              <c:f>'[1]Gráfico 10.2'!$A$2:$B$41</c:f>
              <c:multiLvlStrCache>
                <c:ptCount val="40"/>
                <c:lvl>
                  <c:pt idx="0">
                    <c:v>Profesionales</c:v>
                  </c:pt>
                  <c:pt idx="1">
                    <c:v>Auxiliares</c:v>
                  </c:pt>
                  <c:pt idx="2">
                    <c:v>Especializados</c:v>
                  </c:pt>
                  <c:pt idx="3">
                    <c:v>Otro Personal</c:v>
                  </c:pt>
                  <c:pt idx="5">
                    <c:v>Profesionales</c:v>
                  </c:pt>
                  <c:pt idx="6">
                    <c:v>Auxiliares</c:v>
                  </c:pt>
                  <c:pt idx="7">
                    <c:v>Especializados</c:v>
                  </c:pt>
                  <c:pt idx="8">
                    <c:v>Otro Personal</c:v>
                  </c:pt>
                  <c:pt idx="10">
                    <c:v>Profesionales</c:v>
                  </c:pt>
                  <c:pt idx="11">
                    <c:v>Auxiliares</c:v>
                  </c:pt>
                  <c:pt idx="12">
                    <c:v>Especializados</c:v>
                  </c:pt>
                  <c:pt idx="13">
                    <c:v>Otro Personal</c:v>
                  </c:pt>
                  <c:pt idx="15">
                    <c:v>Profesionales</c:v>
                  </c:pt>
                  <c:pt idx="16">
                    <c:v>Auxiliares</c:v>
                  </c:pt>
                  <c:pt idx="17">
                    <c:v>Especializados</c:v>
                  </c:pt>
                  <c:pt idx="18">
                    <c:v>Otro Personal</c:v>
                  </c:pt>
                  <c:pt idx="20">
                    <c:v>Profesionales</c:v>
                  </c:pt>
                  <c:pt idx="21">
                    <c:v>Auxiliares</c:v>
                  </c:pt>
                  <c:pt idx="22">
                    <c:v>Especializados</c:v>
                  </c:pt>
                  <c:pt idx="23">
                    <c:v>Otro Personal</c:v>
                  </c:pt>
                  <c:pt idx="25">
                    <c:v>Profesionales</c:v>
                  </c:pt>
                  <c:pt idx="26">
                    <c:v>Auxiliares</c:v>
                  </c:pt>
                  <c:pt idx="27">
                    <c:v>Especializados</c:v>
                  </c:pt>
                  <c:pt idx="28">
                    <c:v>Otro Personal</c:v>
                  </c:pt>
                  <c:pt idx="30">
                    <c:v>Profesionales</c:v>
                  </c:pt>
                  <c:pt idx="31">
                    <c:v>Auxiliares</c:v>
                  </c:pt>
                  <c:pt idx="32">
                    <c:v>Especializados</c:v>
                  </c:pt>
                  <c:pt idx="33">
                    <c:v>Otro Personal</c:v>
                  </c:pt>
                  <c:pt idx="35">
                    <c:v>Profesionales</c:v>
                  </c:pt>
                  <c:pt idx="36">
                    <c:v>Auxiliares</c:v>
                  </c:pt>
                  <c:pt idx="37">
                    <c:v>Especializados</c:v>
                  </c:pt>
                  <c:pt idx="38">
                    <c:v>Otro Personal</c:v>
                  </c:pt>
                </c:lvl>
                <c:lvl>
                  <c:pt idx="0">
                    <c:v>Almería</c:v>
                  </c:pt>
                  <c:pt idx="5">
                    <c:v>Cádiz</c:v>
                  </c:pt>
                  <c:pt idx="10">
                    <c:v>Córdoba</c:v>
                  </c:pt>
                  <c:pt idx="15">
                    <c:v>Granada</c:v>
                  </c:pt>
                  <c:pt idx="20">
                    <c:v>Huelva</c:v>
                  </c:pt>
                  <c:pt idx="25">
                    <c:v>Jaén</c:v>
                  </c:pt>
                  <c:pt idx="30">
                    <c:v>Málaga</c:v>
                  </c:pt>
                  <c:pt idx="35">
                    <c:v>Sevilla</c:v>
                  </c:pt>
                </c:lvl>
              </c:multiLvlStrCache>
            </c:multiLvlStrRef>
          </c:cat>
          <c:val>
            <c:numRef>
              <c:f>'[1]Gráfico 10.2'!$D$2:$D$40</c:f>
              <c:numCache>
                <c:formatCode>General</c:formatCode>
                <c:ptCount val="39"/>
                <c:pt idx="0">
                  <c:v>11</c:v>
                </c:pt>
                <c:pt idx="1">
                  <c:v>73</c:v>
                </c:pt>
                <c:pt idx="2">
                  <c:v>4</c:v>
                </c:pt>
                <c:pt idx="3">
                  <c:v>27</c:v>
                </c:pt>
                <c:pt idx="5">
                  <c:v>27</c:v>
                </c:pt>
                <c:pt idx="6">
                  <c:v>68</c:v>
                </c:pt>
                <c:pt idx="7">
                  <c:v>4</c:v>
                </c:pt>
                <c:pt idx="8">
                  <c:v>28</c:v>
                </c:pt>
                <c:pt idx="10">
                  <c:v>8</c:v>
                </c:pt>
                <c:pt idx="11">
                  <c:v>95</c:v>
                </c:pt>
                <c:pt idx="12">
                  <c:v>5</c:v>
                </c:pt>
                <c:pt idx="13">
                  <c:v>23</c:v>
                </c:pt>
                <c:pt idx="15">
                  <c:v>60</c:v>
                </c:pt>
                <c:pt idx="16">
                  <c:v>94</c:v>
                </c:pt>
                <c:pt idx="17">
                  <c:v>18</c:v>
                </c:pt>
                <c:pt idx="18">
                  <c:v>27</c:v>
                </c:pt>
                <c:pt idx="20">
                  <c:v>14</c:v>
                </c:pt>
                <c:pt idx="21">
                  <c:v>76</c:v>
                </c:pt>
                <c:pt idx="22">
                  <c:v>4</c:v>
                </c:pt>
                <c:pt idx="23">
                  <c:v>24</c:v>
                </c:pt>
                <c:pt idx="25">
                  <c:v>20</c:v>
                </c:pt>
                <c:pt idx="26">
                  <c:v>57</c:v>
                </c:pt>
                <c:pt idx="27">
                  <c:v>2</c:v>
                </c:pt>
                <c:pt idx="28">
                  <c:v>25</c:v>
                </c:pt>
                <c:pt idx="30">
                  <c:v>31</c:v>
                </c:pt>
                <c:pt idx="31">
                  <c:v>155</c:v>
                </c:pt>
                <c:pt idx="32">
                  <c:v>12</c:v>
                </c:pt>
                <c:pt idx="33">
                  <c:v>95</c:v>
                </c:pt>
                <c:pt idx="35">
                  <c:v>52</c:v>
                </c:pt>
                <c:pt idx="36">
                  <c:v>155</c:v>
                </c:pt>
                <c:pt idx="37">
                  <c:v>7</c:v>
                </c:pt>
                <c:pt idx="38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81D-41E4-86ED-05C7E86F4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7647183"/>
        <c:axId val="1"/>
        <c:axId val="0"/>
      </c:bar3DChart>
      <c:catAx>
        <c:axId val="79764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900"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79764718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312376919271648"/>
          <c:y val="0.12734223439461373"/>
          <c:w val="0.10645265980407909"/>
          <c:h val="0.100336153632969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G.1.3.a Número de unidades administrativas y puntos de servicio por tamaño de colección</a:t>
            </a:r>
          </a:p>
        </c:rich>
      </c:tx>
      <c:layout>
        <c:manualLayout>
          <c:xMode val="edge"/>
          <c:yMode val="edge"/>
          <c:x val="5.7537002631225399E-3"/>
          <c:y val="1.4836775296326392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35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6029919447640967E-3"/>
          <c:y val="0.10682508059550114"/>
          <c:w val="0.96547756041426924"/>
          <c:h val="0.765579744267758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'1.3'!$C$33</c:f>
              <c:strCache>
                <c:ptCount val="1"/>
                <c:pt idx="0">
                  <c:v>Unidades Administrativas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21F" mc:Ignorable="a14" a14:legacySpreadsheetColorIndex="51">
                    <a:gamma/>
                    <a:tint val="87843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756684758478786E-3"/>
                  <c:y val="-1.11556107995438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90-47FE-AF86-D4F863680799}"/>
                </c:ext>
              </c:extLst>
            </c:dLbl>
            <c:dLbl>
              <c:idx val="1"/>
              <c:layout>
                <c:manualLayout>
                  <c:x val="-7.2785263176970705E-3"/>
                  <c:y val="-8.7491180254816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90-47FE-AF86-D4F863680799}"/>
                </c:ext>
              </c:extLst>
            </c:dLbl>
            <c:dLbl>
              <c:idx val="2"/>
              <c:layout>
                <c:manualLayout>
                  <c:x val="-1.0292338313867277E-2"/>
                  <c:y val="-1.4556101011121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90-47FE-AF86-D4F863680799}"/>
                </c:ext>
              </c:extLst>
            </c:dLbl>
            <c:dLbl>
              <c:idx val="3"/>
              <c:layout>
                <c:manualLayout>
                  <c:x val="-4.1001664205093102E-3"/>
                  <c:y val="-6.42778772749275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90-47FE-AF86-D4F863680799}"/>
                </c:ext>
              </c:extLst>
            </c:dLbl>
            <c:dLbl>
              <c:idx val="4"/>
              <c:layout>
                <c:manualLayout>
                  <c:x val="-2.2264819893769183E-3"/>
                  <c:y val="-4.28279205312859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90-47FE-AF86-D4F863680799}"/>
                </c:ext>
              </c:extLst>
            </c:dLbl>
            <c:dLbl>
              <c:idx val="5"/>
              <c:layout>
                <c:manualLayout>
                  <c:x val="8.3608938986193815E-3"/>
                  <c:y val="2.66380118576803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90-47FE-AF86-D4F863680799}"/>
                </c:ext>
              </c:extLst>
            </c:dLbl>
            <c:dLbl>
              <c:idx val="6"/>
              <c:layout>
                <c:manualLayout>
                  <c:x val="6.4978298886402275E-3"/>
                  <c:y val="2.54198718673448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90-47FE-AF86-D4F863680799}"/>
                </c:ext>
              </c:extLst>
            </c:dLbl>
            <c:dLbl>
              <c:idx val="7"/>
              <c:layout>
                <c:manualLayout>
                  <c:x val="1.1320702288508566E-2"/>
                  <c:y val="-2.2961019879553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90-47FE-AF86-D4F86368079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7330264672036819"/>
                  <c:y val="0.961425725359510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90-47FE-AF86-D4F863680799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020713463751434"/>
                  <c:y val="0.961425725359510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90-47FE-AF86-D4F8636807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'1.3'!$D$8:$K$8</c:f>
              <c:strCache>
                <c:ptCount val="8"/>
                <c:pt idx="0">
                  <c:v>Hasta 2.000</c:v>
                </c:pt>
                <c:pt idx="1">
                  <c:v>De 2.001 
a 5.000</c:v>
                </c:pt>
                <c:pt idx="2">
                  <c:v>De 5.001 
a 10.000</c:v>
                </c:pt>
                <c:pt idx="3">
                  <c:v>De 10.001 
a 20.000</c:v>
                </c:pt>
                <c:pt idx="4">
                  <c:v>De 20.001 
a 50.000</c:v>
                </c:pt>
                <c:pt idx="5">
                  <c:v>De 50.001 
a 100.000</c:v>
                </c:pt>
                <c:pt idx="6">
                  <c:v>De 100.001 
a 200.000</c:v>
                </c:pt>
                <c:pt idx="7">
                  <c:v>Mas de 200.000</c:v>
                </c:pt>
              </c:strCache>
            </c:strRef>
          </c:cat>
          <c:val>
            <c:numRef>
              <c:f>'1.3'!$D$33:$K$33</c:f>
              <c:numCache>
                <c:formatCode>#,##0;;\-</c:formatCode>
                <c:ptCount val="8"/>
                <c:pt idx="0">
                  <c:v>19</c:v>
                </c:pt>
                <c:pt idx="1">
                  <c:v>79</c:v>
                </c:pt>
                <c:pt idx="2">
                  <c:v>150</c:v>
                </c:pt>
                <c:pt idx="3">
                  <c:v>185</c:v>
                </c:pt>
                <c:pt idx="4">
                  <c:v>108</c:v>
                </c:pt>
                <c:pt idx="5">
                  <c:v>22</c:v>
                </c:pt>
                <c:pt idx="6">
                  <c:v>8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90-47FE-AF86-D4F863680799}"/>
            </c:ext>
          </c:extLst>
        </c:ser>
        <c:ser>
          <c:idx val="1"/>
          <c:order val="1"/>
          <c:tx>
            <c:strRef>
              <c:f>'1.3'!$C$34</c:f>
              <c:strCache>
                <c:ptCount val="1"/>
                <c:pt idx="0">
                  <c:v>Puntos de Servicio Fijos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B0D83A" mc:Ignorable="a14" a14:legacySpreadsheetColorIndex="50">
                    <a:gamma/>
                    <a:tint val="7725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476264690158957E-3"/>
                  <c:y val="-7.04871715281352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90-47FE-AF86-D4F863680799}"/>
                </c:ext>
              </c:extLst>
            </c:dLbl>
            <c:dLbl>
              <c:idx val="1"/>
              <c:layout>
                <c:manualLayout>
                  <c:x val="4.198508558121844E-3"/>
                  <c:y val="-1.3867486721198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90-47FE-AF86-D4F863680799}"/>
                </c:ext>
              </c:extLst>
            </c:dLbl>
            <c:dLbl>
              <c:idx val="2"/>
              <c:layout>
                <c:manualLayout>
                  <c:x val="6.9384364929067077E-3"/>
                  <c:y val="-1.15035751851731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90-47FE-AF86-D4F863680799}"/>
                </c:ext>
              </c:extLst>
            </c:dLbl>
            <c:dLbl>
              <c:idx val="3"/>
              <c:layout>
                <c:manualLayout>
                  <c:x val="6.226120469118579E-3"/>
                  <c:y val="-8.57879307333478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A90-47FE-AF86-D4F863680799}"/>
                </c:ext>
              </c:extLst>
            </c:dLbl>
            <c:dLbl>
              <c:idx val="4"/>
              <c:layout>
                <c:manualLayout>
                  <c:x val="1.7059702980165459E-2"/>
                  <c:y val="-8.10308497359546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90-47FE-AF86-D4F863680799}"/>
                </c:ext>
              </c:extLst>
            </c:dLbl>
            <c:dLbl>
              <c:idx val="5"/>
              <c:layout>
                <c:manualLayout>
                  <c:x val="1.293356167072901E-2"/>
                  <c:y val="-3.27092551398200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A90-47FE-AF86-D4F863680799}"/>
                </c:ext>
              </c:extLst>
            </c:dLbl>
            <c:dLbl>
              <c:idx val="6"/>
              <c:layout>
                <c:manualLayout>
                  <c:x val="1.1070497660749856E-2"/>
                  <c:y val="-9.3274662127655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A90-47FE-AF86-D4F863680799}"/>
                </c:ext>
              </c:extLst>
            </c:dLbl>
            <c:dLbl>
              <c:idx val="7"/>
              <c:layout>
                <c:manualLayout>
                  <c:x val="1.0139630129663013E-2"/>
                  <c:y val="6.712613619196394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A90-47FE-AF86-D4F86368079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0322209436133485"/>
                  <c:y val="0.872404824863259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A90-47FE-AF86-D4F863680799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0897583429229003"/>
                  <c:y val="0.860535371463759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A90-47FE-AF86-D4F8636807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'1.3'!$D$8:$K$8</c:f>
              <c:strCache>
                <c:ptCount val="8"/>
                <c:pt idx="0">
                  <c:v>Hasta 2.000</c:v>
                </c:pt>
                <c:pt idx="1">
                  <c:v>De 2.001 
a 5.000</c:v>
                </c:pt>
                <c:pt idx="2">
                  <c:v>De 5.001 
a 10.000</c:v>
                </c:pt>
                <c:pt idx="3">
                  <c:v>De 10.001 
a 20.000</c:v>
                </c:pt>
                <c:pt idx="4">
                  <c:v>De 20.001 
a 50.000</c:v>
                </c:pt>
                <c:pt idx="5">
                  <c:v>De 50.001 
a 100.000</c:v>
                </c:pt>
                <c:pt idx="6">
                  <c:v>De 100.001 
a 200.000</c:v>
                </c:pt>
                <c:pt idx="7">
                  <c:v>Mas de 200.000</c:v>
                </c:pt>
              </c:strCache>
            </c:strRef>
          </c:cat>
          <c:val>
            <c:numRef>
              <c:f>'1.3'!$D$34:$K$34</c:f>
              <c:numCache>
                <c:formatCode>#,##0;;\-</c:formatCode>
                <c:ptCount val="8"/>
                <c:pt idx="0">
                  <c:v>33</c:v>
                </c:pt>
                <c:pt idx="1">
                  <c:v>110</c:v>
                </c:pt>
                <c:pt idx="2">
                  <c:v>188</c:v>
                </c:pt>
                <c:pt idx="3">
                  <c:v>243</c:v>
                </c:pt>
                <c:pt idx="4">
                  <c:v>126</c:v>
                </c:pt>
                <c:pt idx="5">
                  <c:v>20</c:v>
                </c:pt>
                <c:pt idx="6">
                  <c:v>5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A90-47FE-AF86-D4F863680799}"/>
            </c:ext>
          </c:extLst>
        </c:ser>
        <c:ser>
          <c:idx val="2"/>
          <c:order val="2"/>
          <c:tx>
            <c:strRef>
              <c:f>'1.3'!$C$35</c:f>
              <c:strCache>
                <c:ptCount val="1"/>
                <c:pt idx="0">
                  <c:v>Puntos de Servicio Móviles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100000">
                  <a:srgbClr xmlns:mc="http://schemas.openxmlformats.org/markup-compatibility/2006" xmlns:a14="http://schemas.microsoft.com/office/drawing/2010/main" val="A9D4FF" mc:Ignorable="a14" a14:legacySpreadsheetColorIndex="44">
                    <a:gamma/>
                    <a:tint val="84314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570961282313919E-3"/>
                  <c:y val="-2.417915986988816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A90-47FE-AF86-D4F863680799}"/>
                </c:ext>
              </c:extLst>
            </c:dLbl>
            <c:dLbl>
              <c:idx val="1"/>
              <c:layout>
                <c:manualLayout>
                  <c:x val="9.7799685280997029E-3"/>
                  <c:y val="-2.2961019879553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A90-47FE-AF86-D4F863680799}"/>
                </c:ext>
              </c:extLst>
            </c:dLbl>
            <c:dLbl>
              <c:idx val="2"/>
              <c:layout>
                <c:manualLayout>
                  <c:x val="6.9847080392281269E-3"/>
                  <c:y val="-8.47445668577262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A90-47FE-AF86-D4F863680799}"/>
                </c:ext>
              </c:extLst>
            </c:dLbl>
            <c:dLbl>
              <c:idx val="3"/>
              <c:layout>
                <c:manualLayout>
                  <c:x val="4.6029919447640403E-3"/>
                  <c:y val="-1.4506921105874413E-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A90-47FE-AF86-D4F863680799}"/>
                </c:ext>
              </c:extLst>
            </c:dLbl>
            <c:dLbl>
              <c:idx val="4"/>
              <c:layout>
                <c:manualLayout>
                  <c:x val="9.2059838895281933E-3"/>
                  <c:y val="3.9564787339268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A90-47FE-AF86-D4F863680799}"/>
                </c:ext>
              </c:extLst>
            </c:dLbl>
            <c:dLbl>
              <c:idx val="5"/>
              <c:layout>
                <c:manualLayout>
                  <c:x val="7.671653241273382E-3"/>
                  <c:y val="-1.4506921105874413E-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A90-47FE-AF86-D4F863680799}"/>
                </c:ext>
              </c:extLst>
            </c:dLbl>
            <c:dLbl>
              <c:idx val="6"/>
              <c:layout>
                <c:manualLayout>
                  <c:x val="7.6716532412734947E-3"/>
                  <c:y val="-1.4506921105874413E-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A90-47FE-AF86-D4F863680799}"/>
                </c:ext>
              </c:extLst>
            </c:dLbl>
            <c:dLbl>
              <c:idx val="7"/>
              <c:layout>
                <c:manualLayout>
                  <c:x val="7.671653241273382E-3"/>
                  <c:y val="-1.4506921105874413E-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A90-47FE-AF86-D4F86368079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AA90-47FE-AF86-D4F863680799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AA90-47FE-AF86-D4F8636807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'1.3'!$D$8:$K$8</c:f>
              <c:strCache>
                <c:ptCount val="8"/>
                <c:pt idx="0">
                  <c:v>Hasta 2.000</c:v>
                </c:pt>
                <c:pt idx="1">
                  <c:v>De 2.001 
a 5.000</c:v>
                </c:pt>
                <c:pt idx="2">
                  <c:v>De 5.001 
a 10.000</c:v>
                </c:pt>
                <c:pt idx="3">
                  <c:v>De 10.001 
a 20.000</c:v>
                </c:pt>
                <c:pt idx="4">
                  <c:v>De 20.001 
a 50.000</c:v>
                </c:pt>
                <c:pt idx="5">
                  <c:v>De 50.001 
a 100.000</c:v>
                </c:pt>
                <c:pt idx="6">
                  <c:v>De 100.001 
a 200.000</c:v>
                </c:pt>
                <c:pt idx="7">
                  <c:v>Mas de 200.000</c:v>
                </c:pt>
              </c:strCache>
            </c:strRef>
          </c:cat>
          <c:val>
            <c:numRef>
              <c:f>'1.3'!$D$35:$K$35</c:f>
              <c:numCache>
                <c:formatCode>#,##0;;\-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A90-47FE-AF86-D4F86368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0816912"/>
        <c:axId val="1"/>
        <c:axId val="0"/>
      </c:bar3DChart>
      <c:catAx>
        <c:axId val="6208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0;;\-" sourceLinked="1"/>
        <c:majorTickMark val="out"/>
        <c:minorTickMark val="none"/>
        <c:tickLblPos val="nextTo"/>
        <c:crossAx val="620816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406214672604133"/>
          <c:y val="0.3531160740138799"/>
          <c:w val="0.20138095097663355"/>
          <c:h val="0.189911172135511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4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G.1.3.b Tamaño medio de colección en las unidades administrativas y puntos de servicio</a:t>
            </a:r>
          </a:p>
        </c:rich>
      </c:tx>
      <c:layout>
        <c:manualLayout>
          <c:xMode val="edge"/>
          <c:yMode val="edge"/>
          <c:x val="7.1258555915804647E-3"/>
          <c:y val="6.3953941241215811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3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5320665083135387E-2"/>
          <c:y val="0.11627906976744186"/>
          <c:w val="0.92161520190023749"/>
          <c:h val="0.799418604651162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'1.3'!$C$9</c:f>
              <c:strCache>
                <c:ptCount val="1"/>
                <c:pt idx="0">
                  <c:v>Unidades Administrativas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B4B" mc:Ignorable="a14" a14:legacySpreadsheetColorIndex="51">
                    <a:gamma/>
                    <a:tint val="7058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('1.3'!$B$9,'1.3'!$B$12,'1.3'!$B$15,'1.3'!$B$18,'1.3'!$B$21,'1.3'!$B$24,'1.3'!$B$27,'1.3'!$B$30)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('1.3'!$N$9,'1.3'!$N$12,'1.3'!$N$15,'1.3'!$N$18,'1.3'!$N$21,'1.3'!$N$24,'1.3'!$N$27,'1.3'!$N$30)</c:f>
              <c:numCache>
                <c:formatCode>#,##0.00</c:formatCode>
                <c:ptCount val="8"/>
                <c:pt idx="0" formatCode="#,##0.00;;\-">
                  <c:v>18378.900000000001</c:v>
                </c:pt>
                <c:pt idx="1">
                  <c:v>32997.33</c:v>
                </c:pt>
                <c:pt idx="2" formatCode="#,##0.00;;\-">
                  <c:v>25294.33</c:v>
                </c:pt>
                <c:pt idx="3">
                  <c:v>25694.21</c:v>
                </c:pt>
                <c:pt idx="4" formatCode="#,##0.00;;\-">
                  <c:v>13443.92</c:v>
                </c:pt>
                <c:pt idx="5">
                  <c:v>16128.25</c:v>
                </c:pt>
                <c:pt idx="6" formatCode="#,##0.00;;\-">
                  <c:v>20637.61</c:v>
                </c:pt>
                <c:pt idx="7">
                  <c:v>22550.15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8-4631-A51B-A207C6155D04}"/>
            </c:ext>
          </c:extLst>
        </c:ser>
        <c:ser>
          <c:idx val="1"/>
          <c:order val="1"/>
          <c:tx>
            <c:strRef>
              <c:f>'1.3'!$C$10</c:f>
              <c:strCache>
                <c:ptCount val="1"/>
                <c:pt idx="0">
                  <c:v>Puntos de Servicio Fijos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AAD42A" mc:Ignorable="a14" a14:legacySpreadsheetColorIndex="50">
                    <a:gamma/>
                    <a:tint val="83529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('1.3'!$B$9,'1.3'!$B$12,'1.3'!$B$15,'1.3'!$B$18,'1.3'!$B$21,'1.3'!$B$24,'1.3'!$B$27,'1.3'!$B$30)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('1.3'!$N$10,'1.3'!$N$13,'1.3'!$N$16,'1.3'!$N$19,'1.3'!$N$22,'1.3'!$N$25,'1.3'!$N$28,'1.3'!$N$31)</c:f>
              <c:numCache>
                <c:formatCode>#,##0.00</c:formatCode>
                <c:ptCount val="8"/>
                <c:pt idx="0" formatCode="#,##0.00;;\-">
                  <c:v>13463.61</c:v>
                </c:pt>
                <c:pt idx="1">
                  <c:v>25140.83</c:v>
                </c:pt>
                <c:pt idx="2" formatCode="#,##0.00;;\-">
                  <c:v>20418.310000000001</c:v>
                </c:pt>
                <c:pt idx="3">
                  <c:v>21947.14</c:v>
                </c:pt>
                <c:pt idx="4" formatCode="#,##0.00;;\-">
                  <c:v>11929.11</c:v>
                </c:pt>
                <c:pt idx="5">
                  <c:v>13918.9</c:v>
                </c:pt>
                <c:pt idx="6" formatCode="#,##0.00;;\-">
                  <c:v>14512.01</c:v>
                </c:pt>
                <c:pt idx="7">
                  <c:v>18228.04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8-4631-A51B-A207C6155D04}"/>
            </c:ext>
          </c:extLst>
        </c:ser>
        <c:ser>
          <c:idx val="2"/>
          <c:order val="2"/>
          <c:tx>
            <c:strRef>
              <c:f>'1.3'!$C$11</c:f>
              <c:strCache>
                <c:ptCount val="1"/>
                <c:pt idx="0">
                  <c:v>Puntos de Servicio Móviles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FF" mc:Ignorable="a14" a14:legacySpreadsheetColorIndex="44"/>
                </a:gs>
                <a:gs pos="100000">
                  <a:srgbClr xmlns:mc="http://schemas.openxmlformats.org/markup-compatibility/2006" xmlns:a14="http://schemas.microsoft.com/office/drawing/2010/main" val="A9D4FF" mc:Ignorable="a14" a14:legacySpreadsheetColorIndex="44">
                    <a:gamma/>
                    <a:tint val="8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('1.3'!$B$9,'1.3'!$B$12,'1.3'!$B$15,'1.3'!$B$18,'1.3'!$B$21,'1.3'!$B$24,'1.3'!$B$27,'1.3'!$B$30)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('1.3'!$N$11,'1.3'!$N$14,'1.3'!$N$17,'1.3'!$N$20,'1.3'!$N$23,'1.3'!$N$26,'1.3'!$N$29,'1.3'!$N$32)</c:f>
              <c:numCache>
                <c:formatCode>#,##0;;\-</c:formatCode>
                <c:ptCount val="8"/>
                <c:pt idx="0" formatCode="#,##0.00;;\-">
                  <c:v>0</c:v>
                </c:pt>
                <c:pt idx="1">
                  <c:v>0</c:v>
                </c:pt>
                <c:pt idx="2" formatCode="#,##0.00;;\-">
                  <c:v>0</c:v>
                </c:pt>
                <c:pt idx="3">
                  <c:v>0</c:v>
                </c:pt>
                <c:pt idx="4" formatCode="#,##0.00;;\-">
                  <c:v>0</c:v>
                </c:pt>
                <c:pt idx="5">
                  <c:v>0</c:v>
                </c:pt>
                <c:pt idx="6" formatCode="#,##0.00;;\-">
                  <c:v>11442</c:v>
                </c:pt>
                <c:pt idx="7" formatCode="#,##0.00;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8-4631-A51B-A207C6155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0838512"/>
        <c:axId val="1"/>
        <c:axId val="0"/>
      </c:bar3DChart>
      <c:catAx>
        <c:axId val="6208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62083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983377077865269"/>
          <c:y val="0.16569788991429835"/>
          <c:w val="0.20783850548093252"/>
          <c:h val="0.186046529130095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G.1.4 Número medio de horas de apertura de las bibliotecas por provincia</a:t>
            </a:r>
          </a:p>
        </c:rich>
      </c:tx>
      <c:layout>
        <c:manualLayout>
          <c:xMode val="edge"/>
          <c:yMode val="edge"/>
          <c:x val="1.5779115223890052E-2"/>
          <c:y val="1.8138424821002384E-3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106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4A97F" mc:Ignorable="a14" a14:legacySpreadsheetColorIndex="57">
                <a:gamma/>
                <a:tint val="83922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345821325648415E-2"/>
          <c:y val="0.11750014343279228"/>
          <c:w val="0.94524495677233433"/>
          <c:h val="0.825001007081307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'1.4 y 1.5'!$N$12:$N$15</c:f>
              <c:strCache>
                <c:ptCount val="4"/>
                <c:pt idx="0">
                  <c:v>31,07</c:v>
                </c:pt>
                <c:pt idx="1">
                  <c:v>36,23</c:v>
                </c:pt>
                <c:pt idx="2">
                  <c:v>30,43</c:v>
                </c:pt>
                <c:pt idx="3">
                  <c:v>28,96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943" mc:Ignorable="a14" a14:legacySpreadsheetColorIndex="51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55720952748341E-2"/>
                  <c:y val="-1.9541497313525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10-4843-A118-2570A1FFECD5}"/>
                </c:ext>
              </c:extLst>
            </c:dLbl>
            <c:dLbl>
              <c:idx val="1"/>
              <c:layout>
                <c:manualLayout>
                  <c:x val="1.6546184738955822E-2"/>
                  <c:y val="-5.87083221061245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0-4843-A118-2570A1FFECD5}"/>
                </c:ext>
              </c:extLst>
            </c:dLbl>
            <c:dLbl>
              <c:idx val="2"/>
              <c:layout>
                <c:manualLayout>
                  <c:x val="1.3534835523081212E-2"/>
                  <c:y val="-1.8401440541341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10-4843-A118-2570A1FFECD5}"/>
                </c:ext>
              </c:extLst>
            </c:dLbl>
            <c:dLbl>
              <c:idx val="3"/>
              <c:layout>
                <c:manualLayout>
                  <c:x val="1.6287488559607266E-2"/>
                  <c:y val="-1.42778642705202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10-4843-A118-2570A1FFECD5}"/>
                </c:ext>
              </c:extLst>
            </c:dLbl>
            <c:dLbl>
              <c:idx val="4"/>
              <c:layout>
                <c:manualLayout>
                  <c:x val="1.9039839040292827E-2"/>
                  <c:y val="-1.4671735972267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10-4843-A118-2570A1FFECD5}"/>
                </c:ext>
              </c:extLst>
            </c:dLbl>
            <c:dLbl>
              <c:idx val="5"/>
              <c:layout>
                <c:manualLayout>
                  <c:x val="1.6028500760171593E-2"/>
                  <c:y val="-1.280078438121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10-4843-A118-2570A1FFECD5}"/>
                </c:ext>
              </c:extLst>
            </c:dLbl>
            <c:dLbl>
              <c:idx val="6"/>
              <c:layout>
                <c:manualLayout>
                  <c:x val="1.8781153796697647E-2"/>
                  <c:y val="-9.98540562856131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10-4843-A118-2570A1FFECD5}"/>
                </c:ext>
              </c:extLst>
            </c:dLbl>
            <c:dLbl>
              <c:idx val="7"/>
              <c:layout>
                <c:manualLayout>
                  <c:x val="2.1533504277383098E-2"/>
                  <c:y val="-3.63494782508227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10-4843-A118-2570A1FFECD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55043227665706052"/>
                  <c:y val="0.317500387573715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10-4843-A118-2570A1FFECD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66858789625360227"/>
                  <c:y val="0.365000445557184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10-4843-A118-2570A1FFECD5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79250720461095103"/>
                  <c:y val="0.312500381470192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10-4843-A118-2570A1FFECD5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91066282420749278"/>
                  <c:y val="0.1650002014162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10-4843-A118-2570A1FFECD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('1.4 y 1.5'!$B$12,'1.4 y 1.5'!$B$13,'1.4 y 1.5'!$B$14,'1.4 y 1.5'!$B$15,'1.4 y 1.5'!$B$16,'1.4 y 1.5'!$B$17,'1.4 y 1.5'!$B$18,'1.4 y 1.5'!$B$19)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('1.4 y 1.5'!$N$12,'1.4 y 1.5'!$N$13,'1.4 y 1.5'!$N$14,'1.4 y 1.5'!$N$15,'1.4 y 1.5'!$N$16,'1.4 y 1.5'!$N$17,'1.4 y 1.5'!$N$18,'1.4 y 1.5'!$N$19)</c:f>
              <c:numCache>
                <c:formatCode>0.00</c:formatCode>
                <c:ptCount val="8"/>
                <c:pt idx="0">
                  <c:v>31.07</c:v>
                </c:pt>
                <c:pt idx="1">
                  <c:v>36.229999999999997</c:v>
                </c:pt>
                <c:pt idx="2" formatCode="General">
                  <c:v>30.43</c:v>
                </c:pt>
                <c:pt idx="3" formatCode="General">
                  <c:v>28.96</c:v>
                </c:pt>
                <c:pt idx="4" formatCode="General">
                  <c:v>31.4</c:v>
                </c:pt>
                <c:pt idx="5">
                  <c:v>29.04</c:v>
                </c:pt>
                <c:pt idx="6" formatCode="General">
                  <c:v>32.61</c:v>
                </c:pt>
                <c:pt idx="7">
                  <c:v>38.32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10-4843-A118-2570A1FF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0827472"/>
        <c:axId val="1"/>
        <c:axId val="0"/>
      </c:bar3DChart>
      <c:catAx>
        <c:axId val="62082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2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20827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G.2.1</a:t>
            </a:r>
            <a:r>
              <a:rPr lang="es-ES" sz="1050" b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 Porcentaje de población servida</a:t>
            </a:r>
          </a:p>
        </c:rich>
      </c:tx>
      <c:layout>
        <c:manualLayout>
          <c:xMode val="edge"/>
          <c:yMode val="edge"/>
          <c:x val="5.6818849200943313E-3"/>
          <c:y val="2.985055439498634E-3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2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6818213344622991E-3"/>
          <c:y val="0.14335998384817283"/>
          <c:w val="0.98812020219251406"/>
          <c:h val="0.75550777306682815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943" mc:Ignorable="a14" a14:legacySpreadsheetColorIndex="51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9506822185437809E-3"/>
                  <c:y val="-3.2326242801739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F3-4CE6-B138-FE684E80F4F9}"/>
                </c:ext>
              </c:extLst>
            </c:dLbl>
            <c:dLbl>
              <c:idx val="1"/>
              <c:layout>
                <c:manualLayout>
                  <c:x val="6.5869782550020406E-3"/>
                  <c:y val="-3.2644023974615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F3-4CE6-B138-FE684E80F4F9}"/>
                </c:ext>
              </c:extLst>
            </c:dLbl>
            <c:dLbl>
              <c:idx val="2"/>
              <c:layout>
                <c:manualLayout>
                  <c:x val="8.6703074232373778E-3"/>
                  <c:y val="-2.667387472088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F3-4CE6-B138-FE684E80F4F9}"/>
                </c:ext>
              </c:extLst>
            </c:dLbl>
            <c:dLbl>
              <c:idx val="3"/>
              <c:layout>
                <c:manualLayout>
                  <c:x val="9.6552126556800344E-3"/>
                  <c:y val="-3.8031887805069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F3-4CE6-B138-FE684E80F4F9}"/>
                </c:ext>
              </c:extLst>
            </c:dLbl>
            <c:dLbl>
              <c:idx val="4"/>
              <c:layout>
                <c:manualLayout>
                  <c:x val="1.0602296860291793E-2"/>
                  <c:y val="-2.4655306146433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F3-4CE6-B138-FE684E80F4F9}"/>
                </c:ext>
              </c:extLst>
            </c:dLbl>
            <c:dLbl>
              <c:idx val="5"/>
              <c:layout>
                <c:manualLayout>
                  <c:x val="1.1549261761634622E-2"/>
                  <c:y val="-2.7721863125318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F3-4CE6-B138-FE684E80F4F9}"/>
                </c:ext>
              </c:extLst>
            </c:dLbl>
            <c:dLbl>
              <c:idx val="6"/>
              <c:layout>
                <c:manualLayout>
                  <c:x val="1.5905319463654921E-2"/>
                  <c:y val="-2.604081952442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F3-4CE6-B138-FE684E80F4F9}"/>
                </c:ext>
              </c:extLst>
            </c:dLbl>
            <c:dLbl>
              <c:idx val="7"/>
              <c:layout>
                <c:manualLayout>
                  <c:x val="1.4579675134481773E-2"/>
                  <c:y val="-3.2433736827672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F3-4CE6-B138-FE684E80F4F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(Andalucía2.1!$B$12,Andalucía2.1!$B$13,Andalucía2.1!$B$14,Andalucía2.1!$B$15,Andalucía2.1!$B$16,Andalucía2.1!$B$17,Andalucía2.1!$B$18,Andalucía2.1!$B$19)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(Andalucía2.1!$H$12,Andalucía2.1!$H$13,Andalucía2.1!$H$14,Andalucía2.1!$H$15,Andalucía2.1!$H$16,Andalucía2.1!$H$17,Andalucía2.1!$H$18,Andalucía2.1!$H$19)</c:f>
              <c:numCache>
                <c:formatCode>0.00%</c:formatCode>
                <c:ptCount val="8"/>
                <c:pt idx="0">
                  <c:v>0.95917283866253855</c:v>
                </c:pt>
                <c:pt idx="1">
                  <c:v>0.99582118484504223</c:v>
                </c:pt>
                <c:pt idx="2">
                  <c:v>0.99196965568187545</c:v>
                </c:pt>
                <c:pt idx="3">
                  <c:v>0.89164567684074658</c:v>
                </c:pt>
                <c:pt idx="4">
                  <c:v>0.95754422903903802</c:v>
                </c:pt>
                <c:pt idx="5">
                  <c:v>0.94592079863663159</c:v>
                </c:pt>
                <c:pt idx="6">
                  <c:v>0.98977574250535727</c:v>
                </c:pt>
                <c:pt idx="7">
                  <c:v>0.98546192670616639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F3-4CE6-B138-FE684E80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6993072"/>
        <c:axId val="1"/>
        <c:axId val="0"/>
      </c:bar3DChart>
      <c:catAx>
        <c:axId val="3769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37699307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ES" sz="1050"/>
              <a:t>G.2.2 Porcentaje de población servida según tamaño de población. Total Andalucía.</a:t>
            </a:r>
          </a:p>
        </c:rich>
      </c:tx>
      <c:layout>
        <c:manualLayout>
          <c:xMode val="edge"/>
          <c:yMode val="edge"/>
          <c:x val="5.5556239827563459E-3"/>
          <c:y val="1.5105480236023129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32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4666490711007492E-3"/>
          <c:y val="0.17256645550885086"/>
          <c:w val="0.99015962110881395"/>
          <c:h val="0.45727547214492925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E5C" mc:Ignorable="a14" a14:legacySpreadsheetColorIndex="51">
                    <a:gamma/>
                    <a:tint val="63922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8888888888888889E-3"/>
                  <c:y val="-1.6112789526686808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6D-4556-9D41-0E8A12C58466}"/>
                </c:ext>
              </c:extLst>
            </c:dLbl>
            <c:dLbl>
              <c:idx val="1"/>
              <c:layout>
                <c:manualLayout>
                  <c:x val="7.4074074074074077E-3"/>
                  <c:y val="-1.611278952668688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6D-4556-9D41-0E8A12C58466}"/>
                </c:ext>
              </c:extLst>
            </c:dLbl>
            <c:dLbl>
              <c:idx val="2"/>
              <c:layout>
                <c:manualLayout>
                  <c:x val="8.8888888888888889E-3"/>
                  <c:y val="-1.2084592145015106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6D-4556-9D41-0E8A12C58466}"/>
                </c:ext>
              </c:extLst>
            </c:dLbl>
            <c:dLbl>
              <c:idx val="3"/>
              <c:layout>
                <c:manualLayout>
                  <c:x val="7.407407407407353E-3"/>
                  <c:y val="-2.014098690835851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6D-4556-9D41-0E8A12C58466}"/>
                </c:ext>
              </c:extLst>
            </c:dLbl>
            <c:dLbl>
              <c:idx val="4"/>
              <c:layout>
                <c:manualLayout>
                  <c:x val="-1.5229548820363389E-3"/>
                  <c:y val="-2.4169478815148106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6D-4556-9D41-0E8A12C58466}"/>
                </c:ext>
              </c:extLst>
            </c:dLbl>
            <c:dLbl>
              <c:idx val="5"/>
              <c:layout>
                <c:manualLayout>
                  <c:x val="4.4444053431867961E-3"/>
                  <c:y val="-2.2109604720462597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6D-4556-9D41-0E8A12C58466}"/>
                </c:ext>
              </c:extLst>
            </c:dLbl>
            <c:dLbl>
              <c:idx val="6"/>
              <c:layout>
                <c:manualLayout>
                  <c:x val="2.9546474288479302E-3"/>
                  <c:y val="1.3745312910493508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6D-4556-9D41-0E8A12C58466}"/>
                </c:ext>
              </c:extLst>
            </c:dLbl>
            <c:dLbl>
              <c:idx val="7"/>
              <c:layout>
                <c:manualLayout>
                  <c:x val="0"/>
                  <c:y val="-2.4169184290030229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6D-4556-9D41-0E8A12C58466}"/>
                </c:ext>
              </c:extLst>
            </c:dLbl>
            <c:dLbl>
              <c:idx val="8"/>
              <c:layout>
                <c:manualLayout>
                  <c:x val="2.9711872608102759E-3"/>
                  <c:y val="1.3745312910493494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6D-4556-9D41-0E8A12C58466}"/>
                </c:ext>
              </c:extLst>
            </c:dLbl>
            <c:dLbl>
              <c:idx val="9"/>
              <c:layout>
                <c:manualLayout>
                  <c:x val="-1.0864072028177061E-16"/>
                  <c:y val="-2.4169184290030229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6D-4556-9D41-0E8A12C58466}"/>
                </c:ext>
              </c:extLst>
            </c:dLbl>
            <c:dLbl>
              <c:idx val="10"/>
              <c:layout>
                <c:manualLayout>
                  <c:x val="7.4322497397322539E-3"/>
                  <c:y val="1.3745312910493494E-2"/>
                </c:manualLayout>
              </c:layout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6D-4556-9D41-0E8A12C584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Andalucía2.2!$L$12:$L$22</c:f>
              <c:strCache>
                <c:ptCount val="11"/>
                <c:pt idx="0">
                  <c:v>&lt;500 h</c:v>
                </c:pt>
                <c:pt idx="1">
                  <c:v>501 a 1.000 h</c:v>
                </c:pt>
                <c:pt idx="2">
                  <c:v>1.001 a 2.000 h</c:v>
                </c:pt>
                <c:pt idx="3">
                  <c:v>2.001 a 3.000 h</c:v>
                </c:pt>
                <c:pt idx="4">
                  <c:v>3.001 a 5.000 h</c:v>
                </c:pt>
                <c:pt idx="5">
                  <c:v>5.001 a 10.000 h</c:v>
                </c:pt>
                <c:pt idx="6">
                  <c:v>10.001 a 20.000 h</c:v>
                </c:pt>
                <c:pt idx="7">
                  <c:v>20.001 a 50.000 h</c:v>
                </c:pt>
                <c:pt idx="8">
                  <c:v>50.001 a 100.000 h</c:v>
                </c:pt>
                <c:pt idx="9">
                  <c:v>100.001 a 500.000 h</c:v>
                </c:pt>
                <c:pt idx="10">
                  <c:v>Capital</c:v>
                </c:pt>
              </c:strCache>
            </c:strRef>
          </c:cat>
          <c:val>
            <c:numRef>
              <c:f>Andalucía2.2!$K$12:$K$22</c:f>
              <c:numCache>
                <c:formatCode>0.00%</c:formatCode>
                <c:ptCount val="11"/>
                <c:pt idx="0">
                  <c:v>0.3032203338483444</c:v>
                </c:pt>
                <c:pt idx="1">
                  <c:v>0.42239873675144152</c:v>
                </c:pt>
                <c:pt idx="2">
                  <c:v>0.63943737343638829</c:v>
                </c:pt>
                <c:pt idx="3">
                  <c:v>0.78792976929822989</c:v>
                </c:pt>
                <c:pt idx="4">
                  <c:v>0.90835408880817536</c:v>
                </c:pt>
                <c:pt idx="5">
                  <c:v>0.97121359307010935</c:v>
                </c:pt>
                <c:pt idx="6">
                  <c:v>0.98803743295011426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6D-4556-9D41-0E8A12C58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7243920"/>
        <c:axId val="1"/>
        <c:axId val="0"/>
      </c:bar3DChart>
      <c:catAx>
        <c:axId val="4272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800000" vert="horz"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724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G.3.1a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rPr>
              <a:t>Total de documentos sonoros, audiovisuales y electrónicos a 31/12/24 por provincias</a:t>
            </a:r>
          </a:p>
        </c:rich>
      </c:tx>
      <c:layout>
        <c:manualLayout>
          <c:xMode val="edge"/>
          <c:yMode val="edge"/>
          <c:x val="6.8493438320209972E-3"/>
          <c:y val="1.3476872767953186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view3D>
      <c:rotX val="15"/>
      <c:hPercent val="33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69B48E" mc:Ignorable="a14" a14:legacySpreadsheetColorIndex="57">
                <a:gamma/>
                <a:tint val="7372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339966" mc:Ignorable="a14" a14:legacySpreadsheetColorIndex="57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8493227041001178E-2"/>
          <c:y val="0.11500453952689874"/>
          <c:w val="0.92466897637795264"/>
          <c:h val="0.730757853381534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'3.1'!$L$20</c:f>
              <c:strCache>
                <c:ptCount val="1"/>
                <c:pt idx="0">
                  <c:v>Audiovisuales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943" mc:Ignorable="a14" a14:legacySpreadsheetColorIndex="51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'3.1'!$C$20:$J$20</c:f>
              <c:numCache>
                <c:formatCode>#,##0;;\-</c:formatCode>
                <c:ptCount val="8"/>
                <c:pt idx="0">
                  <c:v>47047</c:v>
                </c:pt>
                <c:pt idx="1">
                  <c:v>80754</c:v>
                </c:pt>
                <c:pt idx="2">
                  <c:v>78614</c:v>
                </c:pt>
                <c:pt idx="3">
                  <c:v>61628</c:v>
                </c:pt>
                <c:pt idx="4">
                  <c:v>39783</c:v>
                </c:pt>
                <c:pt idx="5">
                  <c:v>36023</c:v>
                </c:pt>
                <c:pt idx="6">
                  <c:v>124779</c:v>
                </c:pt>
                <c:pt idx="7">
                  <c:v>129995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4-4C32-BD6A-B78A9048D9B8}"/>
            </c:ext>
          </c:extLst>
        </c:ser>
        <c:ser>
          <c:idx val="1"/>
          <c:order val="1"/>
          <c:tx>
            <c:strRef>
              <c:f>'3.1'!$L$25</c:f>
              <c:strCache>
                <c:ptCount val="1"/>
                <c:pt idx="0">
                  <c:v>Documentos sonoros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B4D943" mc:Ignorable="a14" a14:legacySpreadsheetColorIndex="50">
                    <a:gamma/>
                    <a:tint val="7372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'3.1'!$C$10:$J$10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'3.1'!$C$24:$J$24</c:f>
              <c:numCache>
                <c:formatCode>#,##0;;\-</c:formatCode>
                <c:ptCount val="8"/>
                <c:pt idx="0">
                  <c:v>14367</c:v>
                </c:pt>
                <c:pt idx="1">
                  <c:v>29086</c:v>
                </c:pt>
                <c:pt idx="2">
                  <c:v>57570</c:v>
                </c:pt>
                <c:pt idx="3">
                  <c:v>43087</c:v>
                </c:pt>
                <c:pt idx="4">
                  <c:v>11680</c:v>
                </c:pt>
                <c:pt idx="5">
                  <c:v>17281</c:v>
                </c:pt>
                <c:pt idx="6">
                  <c:v>40387</c:v>
                </c:pt>
                <c:pt idx="7">
                  <c:v>38707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4-4C32-BD6A-B78A9048D9B8}"/>
            </c:ext>
          </c:extLst>
        </c:ser>
        <c:ser>
          <c:idx val="3"/>
          <c:order val="2"/>
          <c:tx>
            <c:strRef>
              <c:f>'3.1'!$L$23</c:f>
              <c:strCache>
                <c:ptCount val="1"/>
                <c:pt idx="0">
                  <c:v>Documentos electrónicos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'3.1'!$C$32:$J$32</c:f>
              <c:numCache>
                <c:formatCode>#,##0;;\-</c:formatCode>
                <c:ptCount val="8"/>
                <c:pt idx="0">
                  <c:v>11057</c:v>
                </c:pt>
                <c:pt idx="1">
                  <c:v>7360</c:v>
                </c:pt>
                <c:pt idx="2">
                  <c:v>11822</c:v>
                </c:pt>
                <c:pt idx="3">
                  <c:v>36383</c:v>
                </c:pt>
                <c:pt idx="4">
                  <c:v>4463</c:v>
                </c:pt>
                <c:pt idx="5">
                  <c:v>4203</c:v>
                </c:pt>
                <c:pt idx="6">
                  <c:v>11058</c:v>
                </c:pt>
                <c:pt idx="7">
                  <c:v>14057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4-4C32-BD6A-B78A9048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3730416"/>
        <c:axId val="1"/>
        <c:axId val="0"/>
      </c:bar3DChart>
      <c:catAx>
        <c:axId val="81373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;\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813730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87697037870267"/>
          <c:y val="0.91913738651521015"/>
          <c:w val="0.60844826396700413"/>
          <c:h val="5.66037605954993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0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66CA1A5F-D34C-6FCE-CA5D-7A0B0E1F4425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Bibliotecas Públicas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Bibliotecas públicas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26 de diciembre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2105" name="1 Grupo">
          <a:extLst>
            <a:ext uri="{FF2B5EF4-FFF2-40B4-BE49-F238E27FC236}">
              <a16:creationId xmlns:a16="http://schemas.microsoft.com/office/drawing/2014/main" id="{B52796A5-3105-B802-9F14-B6E9049A0444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2107" name="Placeholder">
            <a:extLst>
              <a:ext uri="{FF2B5EF4-FFF2-40B4-BE49-F238E27FC236}">
                <a16:creationId xmlns:a16="http://schemas.microsoft.com/office/drawing/2014/main" id="{242340B5-4DC2-D571-58A5-6A1591A05E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7F3107EC-1431-F80E-1949-CC0F7BE240B7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2106" name="1 Imagen">
          <a:extLst>
            <a:ext uri="{FF2B5EF4-FFF2-40B4-BE49-F238E27FC236}">
              <a16:creationId xmlns:a16="http://schemas.microsoft.com/office/drawing/2014/main" id="{D05E292B-8D37-3458-1AD7-3D375B7A8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1</xdr:col>
      <xdr:colOff>834390</xdr:colOff>
      <xdr:row>4</xdr:row>
      <xdr:rowOff>118110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0112565-BCFB-4D70-9850-5CA74AB73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85344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1</xdr:col>
      <xdr:colOff>834390</xdr:colOff>
      <xdr:row>4</xdr:row>
      <xdr:rowOff>118110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D335A0B-2D9F-460E-92F6-52CC5BEBA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85344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1</xdr:col>
      <xdr:colOff>834390</xdr:colOff>
      <xdr:row>4</xdr:row>
      <xdr:rowOff>118110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9699BE9-A0AF-4403-A6F8-EE7FF8B59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85344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1</xdr:col>
      <xdr:colOff>834390</xdr:colOff>
      <xdr:row>4</xdr:row>
      <xdr:rowOff>118110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52A2ABF-B8A7-4333-99B2-C4DF11F9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85344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1</xdr:col>
      <xdr:colOff>834390</xdr:colOff>
      <xdr:row>4</xdr:row>
      <xdr:rowOff>118110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85D616F-7494-4FA4-8308-2007FCFD5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85344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1</xdr:col>
      <xdr:colOff>834390</xdr:colOff>
      <xdr:row>4</xdr:row>
      <xdr:rowOff>118110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0881EF3-3E0B-4A00-A2B4-B0CD03F7E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85344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1</xdr:col>
      <xdr:colOff>834390</xdr:colOff>
      <xdr:row>4</xdr:row>
      <xdr:rowOff>118110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E1820AA-3D29-4A09-8302-AC798918A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85344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880110</xdr:colOff>
      <xdr:row>4</xdr:row>
      <xdr:rowOff>34290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D51022F-56B5-45B6-95BE-A61CB6772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4678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133350</xdr:rowOff>
    </xdr:from>
    <xdr:to>
      <xdr:col>11</xdr:col>
      <xdr:colOff>723900</xdr:colOff>
      <xdr:row>22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967807-1604-40A3-A356-1C60CDD00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23</xdr:row>
      <xdr:rowOff>9525</xdr:rowOff>
    </xdr:from>
    <xdr:to>
      <xdr:col>11</xdr:col>
      <xdr:colOff>695325</xdr:colOff>
      <xdr:row>37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018A15-6EC2-4D48-A5BE-211C7D058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190500</xdr:colOff>
      <xdr:row>4</xdr:row>
      <xdr:rowOff>85725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4D6502DC-9D88-4062-A095-84FD228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952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11</xdr:col>
      <xdr:colOff>714375</xdr:colOff>
      <xdr:row>36</xdr:row>
      <xdr:rowOff>38100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F3451F53-6D7D-48A6-9B55-799E40AB1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880110</xdr:colOff>
      <xdr:row>4</xdr:row>
      <xdr:rowOff>80010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03C0B9EB-7FCA-4B61-892C-2CB268D13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46785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38100</xdr:rowOff>
    </xdr:from>
    <xdr:to>
      <xdr:col>6</xdr:col>
      <xdr:colOff>733425</xdr:colOff>
      <xdr:row>51</xdr:row>
      <xdr:rowOff>19050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24DADD85-3023-440C-A058-BC94166D5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834390</xdr:colOff>
      <xdr:row>4</xdr:row>
      <xdr:rowOff>156210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CD9127B8-073F-42D2-BE39-3197A61AE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8125"/>
          <a:ext cx="83439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26</xdr:row>
      <xdr:rowOff>19050</xdr:rowOff>
    </xdr:from>
    <xdr:to>
      <xdr:col>7</xdr:col>
      <xdr:colOff>142875</xdr:colOff>
      <xdr:row>42</xdr:row>
      <xdr:rowOff>152400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99578EF0-3B41-4CAC-B426-F22104293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619125</xdr:colOff>
      <xdr:row>28</xdr:row>
      <xdr:rowOff>28575</xdr:rowOff>
    </xdr:from>
    <xdr:to>
      <xdr:col>13</xdr:col>
      <xdr:colOff>771525</xdr:colOff>
      <xdr:row>42</xdr:row>
      <xdr:rowOff>38100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E97B67FE-EB52-486D-B5E0-97E134B77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27</xdr:row>
      <xdr:rowOff>47625</xdr:rowOff>
    </xdr:from>
    <xdr:to>
      <xdr:col>11</xdr:col>
      <xdr:colOff>171450</xdr:colOff>
      <xdr:row>28</xdr:row>
      <xdr:rowOff>57150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6C460D3-9A54-463F-8EA1-F43D19A525A1}"/>
            </a:ext>
          </a:extLst>
        </xdr:cNvPr>
        <xdr:cNvSpPr txBox="1">
          <a:spLocks noChangeArrowheads="1"/>
        </xdr:cNvSpPr>
      </xdr:nvSpPr>
      <xdr:spPr bwMode="auto">
        <a:xfrm>
          <a:off x="5095875" y="4467225"/>
          <a:ext cx="21240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36904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5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G.4.1b</a:t>
          </a:r>
          <a:r>
            <a:rPr lang="es-ES" sz="105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Personas </a:t>
          </a:r>
          <a:r>
            <a:rPr lang="es-ES" sz="105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usuarias</a:t>
          </a:r>
          <a:r>
            <a:rPr lang="es-ES" sz="105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inscritas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47625</xdr:colOff>
      <xdr:row>0</xdr:row>
      <xdr:rowOff>142875</xdr:rowOff>
    </xdr:from>
    <xdr:to>
      <xdr:col>1</xdr:col>
      <xdr:colOff>895350</xdr:colOff>
      <xdr:row>5</xdr:row>
      <xdr:rowOff>28575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C74CAED0-91D2-440F-B286-90F85088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38100</xdr:rowOff>
    </xdr:from>
    <xdr:to>
      <xdr:col>4</xdr:col>
      <xdr:colOff>247650</xdr:colOff>
      <xdr:row>42</xdr:row>
      <xdr:rowOff>142875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ECFF2C2A-343F-4097-B638-F2D493675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25</xdr:row>
      <xdr:rowOff>133350</xdr:rowOff>
    </xdr:from>
    <xdr:to>
      <xdr:col>8</xdr:col>
      <xdr:colOff>1085850</xdr:colOff>
      <xdr:row>43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639533-2725-4838-9222-C65A3D540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47625</xdr:colOff>
      <xdr:row>0</xdr:row>
      <xdr:rowOff>142875</xdr:rowOff>
    </xdr:from>
    <xdr:to>
      <xdr:col>1</xdr:col>
      <xdr:colOff>895350</xdr:colOff>
      <xdr:row>5</xdr:row>
      <xdr:rowOff>28575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E84CC9A9-55E1-4D5D-9E89-B0DD7BE62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24</xdr:row>
      <xdr:rowOff>95250</xdr:rowOff>
    </xdr:from>
    <xdr:to>
      <xdr:col>9</xdr:col>
      <xdr:colOff>523875</xdr:colOff>
      <xdr:row>50</xdr:row>
      <xdr:rowOff>85725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43ED9DDB-85FD-418B-A8C2-C2DBB0B31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152400</xdr:rowOff>
    </xdr:from>
    <xdr:to>
      <xdr:col>2</xdr:col>
      <xdr:colOff>142875</xdr:colOff>
      <xdr:row>5</xdr:row>
      <xdr:rowOff>57150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3A24E780-BAAF-4E70-83B3-966A99090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50</xdr:row>
      <xdr:rowOff>0</xdr:rowOff>
    </xdr:from>
    <xdr:to>
      <xdr:col>9</xdr:col>
      <xdr:colOff>571500</xdr:colOff>
      <xdr:row>65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9216FB-B483-4CFC-99A0-EC4C9A0ED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50</xdr:row>
      <xdr:rowOff>76200</xdr:rowOff>
    </xdr:from>
    <xdr:to>
      <xdr:col>8</xdr:col>
      <xdr:colOff>304800</xdr:colOff>
      <xdr:row>52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59D57C7-5DE9-4B24-89D2-04127CF3D018}"/>
            </a:ext>
          </a:extLst>
        </xdr:cNvPr>
        <xdr:cNvSpPr txBox="1">
          <a:spLocks noChangeArrowheads="1"/>
        </xdr:cNvSpPr>
      </xdr:nvSpPr>
      <xdr:spPr bwMode="auto">
        <a:xfrm>
          <a:off x="133350" y="7686675"/>
          <a:ext cx="4972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36904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05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G.5.2</a:t>
          </a:r>
          <a:r>
            <a:rPr lang="es-ES" sz="105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Número de prestamos interbibliotecarios efectuados y recibidos por provincias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152400</xdr:rowOff>
    </xdr:from>
    <xdr:to>
      <xdr:col>2</xdr:col>
      <xdr:colOff>85725</xdr:colOff>
      <xdr:row>5</xdr:row>
      <xdr:rowOff>57150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09FC995B-6C8A-4654-9D0B-EE883989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57150</xdr:rowOff>
    </xdr:from>
    <xdr:to>
      <xdr:col>5</xdr:col>
      <xdr:colOff>723900</xdr:colOff>
      <xdr:row>48</xdr:row>
      <xdr:rowOff>114300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FECEC20F-52AA-4148-8E13-732C17300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26</xdr:row>
      <xdr:rowOff>0</xdr:rowOff>
    </xdr:from>
    <xdr:to>
      <xdr:col>5</xdr:col>
      <xdr:colOff>257175</xdr:colOff>
      <xdr:row>27</xdr:row>
      <xdr:rowOff>28575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3F7CECC-E204-427F-9748-EE598D3DAB14}"/>
            </a:ext>
          </a:extLst>
        </xdr:cNvPr>
        <xdr:cNvSpPr txBox="1">
          <a:spLocks noChangeArrowheads="1"/>
        </xdr:cNvSpPr>
      </xdr:nvSpPr>
      <xdr:spPr bwMode="auto">
        <a:xfrm>
          <a:off x="133350" y="5334000"/>
          <a:ext cx="5429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36904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05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G.6.1</a:t>
          </a:r>
          <a:r>
            <a:rPr lang="es-ES" sz="105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Porcentaje de actividades organizadas y no organizadas por la biblioteca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152400</xdr:rowOff>
    </xdr:from>
    <xdr:to>
      <xdr:col>1</xdr:col>
      <xdr:colOff>803910</xdr:colOff>
      <xdr:row>5</xdr:row>
      <xdr:rowOff>72390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D4FEF188-3558-4F69-83D6-6C266565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84201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342900</xdr:rowOff>
    </xdr:from>
    <xdr:to>
      <xdr:col>9</xdr:col>
      <xdr:colOff>28575</xdr:colOff>
      <xdr:row>44</xdr:row>
      <xdr:rowOff>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72EA60C6-9986-47CB-97A4-215B7F49D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190500</xdr:rowOff>
    </xdr:from>
    <xdr:to>
      <xdr:col>1</xdr:col>
      <xdr:colOff>1024890</xdr:colOff>
      <xdr:row>5</xdr:row>
      <xdr:rowOff>72390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87284353-8E22-4C43-B98A-90EE9D5D0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43940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31</xdr:row>
      <xdr:rowOff>0</xdr:rowOff>
    </xdr:from>
    <xdr:to>
      <xdr:col>10</xdr:col>
      <xdr:colOff>1085850</xdr:colOff>
      <xdr:row>47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630DCB-9834-4674-9EBC-691A55544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190500</xdr:rowOff>
    </xdr:from>
    <xdr:to>
      <xdr:col>2</xdr:col>
      <xdr:colOff>72390</xdr:colOff>
      <xdr:row>5</xdr:row>
      <xdr:rowOff>72390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2CD74397-DFDA-4E12-9465-FD9B88DA8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853440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23</xdr:row>
      <xdr:rowOff>171450</xdr:rowOff>
    </xdr:from>
    <xdr:to>
      <xdr:col>4</xdr:col>
      <xdr:colOff>1447800</xdr:colOff>
      <xdr:row>43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115FA3-C7D0-4A42-9D33-779B541CA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190500</xdr:rowOff>
    </xdr:from>
    <xdr:to>
      <xdr:col>1</xdr:col>
      <xdr:colOff>947561</xdr:colOff>
      <xdr:row>5</xdr:row>
      <xdr:rowOff>19050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DC0F1FF1-A6C8-4F24-88DF-84F1A8BE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966611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27</xdr:row>
      <xdr:rowOff>9525</xdr:rowOff>
    </xdr:from>
    <xdr:to>
      <xdr:col>12</xdr:col>
      <xdr:colOff>0</xdr:colOff>
      <xdr:row>41</xdr:row>
      <xdr:rowOff>38100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B3505051-39DA-47C6-819C-972153461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190500</xdr:rowOff>
    </xdr:from>
    <xdr:to>
      <xdr:col>1</xdr:col>
      <xdr:colOff>1024890</xdr:colOff>
      <xdr:row>5</xdr:row>
      <xdr:rowOff>72390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4E9277EF-4333-441B-AE40-05DE67AED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43940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22</xdr:row>
      <xdr:rowOff>9525</xdr:rowOff>
    </xdr:from>
    <xdr:to>
      <xdr:col>11</xdr:col>
      <xdr:colOff>923925</xdr:colOff>
      <xdr:row>38</xdr:row>
      <xdr:rowOff>152400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1E3E5E5-24CC-4404-824F-D5E7FF315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190500</xdr:rowOff>
    </xdr:from>
    <xdr:to>
      <xdr:col>1</xdr:col>
      <xdr:colOff>1024890</xdr:colOff>
      <xdr:row>5</xdr:row>
      <xdr:rowOff>72390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5AA7DC5C-13DF-45C1-A5B7-63B06C51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43940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35</xdr:row>
      <xdr:rowOff>76200</xdr:rowOff>
    </xdr:from>
    <xdr:to>
      <xdr:col>5</xdr:col>
      <xdr:colOff>609600</xdr:colOff>
      <xdr:row>51</xdr:row>
      <xdr:rowOff>133350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D7FC228B-9633-4CC3-80FA-84592654B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34</xdr:row>
      <xdr:rowOff>142875</xdr:rowOff>
    </xdr:from>
    <xdr:to>
      <xdr:col>9</xdr:col>
      <xdr:colOff>666750</xdr:colOff>
      <xdr:row>51</xdr:row>
      <xdr:rowOff>142875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44F64F8D-513F-4DF6-A90D-975AB1F7A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133350</xdr:rowOff>
    </xdr:from>
    <xdr:to>
      <xdr:col>2</xdr:col>
      <xdr:colOff>194310</xdr:colOff>
      <xdr:row>4</xdr:row>
      <xdr:rowOff>72390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04AA49ED-83E9-4F6F-94D6-7BE0A767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81343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25</xdr:row>
      <xdr:rowOff>123825</xdr:rowOff>
    </xdr:from>
    <xdr:to>
      <xdr:col>4</xdr:col>
      <xdr:colOff>619125</xdr:colOff>
      <xdr:row>41</xdr:row>
      <xdr:rowOff>171450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9F863744-91AD-464D-A16C-E47CF1611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857250</xdr:colOff>
      <xdr:row>25</xdr:row>
      <xdr:rowOff>57150</xdr:rowOff>
    </xdr:from>
    <xdr:to>
      <xdr:col>11</xdr:col>
      <xdr:colOff>838200</xdr:colOff>
      <xdr:row>41</xdr:row>
      <xdr:rowOff>104775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3A72226-B87D-4838-97AB-A2DFA56F7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190500</xdr:rowOff>
    </xdr:from>
    <xdr:to>
      <xdr:col>1</xdr:col>
      <xdr:colOff>1024890</xdr:colOff>
      <xdr:row>5</xdr:row>
      <xdr:rowOff>72390</xdr:rowOff>
    </xdr:to>
    <xdr:pic>
      <xdr:nvPicPr>
        <xdr:cNvPr id="4" name="7 Imagen">
          <a:extLst>
            <a:ext uri="{FF2B5EF4-FFF2-40B4-BE49-F238E27FC236}">
              <a16:creationId xmlns:a16="http://schemas.microsoft.com/office/drawing/2014/main" id="{A76BE96A-E684-4933-92EB-A14D521F0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43940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26</xdr:row>
      <xdr:rowOff>28575</xdr:rowOff>
    </xdr:from>
    <xdr:to>
      <xdr:col>7</xdr:col>
      <xdr:colOff>342900</xdr:colOff>
      <xdr:row>44</xdr:row>
      <xdr:rowOff>28575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8B0F0504-795A-4229-ACE5-A6F0226A1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26</xdr:row>
      <xdr:rowOff>66675</xdr:rowOff>
    </xdr:from>
    <xdr:to>
      <xdr:col>11</xdr:col>
      <xdr:colOff>704850</xdr:colOff>
      <xdr:row>45</xdr:row>
      <xdr:rowOff>28575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3A46CEEC-D72E-4203-B31D-A18F549AA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285749</xdr:colOff>
      <xdr:row>25</xdr:row>
      <xdr:rowOff>66675</xdr:rowOff>
    </xdr:from>
    <xdr:to>
      <xdr:col>5</xdr:col>
      <xdr:colOff>19050</xdr:colOff>
      <xdr:row>28</xdr:row>
      <xdr:rowOff>47626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3ECA242-BC27-4674-BFDE-6E1FB5F8FED4}"/>
            </a:ext>
          </a:extLst>
        </xdr:cNvPr>
        <xdr:cNvSpPr txBox="1">
          <a:spLocks noChangeArrowheads="1"/>
        </xdr:cNvSpPr>
      </xdr:nvSpPr>
      <xdr:spPr bwMode="auto">
        <a:xfrm>
          <a:off x="400049" y="3876675"/>
          <a:ext cx="4276726" cy="4191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36904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50" b="1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G.10.1a</a:t>
          </a:r>
          <a:r>
            <a:rPr lang="es-ES" sz="1050" b="0" i="0" u="none" strike="noStrike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 Distribución del gasto procedente de las distintas entidades según concepto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880110</xdr:colOff>
      <xdr:row>4</xdr:row>
      <xdr:rowOff>80010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6810AA2E-DA39-4CD7-A273-6F942C70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46785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880110</xdr:colOff>
      <xdr:row>4</xdr:row>
      <xdr:rowOff>80010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695B741-8E09-489B-87D5-6EC3B4781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46785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880110</xdr:colOff>
      <xdr:row>4</xdr:row>
      <xdr:rowOff>80010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2F7B2B9-DD1D-415F-B890-F2C1EB486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46785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880110</xdr:colOff>
      <xdr:row>4</xdr:row>
      <xdr:rowOff>80010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69314F5-8D1A-4B87-8770-8052DA37B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46785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880110</xdr:colOff>
      <xdr:row>4</xdr:row>
      <xdr:rowOff>80010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11A9B81-F1C3-42DF-B725-0C966B555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46785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31</xdr:row>
      <xdr:rowOff>66675</xdr:rowOff>
    </xdr:from>
    <xdr:to>
      <xdr:col>4</xdr:col>
      <xdr:colOff>975360</xdr:colOff>
      <xdr:row>47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68B995-DAE6-4961-AAAA-EBD9086C4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266700</xdr:colOff>
      <xdr:row>30</xdr:row>
      <xdr:rowOff>161925</xdr:rowOff>
    </xdr:from>
    <xdr:to>
      <xdr:col>12</xdr:col>
      <xdr:colOff>45720</xdr:colOff>
      <xdr:row>47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5A1B91-AA0E-48D6-8890-331435C3C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883920</xdr:colOff>
      <xdr:row>4</xdr:row>
      <xdr:rowOff>83820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6ADF4CFF-C905-4C5F-991A-2346DCAD3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50595" cy="788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9525</xdr:rowOff>
    </xdr:from>
    <xdr:to>
      <xdr:col>8</xdr:col>
      <xdr:colOff>0</xdr:colOff>
      <xdr:row>54</xdr:row>
      <xdr:rowOff>9525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84D8D782-47C4-4B68-8869-D6614E284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0</xdr:colOff>
      <xdr:row>4</xdr:row>
      <xdr:rowOff>80010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A177A9C9-1691-4C3C-8799-D21646C09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9144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9525</xdr:rowOff>
    </xdr:from>
    <xdr:to>
      <xdr:col>13</xdr:col>
      <xdr:colOff>57150</xdr:colOff>
      <xdr:row>52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1621CE-B75F-4F4D-8668-87B51E279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1</xdr:row>
      <xdr:rowOff>0</xdr:rowOff>
    </xdr:from>
    <xdr:to>
      <xdr:col>2</xdr:col>
      <xdr:colOff>41910</xdr:colOff>
      <xdr:row>4</xdr:row>
      <xdr:rowOff>156210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4FBB9B12-7908-4585-96CE-8B20868C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8125"/>
          <a:ext cx="84201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77</xdr:row>
      <xdr:rowOff>19050</xdr:rowOff>
    </xdr:from>
    <xdr:to>
      <xdr:col>13</xdr:col>
      <xdr:colOff>1209675</xdr:colOff>
      <xdr:row>93</xdr:row>
      <xdr:rowOff>161925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F7F2990F-7C2F-4139-9926-C9E8F46C2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842010</xdr:colOff>
      <xdr:row>4</xdr:row>
      <xdr:rowOff>156210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A603E3BA-A053-4134-B3D2-C8C95B18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8125"/>
          <a:ext cx="84201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2</xdr:col>
      <xdr:colOff>194310</xdr:colOff>
      <xdr:row>4</xdr:row>
      <xdr:rowOff>118110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24E4094-0BCB-43B5-AE6B-AEF0FF77A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84201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1</xdr:col>
      <xdr:colOff>800100</xdr:colOff>
      <xdr:row>4</xdr:row>
      <xdr:rowOff>142875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D2680C0-C9E6-4FBA-9D10-68BF4A711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5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1</xdr:col>
      <xdr:colOff>800100</xdr:colOff>
      <xdr:row>5</xdr:row>
      <xdr:rowOff>32385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4F1C8DB-F72D-45F8-843D-7E57D916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5"/>
          <a:ext cx="847725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1</xdr:col>
      <xdr:colOff>800100</xdr:colOff>
      <xdr:row>4</xdr:row>
      <xdr:rowOff>144780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89BF26A-9018-4C7C-AB80-5DFB8CDB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5"/>
          <a:ext cx="847725" cy="74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1</xdr:col>
      <xdr:colOff>800100</xdr:colOff>
      <xdr:row>4</xdr:row>
      <xdr:rowOff>146685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7E4CDE5-43B6-4EF4-8041-F79711914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5"/>
          <a:ext cx="847725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1</xdr:col>
      <xdr:colOff>800100</xdr:colOff>
      <xdr:row>4</xdr:row>
      <xdr:rowOff>146685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3B63ADF-7D40-409C-897A-080C168F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5"/>
          <a:ext cx="847725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1</xdr:col>
      <xdr:colOff>800100</xdr:colOff>
      <xdr:row>4</xdr:row>
      <xdr:rowOff>148590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E63E998-1E7D-483B-AB7A-19BB78666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5"/>
          <a:ext cx="847725" cy="748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1</xdr:col>
      <xdr:colOff>800100</xdr:colOff>
      <xdr:row>4</xdr:row>
      <xdr:rowOff>148590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025D8EC-9288-4F3D-869F-FC1A20A6F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5"/>
          <a:ext cx="847725" cy="748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1</xdr:col>
      <xdr:colOff>800100</xdr:colOff>
      <xdr:row>4</xdr:row>
      <xdr:rowOff>148590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A1DFF08-ABF0-4E89-8FDA-C14B7F3F4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5"/>
          <a:ext cx="847725" cy="748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0</xdr:rowOff>
    </xdr:from>
    <xdr:to>
      <xdr:col>11</xdr:col>
      <xdr:colOff>47625</xdr:colOff>
      <xdr:row>21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592318-B9CF-4A6F-A8A2-A3759CA44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66675</xdr:rowOff>
    </xdr:from>
    <xdr:to>
      <xdr:col>11</xdr:col>
      <xdr:colOff>38100</xdr:colOff>
      <xdr:row>38</xdr:row>
      <xdr:rowOff>152400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82737193-4265-43C7-BD6A-920DF7517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228600</xdr:rowOff>
    </xdr:from>
    <xdr:to>
      <xdr:col>2</xdr:col>
      <xdr:colOff>76200</xdr:colOff>
      <xdr:row>4</xdr:row>
      <xdr:rowOff>152400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7DFAB972-E793-4F67-AD12-42286D111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860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24</xdr:row>
      <xdr:rowOff>9525</xdr:rowOff>
    </xdr:from>
    <xdr:to>
      <xdr:col>13</xdr:col>
      <xdr:colOff>895350</xdr:colOff>
      <xdr:row>41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A1F5F2-42B9-411D-B006-8667D48EF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190500</xdr:rowOff>
    </xdr:from>
    <xdr:to>
      <xdr:col>2</xdr:col>
      <xdr:colOff>0</xdr:colOff>
      <xdr:row>4</xdr:row>
      <xdr:rowOff>114300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ADBFB923-1823-452B-B21A-40A407E31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23</xdr:row>
      <xdr:rowOff>66675</xdr:rowOff>
    </xdr:from>
    <xdr:to>
      <xdr:col>7</xdr:col>
      <xdr:colOff>1390650</xdr:colOff>
      <xdr:row>36</xdr:row>
      <xdr:rowOff>47625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77B58C45-B3F8-4DA0-A82D-53BD44295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161925</xdr:rowOff>
    </xdr:from>
    <xdr:to>
      <xdr:col>2</xdr:col>
      <xdr:colOff>72390</xdr:colOff>
      <xdr:row>4</xdr:row>
      <xdr:rowOff>80010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07F8B378-8567-40B8-87D5-BDF5359B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86296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25</xdr:row>
      <xdr:rowOff>76200</xdr:rowOff>
    </xdr:from>
    <xdr:to>
      <xdr:col>10</xdr:col>
      <xdr:colOff>723900</xdr:colOff>
      <xdr:row>39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1526E1-531B-4FCE-98CC-2394E9D17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200025</xdr:rowOff>
    </xdr:from>
    <xdr:to>
      <xdr:col>1</xdr:col>
      <xdr:colOff>834390</xdr:colOff>
      <xdr:row>4</xdr:row>
      <xdr:rowOff>118110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5FCFFD09-D4AB-4808-8359-7F3043548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85344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1</xdr:col>
      <xdr:colOff>834390</xdr:colOff>
      <xdr:row>4</xdr:row>
      <xdr:rowOff>118110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CA16CB2-5A9D-4142-9D1D-9CABC0A3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853440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10.100\sscc\Servicios\InformacionyDifusion_Cultura\Comun\estadistica\01_ACTIVIDADES%20ESTADISTICAS\05.01.12%20Bibliotecas\02_INFORMES%20ANUALES\Informe%20Bibliotecas%202024\Datos%20excel%20y%20word\11.%20Personal%202024.xlsx" TargetMode="External"/><Relationship Id="rId1" Type="http://schemas.openxmlformats.org/officeDocument/2006/relationships/externalLinkPath" Target="11.%20Person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.1"/>
      <sheetName val="11.2"/>
      <sheetName val="Gráfico 10.2"/>
    </sheetNames>
    <sheetDataSet>
      <sheetData sheetId="0"/>
      <sheetData sheetId="1"/>
      <sheetData sheetId="2">
        <row r="1">
          <cell r="C1" t="str">
            <v>Hombres</v>
          </cell>
          <cell r="D1" t="str">
            <v>Mujeres</v>
          </cell>
        </row>
        <row r="2">
          <cell r="A2" t="str">
            <v>Almería</v>
          </cell>
          <cell r="B2" t="str">
            <v>Profesionales</v>
          </cell>
          <cell r="C2">
            <v>8</v>
          </cell>
          <cell r="D2">
            <v>11</v>
          </cell>
        </row>
        <row r="3">
          <cell r="A3"/>
          <cell r="B3" t="str">
            <v>Auxiliares</v>
          </cell>
          <cell r="C3">
            <v>27</v>
          </cell>
          <cell r="D3">
            <v>73</v>
          </cell>
        </row>
        <row r="4">
          <cell r="A4"/>
          <cell r="B4" t="str">
            <v>Especializados</v>
          </cell>
          <cell r="C4">
            <v>2</v>
          </cell>
          <cell r="D4">
            <v>4</v>
          </cell>
        </row>
        <row r="5">
          <cell r="A5"/>
          <cell r="B5" t="str">
            <v>Otro Personal</v>
          </cell>
          <cell r="C5">
            <v>14</v>
          </cell>
          <cell r="D5">
            <v>27</v>
          </cell>
        </row>
        <row r="6">
          <cell r="A6"/>
          <cell r="B6"/>
          <cell r="C6"/>
          <cell r="D6"/>
        </row>
        <row r="7">
          <cell r="A7" t="str">
            <v>Cádiz</v>
          </cell>
          <cell r="B7" t="str">
            <v>Profesionales</v>
          </cell>
          <cell r="C7">
            <v>9</v>
          </cell>
          <cell r="D7">
            <v>27</v>
          </cell>
        </row>
        <row r="8">
          <cell r="A8"/>
          <cell r="B8" t="str">
            <v>Auxiliares</v>
          </cell>
          <cell r="C8">
            <v>31</v>
          </cell>
          <cell r="D8">
            <v>68</v>
          </cell>
        </row>
        <row r="9">
          <cell r="A9"/>
          <cell r="B9" t="str">
            <v>Especializados</v>
          </cell>
          <cell r="C9">
            <v>3</v>
          </cell>
          <cell r="D9">
            <v>4</v>
          </cell>
        </row>
        <row r="10">
          <cell r="A10"/>
          <cell r="B10" t="str">
            <v>Otro Personal</v>
          </cell>
          <cell r="C10">
            <v>11</v>
          </cell>
          <cell r="D10">
            <v>28</v>
          </cell>
        </row>
        <row r="11">
          <cell r="A11"/>
          <cell r="B11"/>
          <cell r="C11"/>
          <cell r="D11"/>
        </row>
        <row r="12">
          <cell r="A12" t="str">
            <v>Córdoba</v>
          </cell>
          <cell r="B12" t="str">
            <v>Profesionales</v>
          </cell>
          <cell r="C12">
            <v>9</v>
          </cell>
          <cell r="D12">
            <v>8</v>
          </cell>
        </row>
        <row r="13">
          <cell r="A13"/>
          <cell r="B13" t="str">
            <v>Auxiliares</v>
          </cell>
          <cell r="C13">
            <v>27</v>
          </cell>
          <cell r="D13">
            <v>95</v>
          </cell>
        </row>
        <row r="14">
          <cell r="A14"/>
          <cell r="B14" t="str">
            <v>Especializados</v>
          </cell>
          <cell r="C14">
            <v>1</v>
          </cell>
          <cell r="D14">
            <v>5</v>
          </cell>
        </row>
        <row r="15">
          <cell r="A15"/>
          <cell r="B15" t="str">
            <v>Otro Personal</v>
          </cell>
          <cell r="C15">
            <v>18</v>
          </cell>
          <cell r="D15">
            <v>23</v>
          </cell>
        </row>
        <row r="16">
          <cell r="A16"/>
          <cell r="B16"/>
          <cell r="C16"/>
          <cell r="D16"/>
        </row>
        <row r="17">
          <cell r="A17" t="str">
            <v>Granada</v>
          </cell>
          <cell r="B17" t="str">
            <v>Profesionales</v>
          </cell>
          <cell r="C17">
            <v>28</v>
          </cell>
          <cell r="D17">
            <v>60</v>
          </cell>
        </row>
        <row r="18">
          <cell r="A18"/>
          <cell r="B18" t="str">
            <v>Auxiliares</v>
          </cell>
          <cell r="C18">
            <v>18</v>
          </cell>
          <cell r="D18">
            <v>94</v>
          </cell>
        </row>
        <row r="19">
          <cell r="A19"/>
          <cell r="B19" t="str">
            <v>Especializados</v>
          </cell>
          <cell r="C19">
            <v>6</v>
          </cell>
          <cell r="D19">
            <v>18</v>
          </cell>
        </row>
        <row r="20">
          <cell r="A20"/>
          <cell r="B20" t="str">
            <v>Otro Personal</v>
          </cell>
          <cell r="C20">
            <v>15</v>
          </cell>
          <cell r="D20">
            <v>27</v>
          </cell>
        </row>
        <row r="21">
          <cell r="A21"/>
          <cell r="B21"/>
          <cell r="C21"/>
          <cell r="D21"/>
        </row>
        <row r="22">
          <cell r="A22" t="str">
            <v>Huelva</v>
          </cell>
          <cell r="B22" t="str">
            <v>Profesionales</v>
          </cell>
          <cell r="C22">
            <v>10</v>
          </cell>
          <cell r="D22">
            <v>14</v>
          </cell>
        </row>
        <row r="23">
          <cell r="A23"/>
          <cell r="B23" t="str">
            <v>Auxiliares</v>
          </cell>
          <cell r="C23">
            <v>21</v>
          </cell>
          <cell r="D23">
            <v>76</v>
          </cell>
        </row>
        <row r="24">
          <cell r="A24"/>
          <cell r="B24" t="str">
            <v>Especializados</v>
          </cell>
          <cell r="C24">
            <v>4</v>
          </cell>
          <cell r="D24">
            <v>4</v>
          </cell>
        </row>
        <row r="25">
          <cell r="A25"/>
          <cell r="B25" t="str">
            <v>Otro Personal</v>
          </cell>
          <cell r="C25">
            <v>5</v>
          </cell>
          <cell r="D25">
            <v>24</v>
          </cell>
        </row>
        <row r="26">
          <cell r="A26"/>
          <cell r="B26"/>
          <cell r="C26"/>
          <cell r="D26"/>
        </row>
        <row r="27">
          <cell r="A27" t="str">
            <v>Jaén</v>
          </cell>
          <cell r="B27" t="str">
            <v>Profesionales</v>
          </cell>
          <cell r="C27">
            <v>12</v>
          </cell>
          <cell r="D27">
            <v>20</v>
          </cell>
        </row>
        <row r="28">
          <cell r="A28"/>
          <cell r="B28" t="str">
            <v>Auxiliares</v>
          </cell>
          <cell r="C28">
            <v>15</v>
          </cell>
          <cell r="D28">
            <v>57</v>
          </cell>
        </row>
        <row r="29">
          <cell r="A29"/>
          <cell r="B29" t="str">
            <v>Especializados</v>
          </cell>
          <cell r="C29">
            <v>5</v>
          </cell>
          <cell r="D29">
            <v>2</v>
          </cell>
        </row>
        <row r="30">
          <cell r="A30"/>
          <cell r="B30" t="str">
            <v>Otro Personal</v>
          </cell>
          <cell r="C30">
            <v>8</v>
          </cell>
          <cell r="D30">
            <v>25</v>
          </cell>
        </row>
        <row r="31">
          <cell r="A31"/>
          <cell r="B31"/>
          <cell r="C31"/>
          <cell r="D31"/>
        </row>
        <row r="32">
          <cell r="A32" t="str">
            <v>Málaga</v>
          </cell>
          <cell r="B32" t="str">
            <v>Profesionales</v>
          </cell>
          <cell r="C32">
            <v>10</v>
          </cell>
          <cell r="D32">
            <v>31</v>
          </cell>
        </row>
        <row r="33">
          <cell r="A33"/>
          <cell r="B33" t="str">
            <v>Auxiliares</v>
          </cell>
          <cell r="C33">
            <v>58</v>
          </cell>
          <cell r="D33">
            <v>155</v>
          </cell>
        </row>
        <row r="34">
          <cell r="A34"/>
          <cell r="B34" t="str">
            <v>Especializados</v>
          </cell>
          <cell r="C34">
            <v>1</v>
          </cell>
          <cell r="D34">
            <v>12</v>
          </cell>
        </row>
        <row r="35">
          <cell r="A35"/>
          <cell r="B35" t="str">
            <v>Otro Personal</v>
          </cell>
          <cell r="C35">
            <v>46</v>
          </cell>
          <cell r="D35">
            <v>95</v>
          </cell>
        </row>
        <row r="36">
          <cell r="A36"/>
          <cell r="B36"/>
          <cell r="C36"/>
          <cell r="D36"/>
        </row>
        <row r="37">
          <cell r="A37" t="str">
            <v>Sevilla</v>
          </cell>
          <cell r="B37" t="str">
            <v>Profesionales</v>
          </cell>
          <cell r="C37">
            <v>18</v>
          </cell>
          <cell r="D37">
            <v>52</v>
          </cell>
        </row>
        <row r="38">
          <cell r="A38"/>
          <cell r="B38" t="str">
            <v>Auxiliares</v>
          </cell>
          <cell r="C38">
            <v>38</v>
          </cell>
          <cell r="D38">
            <v>155</v>
          </cell>
        </row>
        <row r="39">
          <cell r="A39"/>
          <cell r="B39" t="str">
            <v>Especializados</v>
          </cell>
          <cell r="C39">
            <v>5</v>
          </cell>
          <cell r="D39">
            <v>7</v>
          </cell>
        </row>
        <row r="40">
          <cell r="A40"/>
          <cell r="B40" t="str">
            <v>Otro Personal</v>
          </cell>
          <cell r="C40">
            <v>20</v>
          </cell>
          <cell r="D40">
            <v>48</v>
          </cell>
        </row>
        <row r="41">
          <cell r="A41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7C22-C239-45B0-B934-9E524F1647E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C068-7DE1-4FA1-89DB-CCAADC5D9353}">
  <dimension ref="A1:O27"/>
  <sheetViews>
    <sheetView workbookViewId="0"/>
  </sheetViews>
  <sheetFormatPr baseColWidth="10" defaultRowHeight="14.25" x14ac:dyDescent="0.25"/>
  <cols>
    <col min="1" max="1" width="1.7109375" style="10" customWidth="1"/>
    <col min="2" max="2" width="41.7109375" style="10" customWidth="1"/>
    <col min="3" max="3" width="14.7109375" style="10" customWidth="1"/>
    <col min="4" max="4" width="18.7109375" style="10" customWidth="1"/>
    <col min="5" max="5" width="17.7109375" style="10" customWidth="1"/>
    <col min="6" max="6" width="15.7109375" style="10" customWidth="1"/>
    <col min="7" max="7" width="19.7109375" style="10" customWidth="1"/>
    <col min="8" max="16384" width="11.42578125" style="10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x14ac:dyDescent="0.25">
      <c r="B7" s="23"/>
    </row>
    <row r="8" spans="1:15" ht="13.5" customHeight="1" x14ac:dyDescent="0.25">
      <c r="B8" s="387" t="s">
        <v>90</v>
      </c>
      <c r="C8" s="405"/>
      <c r="D8" s="405"/>
      <c r="E8" s="405"/>
      <c r="F8" s="405"/>
      <c r="G8" s="406"/>
    </row>
    <row r="9" spans="1:15" ht="13.5" customHeight="1" x14ac:dyDescent="0.25">
      <c r="B9" s="48"/>
    </row>
    <row r="10" spans="1:15" s="108" customFormat="1" ht="60" customHeight="1" x14ac:dyDescent="0.25">
      <c r="B10" s="109"/>
      <c r="C10" s="68" t="s">
        <v>55</v>
      </c>
      <c r="D10" s="68" t="s">
        <v>87</v>
      </c>
      <c r="E10" s="68" t="s">
        <v>57</v>
      </c>
      <c r="F10" s="68" t="s">
        <v>58</v>
      </c>
      <c r="G10" s="68" t="s">
        <v>88</v>
      </c>
    </row>
    <row r="11" spans="1:15" s="87" customFormat="1" ht="12.75" customHeight="1" x14ac:dyDescent="0.25"/>
    <row r="12" spans="1:15" ht="18" customHeight="1" x14ac:dyDescent="0.25">
      <c r="B12" s="23" t="s">
        <v>63</v>
      </c>
      <c r="C12" s="10">
        <v>1</v>
      </c>
      <c r="D12" s="10">
        <v>1</v>
      </c>
      <c r="E12" s="71">
        <v>467</v>
      </c>
      <c r="F12" s="71">
        <v>467</v>
      </c>
      <c r="G12" s="101">
        <f t="shared" ref="G12:G21" si="0">+F12/E12</f>
        <v>1</v>
      </c>
    </row>
    <row r="13" spans="1:15" ht="18" customHeight="1" x14ac:dyDescent="0.25">
      <c r="B13" s="23" t="s">
        <v>65</v>
      </c>
      <c r="C13" s="71">
        <v>2</v>
      </c>
      <c r="D13" s="71">
        <v>1</v>
      </c>
      <c r="E13" s="110">
        <v>1561</v>
      </c>
      <c r="F13" s="110">
        <v>761</v>
      </c>
      <c r="G13" s="101">
        <f t="shared" si="0"/>
        <v>0.4875080076873799</v>
      </c>
    </row>
    <row r="14" spans="1:15" ht="18" customHeight="1" x14ac:dyDescent="0.25">
      <c r="B14" s="23" t="s">
        <v>67</v>
      </c>
      <c r="C14" s="110">
        <v>3</v>
      </c>
      <c r="D14" s="110">
        <v>2</v>
      </c>
      <c r="E14" s="110">
        <v>4511</v>
      </c>
      <c r="F14" s="110">
        <v>2805</v>
      </c>
      <c r="G14" s="101">
        <f t="shared" si="0"/>
        <v>0.62181334515628461</v>
      </c>
    </row>
    <row r="15" spans="1:15" ht="18" customHeight="1" x14ac:dyDescent="0.25">
      <c r="B15" s="23" t="s">
        <v>69</v>
      </c>
      <c r="C15" s="110">
        <v>5</v>
      </c>
      <c r="D15" s="110">
        <v>4</v>
      </c>
      <c r="E15" s="110">
        <v>12636</v>
      </c>
      <c r="F15" s="110">
        <v>9882</v>
      </c>
      <c r="G15" s="101">
        <f t="shared" si="0"/>
        <v>0.78205128205128205</v>
      </c>
    </row>
    <row r="16" spans="1:15" ht="18" customHeight="1" x14ac:dyDescent="0.25">
      <c r="B16" s="23" t="s">
        <v>71</v>
      </c>
      <c r="C16" s="110">
        <v>3</v>
      </c>
      <c r="D16" s="110">
        <v>3</v>
      </c>
      <c r="E16" s="110">
        <v>13177</v>
      </c>
      <c r="F16" s="110">
        <v>13177</v>
      </c>
      <c r="G16" s="101">
        <f t="shared" si="0"/>
        <v>1</v>
      </c>
    </row>
    <row r="17" spans="2:8" ht="18" customHeight="1" x14ac:dyDescent="0.25">
      <c r="B17" s="23" t="s">
        <v>73</v>
      </c>
      <c r="C17" s="110">
        <v>10</v>
      </c>
      <c r="D17" s="110">
        <v>10</v>
      </c>
      <c r="E17" s="110">
        <v>65269</v>
      </c>
      <c r="F17" s="110">
        <v>65269</v>
      </c>
      <c r="G17" s="101">
        <f t="shared" si="0"/>
        <v>1</v>
      </c>
    </row>
    <row r="18" spans="2:8" ht="18" customHeight="1" x14ac:dyDescent="0.25">
      <c r="B18" s="23" t="s">
        <v>75</v>
      </c>
      <c r="C18" s="110">
        <v>6</v>
      </c>
      <c r="D18" s="110">
        <v>6</v>
      </c>
      <c r="E18" s="110">
        <v>92109</v>
      </c>
      <c r="F18" s="110">
        <v>92109</v>
      </c>
      <c r="G18" s="101">
        <f t="shared" si="0"/>
        <v>1</v>
      </c>
    </row>
    <row r="19" spans="2:8" ht="18" customHeight="1" x14ac:dyDescent="0.25">
      <c r="B19" s="23" t="s">
        <v>77</v>
      </c>
      <c r="C19" s="110">
        <v>7</v>
      </c>
      <c r="D19" s="110">
        <v>7</v>
      </c>
      <c r="E19" s="110">
        <v>209034</v>
      </c>
      <c r="F19" s="110">
        <v>209034</v>
      </c>
      <c r="G19" s="101">
        <f t="shared" si="0"/>
        <v>1</v>
      </c>
    </row>
    <row r="20" spans="2:8" ht="18" customHeight="1" x14ac:dyDescent="0.25">
      <c r="B20" s="23" t="s">
        <v>79</v>
      </c>
      <c r="C20" s="110">
        <v>5</v>
      </c>
      <c r="D20" s="110">
        <v>5</v>
      </c>
      <c r="E20" s="110">
        <v>408895</v>
      </c>
      <c r="F20" s="110">
        <v>408895</v>
      </c>
      <c r="G20" s="101">
        <f t="shared" si="0"/>
        <v>1</v>
      </c>
    </row>
    <row r="21" spans="2:8" ht="18" customHeight="1" x14ac:dyDescent="0.25">
      <c r="B21" s="23" t="s">
        <v>81</v>
      </c>
      <c r="C21" s="110">
        <v>2</v>
      </c>
      <c r="D21" s="110">
        <v>2</v>
      </c>
      <c r="E21" s="110">
        <v>339891</v>
      </c>
      <c r="F21" s="110">
        <v>339891</v>
      </c>
      <c r="G21" s="101">
        <f t="shared" si="0"/>
        <v>1</v>
      </c>
      <c r="H21" s="95"/>
    </row>
    <row r="22" spans="2:8" ht="18" customHeight="1" x14ac:dyDescent="0.25">
      <c r="B22" s="23" t="s">
        <v>83</v>
      </c>
      <c r="C22" s="10">
        <v>1</v>
      </c>
      <c r="D22" s="10">
        <v>1</v>
      </c>
      <c r="E22" s="110">
        <v>111180</v>
      </c>
      <c r="F22" s="110">
        <v>111180</v>
      </c>
      <c r="G22" s="101">
        <f>+F22/E22</f>
        <v>1</v>
      </c>
    </row>
    <row r="23" spans="2:8" ht="18" customHeight="1" x14ac:dyDescent="0.25">
      <c r="B23" s="23" t="s">
        <v>39</v>
      </c>
      <c r="C23" s="112">
        <f>SUM(C12:C22)</f>
        <v>45</v>
      </c>
      <c r="D23" s="112">
        <f>SUM(D12:D22)</f>
        <v>42</v>
      </c>
      <c r="E23" s="112">
        <f>SUM(E12:E22)</f>
        <v>1258730</v>
      </c>
      <c r="F23" s="112">
        <f>SUM(F12:F22)</f>
        <v>1253470</v>
      </c>
      <c r="G23" s="105">
        <f>+F23/E23</f>
        <v>0.99582118484504223</v>
      </c>
    </row>
    <row r="24" spans="2:8" ht="3.75" customHeight="1" thickBot="1" x14ac:dyDescent="0.3">
      <c r="B24" s="78"/>
      <c r="C24" s="78"/>
      <c r="D24" s="78"/>
      <c r="E24" s="78"/>
      <c r="F24" s="78"/>
      <c r="G24" s="78"/>
    </row>
    <row r="25" spans="2:8" ht="1.5" customHeight="1" x14ac:dyDescent="0.25">
      <c r="B25" s="31"/>
    </row>
    <row r="26" spans="2:8" x14ac:dyDescent="0.25">
      <c r="B26" s="94" t="s">
        <v>60</v>
      </c>
    </row>
    <row r="27" spans="2:8" x14ac:dyDescent="0.25">
      <c r="E27" s="95"/>
    </row>
  </sheetData>
  <mergeCells count="2">
    <mergeCell ref="B6:G6"/>
    <mergeCell ref="B8:G8"/>
  </mergeCells>
  <pageMargins left="0.78" right="0.68" top="0.52" bottom="0.59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A783-9DD3-4E30-AFB1-18F6B8306182}">
  <dimension ref="A1:O26"/>
  <sheetViews>
    <sheetView workbookViewId="0"/>
  </sheetViews>
  <sheetFormatPr baseColWidth="10" defaultRowHeight="14.25" x14ac:dyDescent="0.25"/>
  <cols>
    <col min="1" max="1" width="1.7109375" style="10" customWidth="1"/>
    <col min="2" max="2" width="41.7109375" style="10" customWidth="1"/>
    <col min="3" max="3" width="14.7109375" style="10" customWidth="1"/>
    <col min="4" max="4" width="18.7109375" style="10" customWidth="1"/>
    <col min="5" max="5" width="17.7109375" style="10" customWidth="1"/>
    <col min="6" max="6" width="15.7109375" style="10" customWidth="1"/>
    <col min="7" max="7" width="19.7109375" style="10" customWidth="1"/>
    <col min="8" max="16384" width="11.42578125" style="10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x14ac:dyDescent="0.25">
      <c r="B7" s="23"/>
    </row>
    <row r="8" spans="1:15" ht="13.5" customHeight="1" x14ac:dyDescent="0.25">
      <c r="B8" s="387" t="s">
        <v>91</v>
      </c>
      <c r="C8" s="405"/>
      <c r="D8" s="405"/>
      <c r="E8" s="405"/>
      <c r="F8" s="405"/>
      <c r="G8" s="406"/>
    </row>
    <row r="9" spans="1:15" ht="13.5" customHeight="1" x14ac:dyDescent="0.25">
      <c r="B9" s="48"/>
    </row>
    <row r="10" spans="1:15" s="108" customFormat="1" ht="60" customHeight="1" x14ac:dyDescent="0.25">
      <c r="B10" s="109"/>
      <c r="C10" s="68" t="s">
        <v>55</v>
      </c>
      <c r="D10" s="68" t="s">
        <v>87</v>
      </c>
      <c r="E10" s="68" t="s">
        <v>57</v>
      </c>
      <c r="F10" s="68" t="s">
        <v>58</v>
      </c>
      <c r="G10" s="68" t="s">
        <v>88</v>
      </c>
    </row>
    <row r="11" spans="1:15" s="87" customFormat="1" ht="12.75" customHeight="1" x14ac:dyDescent="0.25">
      <c r="D11" s="71"/>
    </row>
    <row r="12" spans="1:15" ht="18" customHeight="1" x14ac:dyDescent="0.25">
      <c r="B12" s="23" t="s">
        <v>63</v>
      </c>
      <c r="C12" s="110">
        <v>5</v>
      </c>
      <c r="D12" s="10">
        <v>3</v>
      </c>
      <c r="E12" s="71">
        <v>1826</v>
      </c>
      <c r="F12" s="71">
        <v>1076</v>
      </c>
      <c r="G12" s="101">
        <f>+F12/E12</f>
        <v>0.58926615553121575</v>
      </c>
    </row>
    <row r="13" spans="1:15" ht="18" customHeight="1" x14ac:dyDescent="0.25">
      <c r="B13" s="23" t="s">
        <v>65</v>
      </c>
      <c r="C13" s="110">
        <v>7</v>
      </c>
      <c r="D13" s="71">
        <v>7</v>
      </c>
      <c r="E13" s="71">
        <v>5107</v>
      </c>
      <c r="F13" s="71">
        <v>5107</v>
      </c>
      <c r="G13" s="101">
        <f t="shared" ref="G13:G19" si="0">+F13/E13</f>
        <v>1</v>
      </c>
    </row>
    <row r="14" spans="1:15" ht="18" customHeight="1" x14ac:dyDescent="0.25">
      <c r="B14" s="23" t="s">
        <v>67</v>
      </c>
      <c r="C14" s="110">
        <v>13</v>
      </c>
      <c r="D14" s="71">
        <v>11</v>
      </c>
      <c r="E14" s="71">
        <v>17765</v>
      </c>
      <c r="F14" s="71">
        <v>15393</v>
      </c>
      <c r="G14" s="101">
        <f t="shared" si="0"/>
        <v>0.86647903180410923</v>
      </c>
    </row>
    <row r="15" spans="1:15" ht="18" customHeight="1" x14ac:dyDescent="0.25">
      <c r="B15" s="23" t="s">
        <v>69</v>
      </c>
      <c r="C15" s="110">
        <v>12</v>
      </c>
      <c r="D15" s="110">
        <v>12</v>
      </c>
      <c r="E15" s="71">
        <v>29803</v>
      </c>
      <c r="F15" s="71">
        <v>29803</v>
      </c>
      <c r="G15" s="101">
        <f t="shared" si="0"/>
        <v>1</v>
      </c>
    </row>
    <row r="16" spans="1:15" ht="18" customHeight="1" x14ac:dyDescent="0.25">
      <c r="B16" s="23" t="s">
        <v>71</v>
      </c>
      <c r="C16" s="71">
        <v>15</v>
      </c>
      <c r="D16" s="71">
        <v>14</v>
      </c>
      <c r="E16" s="71">
        <v>61145</v>
      </c>
      <c r="F16" s="71">
        <v>58049</v>
      </c>
      <c r="G16" s="101">
        <f t="shared" si="0"/>
        <v>0.94936626052825246</v>
      </c>
    </row>
    <row r="17" spans="2:7" ht="18" customHeight="1" x14ac:dyDescent="0.25">
      <c r="B17" s="23" t="s">
        <v>73</v>
      </c>
      <c r="C17" s="39">
        <v>12</v>
      </c>
      <c r="D17" s="39">
        <v>12</v>
      </c>
      <c r="E17" s="71">
        <v>92948</v>
      </c>
      <c r="F17" s="71">
        <v>92948</v>
      </c>
      <c r="G17" s="101">
        <f t="shared" si="0"/>
        <v>1</v>
      </c>
    </row>
    <row r="18" spans="2:7" ht="18" customHeight="1" x14ac:dyDescent="0.25">
      <c r="B18" s="23" t="s">
        <v>75</v>
      </c>
      <c r="C18" s="39">
        <v>6</v>
      </c>
      <c r="D18" s="39">
        <v>6</v>
      </c>
      <c r="E18" s="71">
        <v>83111</v>
      </c>
      <c r="F18" s="71">
        <v>83111</v>
      </c>
      <c r="G18" s="101">
        <f t="shared" si="0"/>
        <v>1</v>
      </c>
    </row>
    <row r="19" spans="2:7" ht="18" customHeight="1" x14ac:dyDescent="0.25">
      <c r="B19" s="23" t="s">
        <v>77</v>
      </c>
      <c r="C19" s="71">
        <v>6</v>
      </c>
      <c r="D19" s="71">
        <v>6</v>
      </c>
      <c r="E19" s="71">
        <v>157706</v>
      </c>
      <c r="F19" s="71">
        <v>157706</v>
      </c>
      <c r="G19" s="101">
        <f t="shared" si="0"/>
        <v>1</v>
      </c>
    </row>
    <row r="20" spans="2:7" ht="18" customHeight="1" x14ac:dyDescent="0.25">
      <c r="B20" s="23" t="s">
        <v>79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</row>
    <row r="21" spans="2:7" ht="18" customHeight="1" x14ac:dyDescent="0.25">
      <c r="B21" s="23" t="s">
        <v>81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2:7" ht="18" customHeight="1" x14ac:dyDescent="0.25">
      <c r="B22" s="23" t="s">
        <v>83</v>
      </c>
      <c r="C22" s="71">
        <v>1</v>
      </c>
      <c r="D22" s="71">
        <v>1</v>
      </c>
      <c r="E22" s="71">
        <v>324902</v>
      </c>
      <c r="F22" s="71">
        <v>324902</v>
      </c>
      <c r="G22" s="101">
        <f t="shared" ref="G22" si="1">+F22/E22</f>
        <v>1</v>
      </c>
    </row>
    <row r="23" spans="2:7" ht="18" customHeight="1" x14ac:dyDescent="0.25">
      <c r="B23" s="23" t="s">
        <v>39</v>
      </c>
      <c r="C23" s="115">
        <f>SUM(C12:C22)</f>
        <v>77</v>
      </c>
      <c r="D23" s="53">
        <f>SUM(D11:D22)</f>
        <v>72</v>
      </c>
      <c r="E23" s="115">
        <f>SUM(E12:E22)</f>
        <v>774313</v>
      </c>
      <c r="F23" s="115">
        <f>SUM(F12:F22)</f>
        <v>768095</v>
      </c>
      <c r="G23" s="105">
        <f>+F23/E23</f>
        <v>0.99196965568187545</v>
      </c>
    </row>
    <row r="24" spans="2:7" ht="4.5" customHeight="1" thickBot="1" x14ac:dyDescent="0.3">
      <c r="B24" s="78"/>
      <c r="C24" s="78"/>
      <c r="D24" s="78"/>
      <c r="E24" s="78"/>
      <c r="F24" s="78"/>
      <c r="G24" s="78"/>
    </row>
    <row r="25" spans="2:7" x14ac:dyDescent="0.25">
      <c r="B25" s="31" t="s">
        <v>89</v>
      </c>
    </row>
    <row r="26" spans="2:7" x14ac:dyDescent="0.25">
      <c r="B26" s="94" t="s">
        <v>60</v>
      </c>
    </row>
  </sheetData>
  <mergeCells count="2">
    <mergeCell ref="B6:G6"/>
    <mergeCell ref="B8:G8"/>
  </mergeCells>
  <pageMargins left="0.77" right="0.67" top="0.5" bottom="0.6" header="0" footer="0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BB8C-EA33-485B-8CF5-863240EBE9AB}">
  <dimension ref="A1:O26"/>
  <sheetViews>
    <sheetView workbookViewId="0"/>
  </sheetViews>
  <sheetFormatPr baseColWidth="10" defaultRowHeight="14.25" x14ac:dyDescent="0.25"/>
  <cols>
    <col min="1" max="1" width="1.7109375" style="10" customWidth="1"/>
    <col min="2" max="2" width="41.7109375" style="10" customWidth="1"/>
    <col min="3" max="3" width="14.7109375" style="10" customWidth="1"/>
    <col min="4" max="4" width="18.7109375" style="10" customWidth="1"/>
    <col min="5" max="5" width="17.7109375" style="10" customWidth="1"/>
    <col min="6" max="6" width="15.7109375" style="10" customWidth="1"/>
    <col min="7" max="7" width="19.7109375" style="10" customWidth="1"/>
    <col min="8" max="16384" width="11.42578125" style="10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x14ac:dyDescent="0.25">
      <c r="B7" s="23"/>
    </row>
    <row r="8" spans="1:15" ht="13.5" customHeight="1" x14ac:dyDescent="0.25">
      <c r="B8" s="387" t="s">
        <v>92</v>
      </c>
      <c r="C8" s="405"/>
      <c r="D8" s="405"/>
      <c r="E8" s="405"/>
      <c r="F8" s="405"/>
      <c r="G8" s="406"/>
    </row>
    <row r="9" spans="1:15" ht="13.5" customHeight="1" x14ac:dyDescent="0.25">
      <c r="B9" s="48"/>
    </row>
    <row r="10" spans="1:15" s="108" customFormat="1" ht="60" customHeight="1" x14ac:dyDescent="0.25">
      <c r="B10" s="109"/>
      <c r="C10" s="68" t="s">
        <v>55</v>
      </c>
      <c r="D10" s="68" t="s">
        <v>87</v>
      </c>
      <c r="E10" s="68" t="s">
        <v>57</v>
      </c>
      <c r="F10" s="68" t="s">
        <v>58</v>
      </c>
      <c r="G10" s="68" t="s">
        <v>88</v>
      </c>
    </row>
    <row r="11" spans="1:15" s="87" customFormat="1" ht="12.75" customHeight="1" x14ac:dyDescent="0.25"/>
    <row r="12" spans="1:15" ht="18" customHeight="1" x14ac:dyDescent="0.25">
      <c r="B12" s="23" t="s">
        <v>63</v>
      </c>
      <c r="C12" s="75">
        <v>29</v>
      </c>
      <c r="D12" s="71">
        <v>1</v>
      </c>
      <c r="E12" s="110">
        <v>9498</v>
      </c>
      <c r="F12" s="110">
        <v>315</v>
      </c>
      <c r="G12" s="101">
        <f t="shared" ref="G12:G20" si="0">+F12/E12</f>
        <v>3.3164876816171827E-2</v>
      </c>
    </row>
    <row r="13" spans="1:15" ht="18" customHeight="1" x14ac:dyDescent="0.25">
      <c r="B13" s="23" t="s">
        <v>65</v>
      </c>
      <c r="C13" s="110">
        <v>44</v>
      </c>
      <c r="D13" s="71">
        <v>8</v>
      </c>
      <c r="E13" s="110">
        <v>32578</v>
      </c>
      <c r="F13" s="110">
        <v>6104</v>
      </c>
      <c r="G13" s="101">
        <f t="shared" si="0"/>
        <v>0.18736570691877955</v>
      </c>
    </row>
    <row r="14" spans="1:15" ht="18" customHeight="1" x14ac:dyDescent="0.25">
      <c r="B14" s="23" t="s">
        <v>67</v>
      </c>
      <c r="C14" s="110">
        <v>30</v>
      </c>
      <c r="D14" s="71">
        <v>8</v>
      </c>
      <c r="E14" s="110">
        <v>41302</v>
      </c>
      <c r="F14" s="110">
        <v>12628</v>
      </c>
      <c r="G14" s="101">
        <f t="shared" si="0"/>
        <v>0.30574790567042759</v>
      </c>
    </row>
    <row r="15" spans="1:15" ht="18" customHeight="1" x14ac:dyDescent="0.25">
      <c r="B15" s="23" t="s">
        <v>69</v>
      </c>
      <c r="C15" s="110">
        <v>18</v>
      </c>
      <c r="D15" s="71">
        <v>10</v>
      </c>
      <c r="E15" s="110">
        <v>43119</v>
      </c>
      <c r="F15" s="110">
        <v>24050</v>
      </c>
      <c r="G15" s="101">
        <f t="shared" si="0"/>
        <v>0.55775876063916141</v>
      </c>
    </row>
    <row r="16" spans="1:15" ht="18" customHeight="1" x14ac:dyDescent="0.25">
      <c r="B16" s="23" t="s">
        <v>71</v>
      </c>
      <c r="C16" s="110">
        <v>12</v>
      </c>
      <c r="D16" s="110">
        <v>9</v>
      </c>
      <c r="E16" s="110">
        <v>44068</v>
      </c>
      <c r="F16" s="110">
        <v>33048</v>
      </c>
      <c r="G16" s="101">
        <f t="shared" si="0"/>
        <v>0.7499319233911228</v>
      </c>
    </row>
    <row r="17" spans="2:7" ht="18" customHeight="1" x14ac:dyDescent="0.25">
      <c r="B17" s="23" t="s">
        <v>73</v>
      </c>
      <c r="C17" s="110">
        <v>20</v>
      </c>
      <c r="D17" s="110">
        <v>19</v>
      </c>
      <c r="E17" s="110">
        <v>139606</v>
      </c>
      <c r="F17" s="110">
        <v>132201</v>
      </c>
      <c r="G17" s="101">
        <f t="shared" si="0"/>
        <v>0.94695786714038077</v>
      </c>
    </row>
    <row r="18" spans="2:7" ht="18" customHeight="1" x14ac:dyDescent="0.25">
      <c r="B18" s="23" t="s">
        <v>75</v>
      </c>
      <c r="C18" s="71">
        <v>11</v>
      </c>
      <c r="D18" s="71">
        <v>11</v>
      </c>
      <c r="E18" s="110">
        <v>155302</v>
      </c>
      <c r="F18" s="110">
        <v>155302</v>
      </c>
      <c r="G18" s="101">
        <f t="shared" si="0"/>
        <v>1</v>
      </c>
    </row>
    <row r="19" spans="2:7" ht="18" customHeight="1" x14ac:dyDescent="0.25">
      <c r="B19" s="23" t="s">
        <v>77</v>
      </c>
      <c r="C19" s="71">
        <v>8</v>
      </c>
      <c r="D19" s="71">
        <v>8</v>
      </c>
      <c r="E19" s="110">
        <v>180869</v>
      </c>
      <c r="F19" s="110">
        <v>180869</v>
      </c>
      <c r="G19" s="101">
        <f t="shared" si="0"/>
        <v>1</v>
      </c>
    </row>
    <row r="20" spans="2:7" ht="18" customHeight="1" x14ac:dyDescent="0.25">
      <c r="B20" s="23" t="s">
        <v>79</v>
      </c>
      <c r="C20" s="71">
        <v>1</v>
      </c>
      <c r="D20" s="71">
        <v>1</v>
      </c>
      <c r="E20" s="110">
        <v>59867</v>
      </c>
      <c r="F20" s="110">
        <v>59867</v>
      </c>
      <c r="G20" s="101">
        <f t="shared" si="0"/>
        <v>1</v>
      </c>
    </row>
    <row r="21" spans="2:7" ht="18" customHeight="1" x14ac:dyDescent="0.25">
      <c r="B21" s="23" t="s">
        <v>81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2:7" ht="18" customHeight="1" x14ac:dyDescent="0.25">
      <c r="B22" s="23" t="s">
        <v>83</v>
      </c>
      <c r="C22" s="71">
        <v>1</v>
      </c>
      <c r="D22" s="71">
        <v>1</v>
      </c>
      <c r="E22" s="71">
        <v>233532</v>
      </c>
      <c r="F22" s="71">
        <v>233532</v>
      </c>
      <c r="G22" s="101">
        <f>+F22/E22</f>
        <v>1</v>
      </c>
    </row>
    <row r="23" spans="2:7" ht="18" customHeight="1" x14ac:dyDescent="0.25">
      <c r="B23" s="23" t="s">
        <v>39</v>
      </c>
      <c r="C23" s="23">
        <f>SUM(C12:C22)</f>
        <v>174</v>
      </c>
      <c r="D23" s="116">
        <f>SUM(D12:D22)</f>
        <v>76</v>
      </c>
      <c r="E23" s="112">
        <f>SUM(E12:E22)</f>
        <v>939741</v>
      </c>
      <c r="F23" s="112">
        <f>SUM(F12:F22)</f>
        <v>837916</v>
      </c>
      <c r="G23" s="102">
        <f>+F23/E23</f>
        <v>0.89164567684074658</v>
      </c>
    </row>
    <row r="24" spans="2:7" ht="6" customHeight="1" thickBot="1" x14ac:dyDescent="0.3">
      <c r="B24" s="78"/>
      <c r="C24" s="78"/>
      <c r="D24" s="78"/>
      <c r="E24" s="78"/>
      <c r="F24" s="78"/>
      <c r="G24" s="78"/>
    </row>
    <row r="25" spans="2:7" x14ac:dyDescent="0.25">
      <c r="B25" s="31" t="s">
        <v>89</v>
      </c>
    </row>
    <row r="26" spans="2:7" x14ac:dyDescent="0.25">
      <c r="B26" s="94" t="s">
        <v>60</v>
      </c>
    </row>
  </sheetData>
  <mergeCells count="2">
    <mergeCell ref="B6:G6"/>
    <mergeCell ref="B8:G8"/>
  </mergeCells>
  <pageMargins left="0.78" right="0.67" top="0.52" bottom="0.59" header="0" footer="0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E186-0581-4504-828B-9786DE432CA1}">
  <dimension ref="A1:O26"/>
  <sheetViews>
    <sheetView workbookViewId="0"/>
  </sheetViews>
  <sheetFormatPr baseColWidth="10" defaultRowHeight="14.25" x14ac:dyDescent="0.25"/>
  <cols>
    <col min="1" max="1" width="1.7109375" style="10" customWidth="1"/>
    <col min="2" max="2" width="41.7109375" style="10" customWidth="1"/>
    <col min="3" max="3" width="14.7109375" style="10" customWidth="1"/>
    <col min="4" max="4" width="18.7109375" style="10" customWidth="1"/>
    <col min="5" max="5" width="17.7109375" style="10" customWidth="1"/>
    <col min="6" max="6" width="15.7109375" style="10" customWidth="1"/>
    <col min="7" max="7" width="19.7109375" style="10" customWidth="1"/>
    <col min="8" max="16384" width="11.42578125" style="10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x14ac:dyDescent="0.25">
      <c r="B7" s="23"/>
    </row>
    <row r="8" spans="1:15" ht="13.5" customHeight="1" x14ac:dyDescent="0.25">
      <c r="B8" s="387" t="s">
        <v>93</v>
      </c>
      <c r="C8" s="405"/>
      <c r="D8" s="405"/>
      <c r="E8" s="405"/>
      <c r="F8" s="405"/>
      <c r="G8" s="406"/>
    </row>
    <row r="9" spans="1:15" ht="13.5" customHeight="1" x14ac:dyDescent="0.25">
      <c r="B9" s="48"/>
    </row>
    <row r="10" spans="1:15" s="108" customFormat="1" ht="60" customHeight="1" x14ac:dyDescent="0.25">
      <c r="B10" s="109"/>
      <c r="C10" s="68" t="s">
        <v>55</v>
      </c>
      <c r="D10" s="68" t="s">
        <v>87</v>
      </c>
      <c r="E10" s="68" t="s">
        <v>57</v>
      </c>
      <c r="F10" s="68" t="s">
        <v>58</v>
      </c>
      <c r="G10" s="68" t="s">
        <v>88</v>
      </c>
    </row>
    <row r="11" spans="1:15" s="87" customFormat="1" ht="12.75" customHeight="1" x14ac:dyDescent="0.25"/>
    <row r="12" spans="1:15" ht="18" customHeight="1" x14ac:dyDescent="0.25">
      <c r="B12" s="23" t="s">
        <v>63</v>
      </c>
      <c r="C12" s="110">
        <v>17</v>
      </c>
      <c r="D12" s="71">
        <v>6</v>
      </c>
      <c r="E12" s="110">
        <v>5443</v>
      </c>
      <c r="F12" s="110">
        <v>2148</v>
      </c>
      <c r="G12" s="117">
        <f t="shared" ref="G12:G19" si="0">+F12/E12</f>
        <v>0.39463531140914937</v>
      </c>
    </row>
    <row r="13" spans="1:15" ht="18" customHeight="1" x14ac:dyDescent="0.25">
      <c r="B13" s="23" t="s">
        <v>65</v>
      </c>
      <c r="C13" s="110">
        <v>9</v>
      </c>
      <c r="D13" s="71">
        <v>7</v>
      </c>
      <c r="E13" s="110">
        <v>6785</v>
      </c>
      <c r="F13" s="110">
        <v>5109</v>
      </c>
      <c r="G13" s="117">
        <f t="shared" si="0"/>
        <v>0.7529845246868091</v>
      </c>
    </row>
    <row r="14" spans="1:15" ht="18" customHeight="1" x14ac:dyDescent="0.25">
      <c r="B14" s="23" t="s">
        <v>67</v>
      </c>
      <c r="C14" s="110">
        <v>10</v>
      </c>
      <c r="D14" s="71">
        <v>8</v>
      </c>
      <c r="E14" s="110">
        <v>13794</v>
      </c>
      <c r="F14" s="110">
        <v>11454</v>
      </c>
      <c r="G14" s="117">
        <f t="shared" si="0"/>
        <v>0.83036102653327537</v>
      </c>
    </row>
    <row r="15" spans="1:15" ht="18" customHeight="1" x14ac:dyDescent="0.25">
      <c r="B15" s="23" t="s">
        <v>69</v>
      </c>
      <c r="C15" s="110">
        <v>13</v>
      </c>
      <c r="D15" s="71">
        <v>10</v>
      </c>
      <c r="E15" s="110">
        <v>32243</v>
      </c>
      <c r="F15" s="110">
        <v>24230</v>
      </c>
      <c r="G15" s="117">
        <f t="shared" si="0"/>
        <v>0.75148094159972711</v>
      </c>
    </row>
    <row r="16" spans="1:15" ht="18" customHeight="1" x14ac:dyDescent="0.25">
      <c r="B16" s="23" t="s">
        <v>71</v>
      </c>
      <c r="C16" s="110">
        <v>11</v>
      </c>
      <c r="D16" s="71">
        <v>9</v>
      </c>
      <c r="E16" s="110">
        <v>42449</v>
      </c>
      <c r="F16" s="110">
        <v>35028</v>
      </c>
      <c r="G16" s="117">
        <f t="shared" si="0"/>
        <v>0.82517844943343777</v>
      </c>
    </row>
    <row r="17" spans="2:7" ht="18" customHeight="1" x14ac:dyDescent="0.25">
      <c r="B17" s="23" t="s">
        <v>73</v>
      </c>
      <c r="C17" s="71">
        <v>6</v>
      </c>
      <c r="D17" s="71">
        <v>6</v>
      </c>
      <c r="E17" s="110">
        <v>45670</v>
      </c>
      <c r="F17" s="110">
        <v>45670</v>
      </c>
      <c r="G17" s="117">
        <f t="shared" si="0"/>
        <v>1</v>
      </c>
    </row>
    <row r="18" spans="2:7" ht="18" customHeight="1" x14ac:dyDescent="0.25">
      <c r="B18" s="23" t="s">
        <v>75</v>
      </c>
      <c r="C18" s="71">
        <v>6</v>
      </c>
      <c r="D18" s="71">
        <v>6</v>
      </c>
      <c r="E18" s="110">
        <v>80145</v>
      </c>
      <c r="F18" s="110">
        <v>80145</v>
      </c>
      <c r="G18" s="117">
        <f t="shared" si="0"/>
        <v>1</v>
      </c>
    </row>
    <row r="19" spans="2:7" ht="18" customHeight="1" x14ac:dyDescent="0.25">
      <c r="B19" s="23" t="s">
        <v>77</v>
      </c>
      <c r="C19" s="71">
        <v>7</v>
      </c>
      <c r="D19" s="71">
        <v>7</v>
      </c>
      <c r="E19" s="110">
        <v>165679</v>
      </c>
      <c r="F19" s="110">
        <v>165679</v>
      </c>
      <c r="G19" s="117">
        <f t="shared" si="0"/>
        <v>1</v>
      </c>
    </row>
    <row r="20" spans="2:7" ht="18" customHeight="1" x14ac:dyDescent="0.25">
      <c r="B20" s="23" t="s">
        <v>79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</row>
    <row r="21" spans="2:7" ht="18" customHeight="1" x14ac:dyDescent="0.25">
      <c r="B21" s="23" t="s">
        <v>81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2:7" ht="18" customHeight="1" x14ac:dyDescent="0.25">
      <c r="B22" s="23" t="s">
        <v>83</v>
      </c>
      <c r="C22" s="71">
        <v>1</v>
      </c>
      <c r="D22" s="71">
        <v>1</v>
      </c>
      <c r="E22" s="71">
        <v>143526</v>
      </c>
      <c r="F22" s="71">
        <v>143526</v>
      </c>
      <c r="G22" s="117">
        <f>+F22/E22</f>
        <v>1</v>
      </c>
    </row>
    <row r="23" spans="2:7" ht="18" customHeight="1" x14ac:dyDescent="0.25">
      <c r="B23" s="23" t="s">
        <v>39</v>
      </c>
      <c r="C23" s="115">
        <f>SUM(C12:C22)</f>
        <v>80</v>
      </c>
      <c r="D23" s="116">
        <f>SUM(D12:D22)</f>
        <v>60</v>
      </c>
      <c r="E23" s="112">
        <f>SUM(E12:E22)</f>
        <v>535734</v>
      </c>
      <c r="F23" s="112">
        <f>SUM(F12:F22)</f>
        <v>512989</v>
      </c>
      <c r="G23" s="105">
        <f>+F23/E23</f>
        <v>0.95754422903903802</v>
      </c>
    </row>
    <row r="24" spans="2:7" ht="6" customHeight="1" thickBot="1" x14ac:dyDescent="0.3">
      <c r="B24" s="78"/>
      <c r="C24" s="78"/>
      <c r="D24" s="78"/>
      <c r="E24" s="78"/>
      <c r="F24" s="78"/>
      <c r="G24" s="78"/>
    </row>
    <row r="25" spans="2:7" x14ac:dyDescent="0.25">
      <c r="B25" s="31" t="s">
        <v>89</v>
      </c>
    </row>
    <row r="26" spans="2:7" x14ac:dyDescent="0.25">
      <c r="B26" s="94" t="s">
        <v>60</v>
      </c>
    </row>
  </sheetData>
  <mergeCells count="2">
    <mergeCell ref="B6:G6"/>
    <mergeCell ref="B8:G8"/>
  </mergeCells>
  <pageMargins left="0.78" right="0.66" top="0.52" bottom="0.59" header="0" footer="0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F6AC-5B96-4875-8F16-558039516094}">
  <dimension ref="A1:O26"/>
  <sheetViews>
    <sheetView workbookViewId="0"/>
  </sheetViews>
  <sheetFormatPr baseColWidth="10" defaultRowHeight="14.25" x14ac:dyDescent="0.25"/>
  <cols>
    <col min="1" max="1" width="1.7109375" style="10" customWidth="1"/>
    <col min="2" max="2" width="41.7109375" style="10" customWidth="1"/>
    <col min="3" max="3" width="14.7109375" style="10" customWidth="1"/>
    <col min="4" max="4" width="18.7109375" style="10" customWidth="1"/>
    <col min="5" max="5" width="17.7109375" style="10" customWidth="1"/>
    <col min="6" max="6" width="15.7109375" style="10" customWidth="1"/>
    <col min="7" max="7" width="19.7109375" style="10" customWidth="1"/>
    <col min="8" max="16384" width="11.42578125" style="10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x14ac:dyDescent="0.25">
      <c r="B7" s="23"/>
    </row>
    <row r="8" spans="1:15" ht="13.5" customHeight="1" x14ac:dyDescent="0.25">
      <c r="B8" s="387" t="s">
        <v>94</v>
      </c>
      <c r="C8" s="405"/>
      <c r="D8" s="405"/>
      <c r="E8" s="405"/>
      <c r="F8" s="405"/>
      <c r="G8" s="406"/>
    </row>
    <row r="9" spans="1:15" ht="13.5" customHeight="1" x14ac:dyDescent="0.25">
      <c r="B9" s="48"/>
    </row>
    <row r="10" spans="1:15" s="108" customFormat="1" ht="60" customHeight="1" x14ac:dyDescent="0.25">
      <c r="B10" s="109"/>
      <c r="C10" s="68" t="s">
        <v>55</v>
      </c>
      <c r="D10" s="68" t="s">
        <v>87</v>
      </c>
      <c r="E10" s="68" t="s">
        <v>57</v>
      </c>
      <c r="F10" s="68" t="s">
        <v>58</v>
      </c>
      <c r="G10" s="68" t="s">
        <v>88</v>
      </c>
    </row>
    <row r="11" spans="1:15" s="87" customFormat="1" ht="12.75" customHeight="1" x14ac:dyDescent="0.25"/>
    <row r="12" spans="1:15" ht="18" customHeight="1" x14ac:dyDescent="0.25">
      <c r="B12" s="23" t="s">
        <v>63</v>
      </c>
      <c r="C12" s="110">
        <v>5</v>
      </c>
      <c r="D12" s="71">
        <v>2</v>
      </c>
      <c r="E12" s="71">
        <v>2064</v>
      </c>
      <c r="F12" s="71">
        <v>847</v>
      </c>
      <c r="G12" s="101">
        <f t="shared" ref="G12:G20" si="0">+F12/E12</f>
        <v>0.41036821705426357</v>
      </c>
    </row>
    <row r="13" spans="1:15" ht="18" customHeight="1" x14ac:dyDescent="0.25">
      <c r="B13" s="23" t="s">
        <v>65</v>
      </c>
      <c r="C13" s="110">
        <v>15</v>
      </c>
      <c r="D13" s="110">
        <v>3</v>
      </c>
      <c r="E13" s="110">
        <v>11281</v>
      </c>
      <c r="F13" s="110">
        <v>2139</v>
      </c>
      <c r="G13" s="101">
        <f t="shared" si="0"/>
        <v>0.18961085010194131</v>
      </c>
    </row>
    <row r="14" spans="1:15" ht="18" customHeight="1" x14ac:dyDescent="0.25">
      <c r="B14" s="23" t="s">
        <v>67</v>
      </c>
      <c r="C14" s="110">
        <v>19</v>
      </c>
      <c r="D14" s="110">
        <v>12</v>
      </c>
      <c r="E14" s="110">
        <v>29629</v>
      </c>
      <c r="F14" s="110">
        <v>18800</v>
      </c>
      <c r="G14" s="101">
        <f t="shared" si="0"/>
        <v>0.63451348341152247</v>
      </c>
    </row>
    <row r="15" spans="1:15" ht="18" customHeight="1" x14ac:dyDescent="0.25">
      <c r="B15" s="23" t="s">
        <v>69</v>
      </c>
      <c r="C15" s="110">
        <v>16</v>
      </c>
      <c r="D15" s="110">
        <v>13</v>
      </c>
      <c r="E15" s="110">
        <v>40344</v>
      </c>
      <c r="F15" s="110">
        <v>33298</v>
      </c>
      <c r="G15" s="101">
        <f t="shared" si="0"/>
        <v>0.82535197303192542</v>
      </c>
    </row>
    <row r="16" spans="1:15" ht="18" customHeight="1" x14ac:dyDescent="0.25">
      <c r="B16" s="23" t="s">
        <v>71</v>
      </c>
      <c r="C16" s="110">
        <v>16</v>
      </c>
      <c r="D16" s="110">
        <v>16</v>
      </c>
      <c r="E16" s="110">
        <v>63002</v>
      </c>
      <c r="F16" s="110">
        <v>63002</v>
      </c>
      <c r="G16" s="101">
        <f t="shared" si="0"/>
        <v>1</v>
      </c>
    </row>
    <row r="17" spans="2:7" ht="18" customHeight="1" x14ac:dyDescent="0.25">
      <c r="B17" s="23" t="s">
        <v>73</v>
      </c>
      <c r="C17" s="110">
        <v>10</v>
      </c>
      <c r="D17" s="110">
        <v>9</v>
      </c>
      <c r="E17" s="110">
        <v>61813</v>
      </c>
      <c r="F17" s="110">
        <v>56569</v>
      </c>
      <c r="G17" s="101">
        <f t="shared" si="0"/>
        <v>0.91516347693850808</v>
      </c>
    </row>
    <row r="18" spans="2:7" ht="18" customHeight="1" x14ac:dyDescent="0.25">
      <c r="B18" s="23" t="s">
        <v>75</v>
      </c>
      <c r="C18" s="110">
        <v>10</v>
      </c>
      <c r="D18" s="110">
        <v>10</v>
      </c>
      <c r="E18" s="110">
        <v>128239</v>
      </c>
      <c r="F18" s="110">
        <v>128239</v>
      </c>
      <c r="G18" s="101">
        <f t="shared" si="0"/>
        <v>1</v>
      </c>
    </row>
    <row r="19" spans="2:7" ht="18" customHeight="1" x14ac:dyDescent="0.25">
      <c r="B19" s="23" t="s">
        <v>77</v>
      </c>
      <c r="C19" s="110">
        <v>4</v>
      </c>
      <c r="D19" s="110">
        <v>4</v>
      </c>
      <c r="E19" s="110">
        <v>115435</v>
      </c>
      <c r="F19" s="110">
        <v>115435</v>
      </c>
      <c r="G19" s="101">
        <f t="shared" si="0"/>
        <v>1</v>
      </c>
    </row>
    <row r="20" spans="2:7" ht="18" customHeight="1" x14ac:dyDescent="0.25">
      <c r="B20" s="23" t="s">
        <v>79</v>
      </c>
      <c r="C20" s="110">
        <v>1</v>
      </c>
      <c r="D20" s="110">
        <v>1</v>
      </c>
      <c r="E20" s="110">
        <v>55303</v>
      </c>
      <c r="F20" s="110">
        <v>55303</v>
      </c>
      <c r="G20" s="101">
        <f t="shared" si="0"/>
        <v>1</v>
      </c>
    </row>
    <row r="21" spans="2:7" ht="18" customHeight="1" x14ac:dyDescent="0.25">
      <c r="B21" s="23" t="s">
        <v>81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2:7" ht="18" customHeight="1" x14ac:dyDescent="0.25">
      <c r="B22" s="23" t="s">
        <v>83</v>
      </c>
      <c r="C22" s="110">
        <v>1</v>
      </c>
      <c r="D22" s="110">
        <v>1</v>
      </c>
      <c r="E22" s="110">
        <v>111945</v>
      </c>
      <c r="F22" s="110">
        <v>111945</v>
      </c>
      <c r="G22" s="101">
        <f>+F22/E22</f>
        <v>1</v>
      </c>
    </row>
    <row r="23" spans="2:7" ht="18" customHeight="1" x14ac:dyDescent="0.25">
      <c r="B23" s="23" t="s">
        <v>39</v>
      </c>
      <c r="C23" s="112">
        <f>SUM(C12:C22)</f>
        <v>97</v>
      </c>
      <c r="D23" s="116">
        <f>SUM(D12:D22)</f>
        <v>71</v>
      </c>
      <c r="E23" s="112">
        <f>SUM(E12:E22)</f>
        <v>619055</v>
      </c>
      <c r="F23" s="112">
        <f>SUM(F12:F22)</f>
        <v>585577</v>
      </c>
      <c r="G23" s="102">
        <f>+F23/E23</f>
        <v>0.94592079863663159</v>
      </c>
    </row>
    <row r="24" spans="2:7" ht="3" customHeight="1" thickBot="1" x14ac:dyDescent="0.3">
      <c r="B24" s="78"/>
      <c r="C24" s="78"/>
      <c r="D24" s="78"/>
      <c r="E24" s="78"/>
      <c r="F24" s="78"/>
      <c r="G24" s="78"/>
    </row>
    <row r="25" spans="2:7" x14ac:dyDescent="0.25">
      <c r="B25" s="31" t="s">
        <v>89</v>
      </c>
    </row>
    <row r="26" spans="2:7" x14ac:dyDescent="0.25">
      <c r="B26" s="94" t="s">
        <v>60</v>
      </c>
    </row>
  </sheetData>
  <mergeCells count="2">
    <mergeCell ref="B6:G6"/>
    <mergeCell ref="B8:G8"/>
  </mergeCells>
  <pageMargins left="0.78" right="0.67" top="0.5" bottom="0.59" header="0" footer="0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1F516-52FD-40AD-9AB2-5F1FB0B8D2CE}">
  <dimension ref="A1:O26"/>
  <sheetViews>
    <sheetView workbookViewId="0"/>
  </sheetViews>
  <sheetFormatPr baseColWidth="10" defaultRowHeight="14.25" x14ac:dyDescent="0.25"/>
  <cols>
    <col min="1" max="1" width="1.7109375" style="10" customWidth="1"/>
    <col min="2" max="2" width="41.7109375" style="10" customWidth="1"/>
    <col min="3" max="3" width="14.7109375" style="10" customWidth="1"/>
    <col min="4" max="4" width="18.7109375" style="10" customWidth="1"/>
    <col min="5" max="5" width="17.7109375" style="10" customWidth="1"/>
    <col min="6" max="6" width="15.7109375" style="10" customWidth="1"/>
    <col min="7" max="7" width="19.7109375" style="10" customWidth="1"/>
    <col min="8" max="16384" width="11.42578125" style="10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x14ac:dyDescent="0.25">
      <c r="B7" s="23"/>
    </row>
    <row r="8" spans="1:15" ht="13.5" customHeight="1" x14ac:dyDescent="0.25">
      <c r="B8" s="387" t="s">
        <v>95</v>
      </c>
      <c r="C8" s="405"/>
      <c r="D8" s="405"/>
      <c r="E8" s="405"/>
      <c r="F8" s="405"/>
      <c r="G8" s="406"/>
    </row>
    <row r="9" spans="1:15" ht="13.5" customHeight="1" x14ac:dyDescent="0.25">
      <c r="B9" s="48"/>
    </row>
    <row r="10" spans="1:15" s="108" customFormat="1" ht="60" customHeight="1" x14ac:dyDescent="0.25">
      <c r="B10" s="109"/>
      <c r="C10" s="68" t="s">
        <v>55</v>
      </c>
      <c r="D10" s="68" t="s">
        <v>87</v>
      </c>
      <c r="E10" s="68" t="s">
        <v>57</v>
      </c>
      <c r="F10" s="68" t="s">
        <v>58</v>
      </c>
      <c r="G10" s="68" t="s">
        <v>88</v>
      </c>
    </row>
    <row r="11" spans="1:15" s="87" customFormat="1" ht="12.75" customHeight="1" x14ac:dyDescent="0.25"/>
    <row r="12" spans="1:15" ht="18" customHeight="1" x14ac:dyDescent="0.25">
      <c r="B12" s="23" t="s">
        <v>63</v>
      </c>
      <c r="C12" s="110">
        <v>16</v>
      </c>
      <c r="D12" s="71">
        <v>5</v>
      </c>
      <c r="E12" s="110">
        <v>5179</v>
      </c>
      <c r="F12" s="110">
        <v>1965</v>
      </c>
      <c r="G12" s="101">
        <f>+F12/E12</f>
        <v>0.3794168758447577</v>
      </c>
    </row>
    <row r="13" spans="1:15" ht="18" customHeight="1" x14ac:dyDescent="0.25">
      <c r="B13" s="23" t="s">
        <v>65</v>
      </c>
      <c r="C13" s="110">
        <v>13</v>
      </c>
      <c r="D13" s="110">
        <v>11</v>
      </c>
      <c r="E13" s="110">
        <v>9719</v>
      </c>
      <c r="F13" s="110">
        <v>8514</v>
      </c>
      <c r="G13" s="101">
        <f t="shared" ref="G13:G22" si="0">+F13/E13</f>
        <v>0.876016051034057</v>
      </c>
    </row>
    <row r="14" spans="1:15" ht="18" customHeight="1" x14ac:dyDescent="0.25">
      <c r="B14" s="23" t="s">
        <v>67</v>
      </c>
      <c r="C14" s="110">
        <v>18</v>
      </c>
      <c r="D14" s="110">
        <v>15</v>
      </c>
      <c r="E14" s="110">
        <v>28034</v>
      </c>
      <c r="F14" s="110">
        <v>23638</v>
      </c>
      <c r="G14" s="101">
        <f t="shared" si="0"/>
        <v>0.8431904116430049</v>
      </c>
    </row>
    <row r="15" spans="1:15" ht="18" customHeight="1" x14ac:dyDescent="0.25">
      <c r="B15" s="23" t="s">
        <v>69</v>
      </c>
      <c r="C15" s="110">
        <v>10</v>
      </c>
      <c r="D15" s="110">
        <v>8</v>
      </c>
      <c r="E15" s="110">
        <v>26097</v>
      </c>
      <c r="F15" s="110">
        <v>20841</v>
      </c>
      <c r="G15" s="101">
        <f t="shared" si="0"/>
        <v>0.79859753994712035</v>
      </c>
    </row>
    <row r="16" spans="1:15" ht="18" customHeight="1" x14ac:dyDescent="0.25">
      <c r="B16" s="23" t="s">
        <v>71</v>
      </c>
      <c r="C16" s="110">
        <v>18</v>
      </c>
      <c r="D16" s="110">
        <v>17</v>
      </c>
      <c r="E16" s="110">
        <v>65019</v>
      </c>
      <c r="F16" s="110">
        <v>60945</v>
      </c>
      <c r="G16" s="101">
        <f t="shared" si="0"/>
        <v>0.93734139251603377</v>
      </c>
    </row>
    <row r="17" spans="2:7" ht="18" customHeight="1" x14ac:dyDescent="0.25">
      <c r="B17" s="23" t="s">
        <v>73</v>
      </c>
      <c r="C17" s="110">
        <v>8</v>
      </c>
      <c r="D17" s="110">
        <v>8</v>
      </c>
      <c r="E17" s="110">
        <v>57535</v>
      </c>
      <c r="F17" s="110">
        <v>57535</v>
      </c>
      <c r="G17" s="101">
        <f t="shared" si="0"/>
        <v>1</v>
      </c>
    </row>
    <row r="18" spans="2:7" ht="18" customHeight="1" x14ac:dyDescent="0.25">
      <c r="B18" s="23" t="s">
        <v>75</v>
      </c>
      <c r="C18" s="110">
        <v>3</v>
      </c>
      <c r="D18" s="110">
        <v>3</v>
      </c>
      <c r="E18" s="110">
        <v>41691</v>
      </c>
      <c r="F18" s="110">
        <v>41691</v>
      </c>
      <c r="G18" s="101">
        <f t="shared" si="0"/>
        <v>1</v>
      </c>
    </row>
    <row r="19" spans="2:7" ht="18" customHeight="1" x14ac:dyDescent="0.25">
      <c r="B19" s="23" t="s">
        <v>77</v>
      </c>
      <c r="C19" s="110">
        <v>8</v>
      </c>
      <c r="D19" s="110">
        <v>8</v>
      </c>
      <c r="E19" s="110">
        <v>245306</v>
      </c>
      <c r="F19" s="110">
        <v>245306</v>
      </c>
      <c r="G19" s="101">
        <f t="shared" si="0"/>
        <v>1</v>
      </c>
    </row>
    <row r="20" spans="2:7" ht="18" customHeight="1" x14ac:dyDescent="0.25">
      <c r="B20" s="23" t="s">
        <v>79</v>
      </c>
      <c r="C20" s="110">
        <v>7</v>
      </c>
      <c r="D20" s="110">
        <v>7</v>
      </c>
      <c r="E20" s="110">
        <v>544721</v>
      </c>
      <c r="F20" s="110">
        <v>544721</v>
      </c>
      <c r="G20" s="101">
        <f t="shared" si="0"/>
        <v>1</v>
      </c>
    </row>
    <row r="21" spans="2:7" ht="18" customHeight="1" x14ac:dyDescent="0.25">
      <c r="B21" s="23" t="s">
        <v>81</v>
      </c>
      <c r="C21" s="110">
        <v>1</v>
      </c>
      <c r="D21" s="110">
        <v>1</v>
      </c>
      <c r="E21" s="110">
        <v>159054</v>
      </c>
      <c r="F21" s="110">
        <v>159054</v>
      </c>
      <c r="G21" s="101">
        <f t="shared" si="0"/>
        <v>1</v>
      </c>
    </row>
    <row r="22" spans="2:7" ht="18" customHeight="1" x14ac:dyDescent="0.25">
      <c r="B22" s="23" t="s">
        <v>83</v>
      </c>
      <c r="C22" s="110">
        <v>1</v>
      </c>
      <c r="D22" s="110">
        <v>1</v>
      </c>
      <c r="E22" s="110">
        <v>592346</v>
      </c>
      <c r="F22" s="110">
        <v>592346</v>
      </c>
      <c r="G22" s="101">
        <f t="shared" si="0"/>
        <v>1</v>
      </c>
    </row>
    <row r="23" spans="2:7" ht="18" customHeight="1" x14ac:dyDescent="0.25">
      <c r="B23" s="23" t="s">
        <v>39</v>
      </c>
      <c r="C23" s="112">
        <f>SUM(C12:C22)</f>
        <v>103</v>
      </c>
      <c r="D23" s="116">
        <f>SUM(D12:D22)</f>
        <v>84</v>
      </c>
      <c r="E23" s="112">
        <f>SUM(E12:E22)</f>
        <v>1774701</v>
      </c>
      <c r="F23" s="112">
        <f>SUM(F12:F22)</f>
        <v>1756556</v>
      </c>
      <c r="G23" s="102">
        <f>+F23/E23</f>
        <v>0.98977574250535727</v>
      </c>
    </row>
    <row r="24" spans="2:7" ht="1.5" customHeight="1" thickBot="1" x14ac:dyDescent="0.3">
      <c r="B24" s="78"/>
      <c r="C24" s="78"/>
      <c r="D24" s="78"/>
      <c r="E24" s="78"/>
      <c r="F24" s="78"/>
      <c r="G24" s="78"/>
    </row>
    <row r="25" spans="2:7" x14ac:dyDescent="0.25">
      <c r="B25" s="94" t="s">
        <v>60</v>
      </c>
    </row>
    <row r="26" spans="2:7" x14ac:dyDescent="0.25">
      <c r="B26" s="31"/>
    </row>
  </sheetData>
  <mergeCells count="2">
    <mergeCell ref="B6:G6"/>
    <mergeCell ref="B8:G8"/>
  </mergeCells>
  <pageMargins left="0.79" right="0.66" top="0.52" bottom="0.57999999999999996" header="0" footer="0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E4F5-3ED0-4B35-B663-7AF2E65CF1B8}">
  <dimension ref="A1:O26"/>
  <sheetViews>
    <sheetView workbookViewId="0"/>
  </sheetViews>
  <sheetFormatPr baseColWidth="10" defaultRowHeight="14.25" x14ac:dyDescent="0.25"/>
  <cols>
    <col min="1" max="1" width="1.7109375" style="10" customWidth="1"/>
    <col min="2" max="2" width="41.7109375" style="10" customWidth="1"/>
    <col min="3" max="3" width="14.7109375" style="10" customWidth="1"/>
    <col min="4" max="4" width="18.7109375" style="10" customWidth="1"/>
    <col min="5" max="5" width="17.7109375" style="10" customWidth="1"/>
    <col min="6" max="6" width="15.7109375" style="10" customWidth="1"/>
    <col min="7" max="7" width="19.7109375" style="10" customWidth="1"/>
    <col min="8" max="16384" width="11.42578125" style="10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x14ac:dyDescent="0.25">
      <c r="B7" s="23"/>
    </row>
    <row r="8" spans="1:15" ht="13.5" customHeight="1" x14ac:dyDescent="0.25">
      <c r="B8" s="387" t="s">
        <v>96</v>
      </c>
      <c r="C8" s="405"/>
      <c r="D8" s="405"/>
      <c r="E8" s="405"/>
      <c r="F8" s="405"/>
      <c r="G8" s="406"/>
    </row>
    <row r="9" spans="1:15" ht="13.5" customHeight="1" x14ac:dyDescent="0.25">
      <c r="B9" s="48"/>
    </row>
    <row r="10" spans="1:15" s="108" customFormat="1" ht="60" customHeight="1" x14ac:dyDescent="0.25">
      <c r="B10" s="109"/>
      <c r="C10" s="68" t="s">
        <v>55</v>
      </c>
      <c r="D10" s="68" t="s">
        <v>87</v>
      </c>
      <c r="E10" s="68" t="s">
        <v>57</v>
      </c>
      <c r="F10" s="68" t="s">
        <v>58</v>
      </c>
      <c r="G10" s="68" t="s">
        <v>88</v>
      </c>
    </row>
    <row r="11" spans="1:15" s="87" customFormat="1" ht="12.75" customHeight="1" x14ac:dyDescent="0.25"/>
    <row r="12" spans="1:15" ht="18" customHeight="1" x14ac:dyDescent="0.25">
      <c r="B12" s="23" t="s">
        <v>63</v>
      </c>
      <c r="C12" s="110">
        <v>1</v>
      </c>
      <c r="D12" s="110">
        <v>0</v>
      </c>
      <c r="E12" s="110">
        <v>305</v>
      </c>
      <c r="F12" s="110">
        <v>0</v>
      </c>
      <c r="G12" s="101">
        <f>+F12/E12</f>
        <v>0</v>
      </c>
    </row>
    <row r="13" spans="1:15" ht="18" customHeight="1" x14ac:dyDescent="0.25">
      <c r="B13" s="23" t="s">
        <v>65</v>
      </c>
      <c r="C13" s="110">
        <v>4</v>
      </c>
      <c r="D13" s="110">
        <v>3</v>
      </c>
      <c r="E13" s="110">
        <v>2906</v>
      </c>
      <c r="F13" s="110">
        <v>2097</v>
      </c>
      <c r="G13" s="101">
        <f t="shared" ref="G13:G23" si="0">+F13/E13</f>
        <v>0.72161046111493465</v>
      </c>
    </row>
    <row r="14" spans="1:15" ht="18" customHeight="1" x14ac:dyDescent="0.25">
      <c r="B14" s="23" t="s">
        <v>67</v>
      </c>
      <c r="C14" s="110">
        <v>9</v>
      </c>
      <c r="D14" s="110">
        <v>7</v>
      </c>
      <c r="E14" s="110">
        <v>12454</v>
      </c>
      <c r="F14" s="110">
        <v>9449</v>
      </c>
      <c r="G14" s="101">
        <f t="shared" si="0"/>
        <v>0.75871206038220651</v>
      </c>
    </row>
    <row r="15" spans="1:15" ht="18" customHeight="1" x14ac:dyDescent="0.25">
      <c r="B15" s="23" t="s">
        <v>69</v>
      </c>
      <c r="C15" s="110">
        <v>10</v>
      </c>
      <c r="D15" s="110">
        <v>8</v>
      </c>
      <c r="E15" s="110">
        <v>25117</v>
      </c>
      <c r="F15" s="110">
        <v>19859</v>
      </c>
      <c r="G15" s="101">
        <f t="shared" si="0"/>
        <v>0.79065971254528811</v>
      </c>
    </row>
    <row r="16" spans="1:15" ht="18" customHeight="1" x14ac:dyDescent="0.25">
      <c r="B16" s="23" t="s">
        <v>71</v>
      </c>
      <c r="C16" s="110">
        <v>18</v>
      </c>
      <c r="D16" s="110">
        <v>18</v>
      </c>
      <c r="E16" s="110">
        <v>70439</v>
      </c>
      <c r="F16" s="110">
        <v>70439</v>
      </c>
      <c r="G16" s="101">
        <f t="shared" si="0"/>
        <v>1</v>
      </c>
    </row>
    <row r="17" spans="2:7" ht="18" customHeight="1" x14ac:dyDescent="0.25">
      <c r="B17" s="23" t="s">
        <v>73</v>
      </c>
      <c r="C17" s="110">
        <v>26</v>
      </c>
      <c r="D17" s="110">
        <v>25</v>
      </c>
      <c r="E17" s="110">
        <v>183768</v>
      </c>
      <c r="F17" s="110">
        <v>176385</v>
      </c>
      <c r="G17" s="101">
        <f t="shared" si="0"/>
        <v>0.95982434373775627</v>
      </c>
    </row>
    <row r="18" spans="2:7" ht="18" customHeight="1" x14ac:dyDescent="0.25">
      <c r="B18" s="23" t="s">
        <v>75</v>
      </c>
      <c r="C18" s="110">
        <v>21</v>
      </c>
      <c r="D18" s="110">
        <v>20</v>
      </c>
      <c r="E18" s="110">
        <v>309557</v>
      </c>
      <c r="F18" s="110">
        <v>297697</v>
      </c>
      <c r="G18" s="101">
        <f t="shared" si="0"/>
        <v>0.96168718523567553</v>
      </c>
    </row>
    <row r="19" spans="2:7" ht="18" customHeight="1" x14ac:dyDescent="0.25">
      <c r="B19" s="23" t="s">
        <v>77</v>
      </c>
      <c r="C19" s="110">
        <v>13</v>
      </c>
      <c r="D19" s="110">
        <v>13</v>
      </c>
      <c r="E19" s="110">
        <v>407483</v>
      </c>
      <c r="F19" s="110">
        <v>407483</v>
      </c>
      <c r="G19" s="101">
        <f t="shared" si="0"/>
        <v>1</v>
      </c>
    </row>
    <row r="20" spans="2:7" ht="18" customHeight="1" x14ac:dyDescent="0.25">
      <c r="B20" s="23" t="s">
        <v>79</v>
      </c>
      <c r="C20" s="110">
        <v>2</v>
      </c>
      <c r="D20" s="110">
        <v>2</v>
      </c>
      <c r="E20" s="110">
        <v>129391</v>
      </c>
      <c r="F20" s="110">
        <v>129391</v>
      </c>
      <c r="G20" s="101">
        <f t="shared" si="0"/>
        <v>1</v>
      </c>
    </row>
    <row r="21" spans="2:7" ht="18" customHeight="1" x14ac:dyDescent="0.25">
      <c r="B21" s="23" t="s">
        <v>81</v>
      </c>
      <c r="C21" s="110">
        <v>1</v>
      </c>
      <c r="D21" s="110">
        <v>1</v>
      </c>
      <c r="E21" s="110">
        <v>140463</v>
      </c>
      <c r="F21" s="110">
        <v>140463</v>
      </c>
      <c r="G21" s="101">
        <f t="shared" si="0"/>
        <v>1</v>
      </c>
    </row>
    <row r="22" spans="2:7" ht="18" customHeight="1" x14ac:dyDescent="0.25">
      <c r="B22" s="23" t="s">
        <v>83</v>
      </c>
      <c r="C22" s="110">
        <v>1</v>
      </c>
      <c r="D22" s="110">
        <v>1</v>
      </c>
      <c r="E22" s="110">
        <v>686741</v>
      </c>
      <c r="F22" s="110">
        <v>686741</v>
      </c>
      <c r="G22" s="101">
        <f t="shared" si="0"/>
        <v>1</v>
      </c>
    </row>
    <row r="23" spans="2:7" ht="18" customHeight="1" x14ac:dyDescent="0.25">
      <c r="B23" s="23" t="s">
        <v>39</v>
      </c>
      <c r="C23" s="112">
        <f>SUM(C12:C22)</f>
        <v>106</v>
      </c>
      <c r="D23" s="116">
        <f>SUM(D12:D22)</f>
        <v>98</v>
      </c>
      <c r="E23" s="112">
        <f>SUM(E12:E22)</f>
        <v>1968624</v>
      </c>
      <c r="F23" s="112">
        <f>SUM(F12:F22)</f>
        <v>1940004</v>
      </c>
      <c r="G23" s="102">
        <f t="shared" si="0"/>
        <v>0.98546192670616639</v>
      </c>
    </row>
    <row r="24" spans="2:7" ht="3.75" customHeight="1" thickBot="1" x14ac:dyDescent="0.3">
      <c r="B24" s="78"/>
      <c r="C24" s="78"/>
      <c r="D24" s="78"/>
      <c r="E24" s="78"/>
      <c r="F24" s="78"/>
      <c r="G24" s="78"/>
    </row>
    <row r="25" spans="2:7" x14ac:dyDescent="0.25">
      <c r="B25" s="94" t="s">
        <v>60</v>
      </c>
    </row>
    <row r="26" spans="2:7" x14ac:dyDescent="0.25">
      <c r="B26" s="31"/>
    </row>
  </sheetData>
  <mergeCells count="2">
    <mergeCell ref="B6:G6"/>
    <mergeCell ref="B8:G8"/>
  </mergeCells>
  <pageMargins left="0.79" right="0.66" top="0.52" bottom="0.6" header="0" footer="0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1E78-9739-4566-A8F4-BB6EF7072709}">
  <dimension ref="B1:M58"/>
  <sheetViews>
    <sheetView workbookViewId="0"/>
  </sheetViews>
  <sheetFormatPr baseColWidth="10" defaultColWidth="11.42578125" defaultRowHeight="14.25" x14ac:dyDescent="0.25"/>
  <cols>
    <col min="1" max="1" width="1.7109375" style="10" customWidth="1"/>
    <col min="2" max="2" width="23" style="119" customWidth="1"/>
    <col min="3" max="6" width="9.140625" style="10" bestFit="1" customWidth="1"/>
    <col min="7" max="7" width="7.5703125" style="10" bestFit="1" customWidth="1"/>
    <col min="8" max="8" width="8.85546875" style="10" bestFit="1" customWidth="1"/>
    <col min="9" max="10" width="9.140625" style="10" bestFit="1" customWidth="1"/>
    <col min="11" max="11" width="10.140625" style="10" bestFit="1" customWidth="1"/>
    <col min="12" max="12" width="25" style="103" customWidth="1"/>
    <col min="13" max="13" width="11.42578125" style="96"/>
    <col min="14" max="16384" width="11.42578125" style="10"/>
  </cols>
  <sheetData>
    <row r="1" spans="2:13" s="3" customFormat="1" ht="20.25" customHeight="1" x14ac:dyDescent="0.25">
      <c r="L1" s="118"/>
      <c r="M1" s="118"/>
    </row>
    <row r="2" spans="2:13" s="3" customFormat="1" ht="9.75" customHeight="1" x14ac:dyDescent="0.25">
      <c r="L2" s="118"/>
      <c r="M2" s="118"/>
    </row>
    <row r="3" spans="2:13" s="3" customFormat="1" ht="15.75" customHeight="1" x14ac:dyDescent="0.25">
      <c r="L3" s="118"/>
      <c r="M3" s="118"/>
    </row>
    <row r="4" spans="2:13" s="3" customFormat="1" x14ac:dyDescent="0.25">
      <c r="L4" s="118"/>
      <c r="M4" s="118"/>
    </row>
    <row r="5" spans="2:13" s="3" customFormat="1" ht="15.75" customHeight="1" x14ac:dyDescent="0.25">
      <c r="L5" s="118"/>
      <c r="M5" s="118"/>
    </row>
    <row r="6" spans="2:13" s="3" customFormat="1" ht="31.5" customHeight="1" x14ac:dyDescent="0.25">
      <c r="B6" s="383" t="s">
        <v>0</v>
      </c>
      <c r="C6" s="383"/>
      <c r="D6" s="383"/>
      <c r="E6" s="383"/>
      <c r="F6" s="383"/>
      <c r="G6" s="383"/>
      <c r="H6" s="7"/>
      <c r="I6" s="7"/>
      <c r="J6" s="50"/>
      <c r="L6" s="118"/>
      <c r="M6" s="118"/>
    </row>
    <row r="7" spans="2:13" ht="15.75" customHeight="1" x14ac:dyDescent="0.25"/>
    <row r="8" spans="2:13" x14ac:dyDescent="0.25">
      <c r="B8" s="404" t="s">
        <v>97</v>
      </c>
      <c r="C8" s="405"/>
      <c r="D8" s="405"/>
      <c r="E8" s="405"/>
      <c r="F8" s="405"/>
      <c r="G8" s="405"/>
      <c r="H8" s="405"/>
      <c r="I8" s="405"/>
      <c r="J8" s="405"/>
      <c r="K8" s="406"/>
    </row>
    <row r="9" spans="2:13" ht="15" customHeight="1" x14ac:dyDescent="0.25">
      <c r="B9" s="48"/>
    </row>
    <row r="10" spans="2:13" ht="19.5" customHeight="1" x14ac:dyDescent="0.25">
      <c r="B10" s="120"/>
      <c r="C10" s="121" t="s">
        <v>6</v>
      </c>
      <c r="D10" s="121" t="s">
        <v>10</v>
      </c>
      <c r="E10" s="121" t="s">
        <v>11</v>
      </c>
      <c r="F10" s="121" t="s">
        <v>12</v>
      </c>
      <c r="G10" s="121" t="s">
        <v>13</v>
      </c>
      <c r="H10" s="121" t="s">
        <v>14</v>
      </c>
      <c r="I10" s="121" t="s">
        <v>15</v>
      </c>
      <c r="J10" s="121" t="s">
        <v>16</v>
      </c>
      <c r="K10" s="121" t="s">
        <v>17</v>
      </c>
    </row>
    <row r="11" spans="2:13" ht="12" customHeight="1" x14ac:dyDescent="0.25">
      <c r="B11" s="122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2:13" s="23" customFormat="1" ht="15.95" customHeight="1" x14ac:dyDescent="0.25">
      <c r="B12" s="122" t="s">
        <v>98</v>
      </c>
      <c r="C12" s="124">
        <v>1081951</v>
      </c>
      <c r="D12" s="124">
        <v>1370012</v>
      </c>
      <c r="E12" s="124">
        <v>1525272</v>
      </c>
      <c r="F12" s="124">
        <v>1875800</v>
      </c>
      <c r="G12" s="124">
        <v>787900</v>
      </c>
      <c r="H12" s="124">
        <v>948730</v>
      </c>
      <c r="I12" s="124">
        <v>1846832</v>
      </c>
      <c r="J12" s="124">
        <v>1976933</v>
      </c>
      <c r="K12" s="124">
        <f t="shared" ref="K12:K50" si="0">SUM(C12:J12)</f>
        <v>11413430</v>
      </c>
      <c r="L12" s="103"/>
      <c r="M12" s="125"/>
    </row>
    <row r="13" spans="2:13" ht="15.95" customHeight="1" x14ac:dyDescent="0.25">
      <c r="B13" s="126" t="s">
        <v>99</v>
      </c>
      <c r="C13" s="127">
        <v>23195</v>
      </c>
      <c r="D13" s="127">
        <v>27825</v>
      </c>
      <c r="E13" s="127">
        <v>41416</v>
      </c>
      <c r="F13" s="127">
        <v>45873</v>
      </c>
      <c r="G13" s="127">
        <v>20573</v>
      </c>
      <c r="H13" s="127">
        <v>20529</v>
      </c>
      <c r="I13" s="127">
        <v>65713</v>
      </c>
      <c r="J13" s="127">
        <v>54877</v>
      </c>
      <c r="K13" s="124">
        <f t="shared" si="0"/>
        <v>300001</v>
      </c>
      <c r="M13" s="125"/>
    </row>
    <row r="14" spans="2:13" ht="15.95" customHeight="1" x14ac:dyDescent="0.25">
      <c r="B14" s="126" t="s">
        <v>100</v>
      </c>
      <c r="C14" s="127">
        <v>8224</v>
      </c>
      <c r="D14" s="127">
        <v>9316</v>
      </c>
      <c r="E14" s="127">
        <v>13982</v>
      </c>
      <c r="F14" s="127">
        <v>5129</v>
      </c>
      <c r="G14" s="127">
        <v>7987</v>
      </c>
      <c r="H14" s="127">
        <v>2362</v>
      </c>
      <c r="I14" s="127">
        <v>32634</v>
      </c>
      <c r="J14" s="127">
        <v>26255</v>
      </c>
      <c r="K14" s="124">
        <f t="shared" si="0"/>
        <v>105889</v>
      </c>
      <c r="M14" s="125"/>
    </row>
    <row r="15" spans="2:13" ht="15.95" customHeight="1" x14ac:dyDescent="0.25">
      <c r="B15" s="122"/>
      <c r="C15" s="128"/>
      <c r="D15" s="128"/>
      <c r="E15" s="128"/>
      <c r="F15" s="128"/>
      <c r="G15" s="128"/>
      <c r="H15" s="128"/>
      <c r="I15" s="128"/>
      <c r="J15" s="128"/>
      <c r="K15" s="129"/>
      <c r="M15" s="125"/>
    </row>
    <row r="16" spans="2:13" s="23" customFormat="1" ht="15.95" customHeight="1" x14ac:dyDescent="0.25">
      <c r="B16" s="122" t="s">
        <v>101</v>
      </c>
      <c r="C16" s="124">
        <v>499</v>
      </c>
      <c r="D16" s="124">
        <v>646</v>
      </c>
      <c r="E16" s="124">
        <v>4880</v>
      </c>
      <c r="F16" s="124">
        <v>38</v>
      </c>
      <c r="G16" s="124">
        <v>29</v>
      </c>
      <c r="H16" s="124">
        <v>6399</v>
      </c>
      <c r="I16" s="130">
        <v>841</v>
      </c>
      <c r="J16" s="131">
        <v>6548</v>
      </c>
      <c r="K16" s="124">
        <f t="shared" si="0"/>
        <v>19880</v>
      </c>
      <c r="L16" s="103"/>
      <c r="M16" s="125"/>
    </row>
    <row r="17" spans="2:13" ht="15.95" customHeight="1" x14ac:dyDescent="0.25">
      <c r="B17" s="126" t="s">
        <v>99</v>
      </c>
      <c r="C17" s="127">
        <v>54</v>
      </c>
      <c r="D17" s="127">
        <v>1</v>
      </c>
      <c r="E17" s="127">
        <v>0</v>
      </c>
      <c r="F17" s="127">
        <v>1</v>
      </c>
      <c r="G17" s="127">
        <v>9</v>
      </c>
      <c r="H17" s="127">
        <v>59</v>
      </c>
      <c r="I17" s="127">
        <v>2</v>
      </c>
      <c r="J17" s="127">
        <v>203</v>
      </c>
      <c r="K17" s="124">
        <f t="shared" si="0"/>
        <v>329</v>
      </c>
      <c r="M17" s="125"/>
    </row>
    <row r="18" spans="2:13" ht="15.95" customHeight="1" x14ac:dyDescent="0.25">
      <c r="B18" s="126" t="s">
        <v>100</v>
      </c>
      <c r="C18" s="127">
        <v>193</v>
      </c>
      <c r="D18" s="127">
        <v>0</v>
      </c>
      <c r="E18" s="127">
        <v>2</v>
      </c>
      <c r="F18" s="127">
        <v>0</v>
      </c>
      <c r="G18" s="127">
        <v>0</v>
      </c>
      <c r="H18" s="127">
        <v>0</v>
      </c>
      <c r="I18" s="127">
        <v>4</v>
      </c>
      <c r="J18" s="127">
        <v>155</v>
      </c>
      <c r="K18" s="124">
        <f t="shared" si="0"/>
        <v>354</v>
      </c>
      <c r="M18" s="125"/>
    </row>
    <row r="19" spans="2:13" ht="15.95" customHeight="1" x14ac:dyDescent="0.25">
      <c r="B19" s="122"/>
      <c r="C19" s="128"/>
      <c r="D19" s="128"/>
      <c r="E19" s="128"/>
      <c r="F19" s="128"/>
      <c r="G19" s="128"/>
      <c r="H19" s="128"/>
      <c r="I19" s="128"/>
      <c r="J19" s="128"/>
      <c r="K19" s="129"/>
      <c r="M19" s="125"/>
    </row>
    <row r="20" spans="2:13" s="23" customFormat="1" ht="15.95" customHeight="1" x14ac:dyDescent="0.25">
      <c r="B20" s="122" t="s">
        <v>102</v>
      </c>
      <c r="C20" s="124">
        <v>47047</v>
      </c>
      <c r="D20" s="124">
        <v>80754</v>
      </c>
      <c r="E20" s="124">
        <v>78614</v>
      </c>
      <c r="F20" s="124">
        <v>61628</v>
      </c>
      <c r="G20" s="131">
        <v>39783</v>
      </c>
      <c r="H20" s="131">
        <v>36023</v>
      </c>
      <c r="I20" s="131">
        <v>124779</v>
      </c>
      <c r="J20" s="131">
        <v>129995</v>
      </c>
      <c r="K20" s="124">
        <f t="shared" si="0"/>
        <v>598623</v>
      </c>
      <c r="L20" s="132" t="s">
        <v>102</v>
      </c>
      <c r="M20" s="125"/>
    </row>
    <row r="21" spans="2:13" ht="15.95" customHeight="1" x14ac:dyDescent="0.25">
      <c r="B21" s="126" t="s">
        <v>99</v>
      </c>
      <c r="C21" s="127">
        <v>539</v>
      </c>
      <c r="D21" s="127">
        <v>1626</v>
      </c>
      <c r="E21" s="127">
        <v>1456</v>
      </c>
      <c r="F21" s="127">
        <v>295</v>
      </c>
      <c r="G21" s="127">
        <v>82</v>
      </c>
      <c r="H21" s="127">
        <v>277</v>
      </c>
      <c r="I21" s="127">
        <v>1008</v>
      </c>
      <c r="J21" s="127">
        <v>929</v>
      </c>
      <c r="K21" s="124">
        <f t="shared" si="0"/>
        <v>6212</v>
      </c>
      <c r="L21" s="132" t="s">
        <v>103</v>
      </c>
      <c r="M21" s="125"/>
    </row>
    <row r="22" spans="2:13" ht="15.95" customHeight="1" x14ac:dyDescent="0.25">
      <c r="B22" s="126" t="s">
        <v>100</v>
      </c>
      <c r="C22" s="127">
        <v>2312</v>
      </c>
      <c r="D22" s="127">
        <v>2986</v>
      </c>
      <c r="E22" s="127">
        <v>1706</v>
      </c>
      <c r="F22" s="127">
        <v>908</v>
      </c>
      <c r="G22" s="127">
        <v>1108</v>
      </c>
      <c r="H22" s="127">
        <v>5095</v>
      </c>
      <c r="I22" s="127">
        <v>7508</v>
      </c>
      <c r="J22" s="127">
        <v>3370</v>
      </c>
      <c r="K22" s="124">
        <f t="shared" si="0"/>
        <v>24993</v>
      </c>
      <c r="L22" s="132" t="s">
        <v>104</v>
      </c>
      <c r="M22" s="125"/>
    </row>
    <row r="23" spans="2:13" ht="15.95" customHeight="1" x14ac:dyDescent="0.25">
      <c r="B23" s="122"/>
      <c r="C23" s="129"/>
      <c r="D23" s="129"/>
      <c r="E23" s="129"/>
      <c r="F23" s="129"/>
      <c r="G23" s="129"/>
      <c r="H23" s="129"/>
      <c r="I23" s="129"/>
      <c r="J23" s="129"/>
      <c r="K23" s="129"/>
      <c r="L23" s="103" t="s">
        <v>105</v>
      </c>
      <c r="M23" s="125"/>
    </row>
    <row r="24" spans="2:13" s="23" customFormat="1" ht="15.95" customHeight="1" x14ac:dyDescent="0.25">
      <c r="B24" s="122" t="s">
        <v>103</v>
      </c>
      <c r="C24" s="124">
        <v>14367</v>
      </c>
      <c r="D24" s="124">
        <v>29086</v>
      </c>
      <c r="E24" s="124">
        <v>57570</v>
      </c>
      <c r="F24" s="124">
        <v>43087</v>
      </c>
      <c r="G24" s="124">
        <v>11680</v>
      </c>
      <c r="H24" s="124">
        <v>17281</v>
      </c>
      <c r="I24" s="124">
        <v>40387</v>
      </c>
      <c r="J24" s="124">
        <v>38707</v>
      </c>
      <c r="K24" s="124">
        <f t="shared" si="0"/>
        <v>252165</v>
      </c>
      <c r="L24" s="132" t="s">
        <v>106</v>
      </c>
      <c r="M24" s="125"/>
    </row>
    <row r="25" spans="2:13" ht="15.95" customHeight="1" x14ac:dyDescent="0.25">
      <c r="B25" s="126" t="s">
        <v>99</v>
      </c>
      <c r="C25" s="127">
        <v>57</v>
      </c>
      <c r="D25" s="127">
        <v>422</v>
      </c>
      <c r="E25" s="127">
        <v>2278</v>
      </c>
      <c r="F25" s="127">
        <v>249</v>
      </c>
      <c r="G25" s="127">
        <v>34</v>
      </c>
      <c r="H25" s="127">
        <v>54</v>
      </c>
      <c r="I25" s="127">
        <v>268</v>
      </c>
      <c r="J25" s="127">
        <v>229</v>
      </c>
      <c r="K25" s="124">
        <f t="shared" si="0"/>
        <v>3591</v>
      </c>
      <c r="L25" s="132" t="s">
        <v>103</v>
      </c>
      <c r="M25" s="125"/>
    </row>
    <row r="26" spans="2:13" ht="15.95" customHeight="1" x14ac:dyDescent="0.25">
      <c r="B26" s="126" t="s">
        <v>100</v>
      </c>
      <c r="C26" s="127">
        <v>253</v>
      </c>
      <c r="D26" s="127">
        <v>58</v>
      </c>
      <c r="E26" s="127">
        <v>106</v>
      </c>
      <c r="F26" s="127">
        <v>25</v>
      </c>
      <c r="G26" s="127">
        <v>451</v>
      </c>
      <c r="H26" s="127">
        <v>45</v>
      </c>
      <c r="I26" s="127">
        <v>872</v>
      </c>
      <c r="J26" s="127">
        <v>939</v>
      </c>
      <c r="K26" s="124">
        <f t="shared" si="0"/>
        <v>2749</v>
      </c>
      <c r="L26" s="132" t="s">
        <v>104</v>
      </c>
      <c r="M26" s="125"/>
    </row>
    <row r="27" spans="2:13" ht="15.95" customHeight="1" x14ac:dyDescent="0.25">
      <c r="B27" s="122"/>
      <c r="C27" s="129"/>
      <c r="D27" s="129"/>
      <c r="E27" s="129"/>
      <c r="F27" s="129"/>
      <c r="G27" s="129"/>
      <c r="H27" s="129"/>
      <c r="I27" s="129"/>
      <c r="J27" s="129"/>
      <c r="K27" s="129"/>
      <c r="L27" s="103" t="s">
        <v>105</v>
      </c>
      <c r="M27" s="125"/>
    </row>
    <row r="28" spans="2:13" s="23" customFormat="1" ht="15.95" customHeight="1" x14ac:dyDescent="0.25">
      <c r="B28" s="122" t="s">
        <v>104</v>
      </c>
      <c r="C28" s="124">
        <v>45</v>
      </c>
      <c r="D28" s="124">
        <v>78364</v>
      </c>
      <c r="E28" s="124">
        <v>2670</v>
      </c>
      <c r="F28" s="124">
        <v>382</v>
      </c>
      <c r="G28" s="124">
        <v>1793</v>
      </c>
      <c r="H28" s="124">
        <v>659</v>
      </c>
      <c r="I28" s="124">
        <v>426</v>
      </c>
      <c r="J28" s="124">
        <v>1053</v>
      </c>
      <c r="K28" s="124">
        <f t="shared" si="0"/>
        <v>85392</v>
      </c>
      <c r="L28" s="103"/>
      <c r="M28" s="125"/>
    </row>
    <row r="29" spans="2:13" ht="15.95" customHeight="1" x14ac:dyDescent="0.25">
      <c r="B29" s="126" t="s">
        <v>99</v>
      </c>
      <c r="C29" s="127">
        <v>1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127">
        <v>1</v>
      </c>
      <c r="J29" s="127">
        <v>370</v>
      </c>
      <c r="K29" s="124">
        <f t="shared" si="0"/>
        <v>372</v>
      </c>
      <c r="M29" s="125"/>
    </row>
    <row r="30" spans="2:13" ht="15.95" customHeight="1" x14ac:dyDescent="0.25">
      <c r="B30" s="126" t="s">
        <v>100</v>
      </c>
      <c r="C30" s="127">
        <v>0</v>
      </c>
      <c r="D30" s="127">
        <v>0</v>
      </c>
      <c r="E30" s="127">
        <v>3</v>
      </c>
      <c r="F30" s="127">
        <v>0</v>
      </c>
      <c r="G30" s="127">
        <v>0</v>
      </c>
      <c r="H30" s="127">
        <v>0</v>
      </c>
      <c r="I30" s="127">
        <v>0</v>
      </c>
      <c r="J30" s="127">
        <v>5</v>
      </c>
      <c r="K30" s="124">
        <f t="shared" si="0"/>
        <v>8</v>
      </c>
      <c r="M30" s="125"/>
    </row>
    <row r="31" spans="2:13" ht="15.95" customHeight="1" x14ac:dyDescent="0.25">
      <c r="B31" s="122"/>
      <c r="C31" s="129"/>
      <c r="D31" s="129"/>
      <c r="E31" s="129"/>
      <c r="F31" s="129"/>
      <c r="G31" s="129"/>
      <c r="H31" s="129"/>
      <c r="I31" s="129"/>
      <c r="J31" s="129"/>
      <c r="K31" s="129"/>
      <c r="L31" s="103" t="s">
        <v>105</v>
      </c>
      <c r="M31" s="125"/>
    </row>
    <row r="32" spans="2:13" s="23" customFormat="1" ht="15.95" customHeight="1" x14ac:dyDescent="0.25">
      <c r="B32" s="122" t="s">
        <v>105</v>
      </c>
      <c r="C32" s="124">
        <v>11057</v>
      </c>
      <c r="D32" s="124">
        <v>7360</v>
      </c>
      <c r="E32" s="124">
        <v>11822</v>
      </c>
      <c r="F32" s="124">
        <v>36383</v>
      </c>
      <c r="G32" s="124">
        <v>4463</v>
      </c>
      <c r="H32" s="124">
        <v>4203</v>
      </c>
      <c r="I32" s="124">
        <v>11058</v>
      </c>
      <c r="J32" s="124">
        <v>14057</v>
      </c>
      <c r="K32" s="124">
        <f t="shared" si="0"/>
        <v>100403</v>
      </c>
      <c r="L32" s="103"/>
      <c r="M32" s="125"/>
    </row>
    <row r="33" spans="2:13" ht="15.95" customHeight="1" x14ac:dyDescent="0.25">
      <c r="B33" s="126" t="s">
        <v>99</v>
      </c>
      <c r="C33" s="127">
        <v>94</v>
      </c>
      <c r="D33" s="127">
        <v>6</v>
      </c>
      <c r="E33" s="127">
        <v>314</v>
      </c>
      <c r="F33" s="127">
        <v>87</v>
      </c>
      <c r="G33" s="127">
        <v>20</v>
      </c>
      <c r="H33" s="127">
        <v>3</v>
      </c>
      <c r="I33" s="127">
        <v>73</v>
      </c>
      <c r="J33" s="127">
        <v>31</v>
      </c>
      <c r="K33" s="124">
        <f t="shared" si="0"/>
        <v>628</v>
      </c>
      <c r="M33" s="125"/>
    </row>
    <row r="34" spans="2:13" ht="15.95" customHeight="1" x14ac:dyDescent="0.25">
      <c r="B34" s="126" t="s">
        <v>100</v>
      </c>
      <c r="C34" s="127">
        <v>378</v>
      </c>
      <c r="D34" s="127">
        <v>126</v>
      </c>
      <c r="E34" s="127">
        <v>237</v>
      </c>
      <c r="F34" s="127">
        <v>13</v>
      </c>
      <c r="G34" s="127">
        <v>1760</v>
      </c>
      <c r="H34" s="127">
        <v>1307</v>
      </c>
      <c r="I34" s="127">
        <v>373</v>
      </c>
      <c r="J34" s="127">
        <v>652</v>
      </c>
      <c r="K34" s="124">
        <f t="shared" si="0"/>
        <v>4846</v>
      </c>
      <c r="M34" s="125"/>
    </row>
    <row r="35" spans="2:13" ht="15.95" customHeight="1" x14ac:dyDescent="0.25">
      <c r="B35" s="122"/>
      <c r="C35" s="128"/>
      <c r="D35" s="128"/>
      <c r="E35" s="128"/>
      <c r="F35" s="128"/>
      <c r="G35" s="128"/>
      <c r="H35" s="128"/>
      <c r="I35" s="128"/>
      <c r="J35" s="128"/>
      <c r="K35" s="129"/>
      <c r="M35" s="125"/>
    </row>
    <row r="36" spans="2:13" s="23" customFormat="1" ht="15.95" customHeight="1" x14ac:dyDescent="0.25">
      <c r="B36" s="122" t="s">
        <v>107</v>
      </c>
      <c r="C36" s="124">
        <v>184</v>
      </c>
      <c r="D36" s="124">
        <v>57</v>
      </c>
      <c r="E36" s="124">
        <v>759</v>
      </c>
      <c r="F36" s="124">
        <v>3057</v>
      </c>
      <c r="G36" s="130">
        <v>12</v>
      </c>
      <c r="H36" s="124">
        <v>89</v>
      </c>
      <c r="I36" s="124">
        <v>38</v>
      </c>
      <c r="J36" s="130">
        <v>158</v>
      </c>
      <c r="K36" s="124">
        <f t="shared" si="0"/>
        <v>4354</v>
      </c>
      <c r="L36" s="103"/>
      <c r="M36" s="125"/>
    </row>
    <row r="37" spans="2:13" ht="15.95" customHeight="1" x14ac:dyDescent="0.25">
      <c r="B37" s="126" t="s">
        <v>99</v>
      </c>
      <c r="C37" s="127">
        <v>1</v>
      </c>
      <c r="D37" s="127">
        <v>2</v>
      </c>
      <c r="E37" s="127">
        <v>0</v>
      </c>
      <c r="F37" s="127">
        <v>2</v>
      </c>
      <c r="G37" s="127">
        <v>2</v>
      </c>
      <c r="H37" s="127">
        <v>3</v>
      </c>
      <c r="I37" s="127">
        <v>3</v>
      </c>
      <c r="J37" s="127">
        <v>19</v>
      </c>
      <c r="K37" s="124">
        <f t="shared" si="0"/>
        <v>32</v>
      </c>
      <c r="M37" s="125"/>
    </row>
    <row r="38" spans="2:13" ht="15.95" customHeight="1" x14ac:dyDescent="0.25">
      <c r="B38" s="126" t="s">
        <v>100</v>
      </c>
      <c r="C38" s="127">
        <v>2</v>
      </c>
      <c r="D38" s="127">
        <v>0</v>
      </c>
      <c r="E38" s="127">
        <v>0</v>
      </c>
      <c r="F38" s="127">
        <v>4</v>
      </c>
      <c r="G38" s="127">
        <v>0</v>
      </c>
      <c r="H38" s="127">
        <v>0</v>
      </c>
      <c r="I38" s="127">
        <v>0</v>
      </c>
      <c r="J38" s="127">
        <v>1</v>
      </c>
      <c r="K38" s="133">
        <f t="shared" si="0"/>
        <v>7</v>
      </c>
      <c r="M38" s="125"/>
    </row>
    <row r="39" spans="2:13" ht="15.95" customHeight="1" x14ac:dyDescent="0.25">
      <c r="B39" s="122"/>
      <c r="C39" s="129"/>
      <c r="D39" s="129"/>
      <c r="E39" s="129"/>
      <c r="F39" s="129"/>
      <c r="G39" s="129"/>
      <c r="H39" s="129"/>
      <c r="I39" s="129"/>
      <c r="J39" s="129"/>
      <c r="K39" s="129"/>
      <c r="M39" s="125"/>
    </row>
    <row r="40" spans="2:13" s="23" customFormat="1" ht="15.95" customHeight="1" x14ac:dyDescent="0.25">
      <c r="B40" s="122" t="s">
        <v>108</v>
      </c>
      <c r="C40" s="124">
        <v>407</v>
      </c>
      <c r="D40" s="130">
        <v>2953</v>
      </c>
      <c r="E40" s="124">
        <v>1110</v>
      </c>
      <c r="F40" s="124">
        <v>8047</v>
      </c>
      <c r="G40" s="124">
        <v>801</v>
      </c>
      <c r="H40" s="124">
        <v>752</v>
      </c>
      <c r="I40" s="124">
        <v>909</v>
      </c>
      <c r="J40" s="124">
        <v>719</v>
      </c>
      <c r="K40" s="124">
        <f>SUM(C40:J40)</f>
        <v>15698</v>
      </c>
      <c r="L40" s="103"/>
      <c r="M40" s="125"/>
    </row>
    <row r="41" spans="2:13" ht="15.95" customHeight="1" x14ac:dyDescent="0.25">
      <c r="B41" s="126" t="s">
        <v>99</v>
      </c>
      <c r="C41" s="127">
        <v>0</v>
      </c>
      <c r="D41" s="127">
        <v>1</v>
      </c>
      <c r="E41" s="127">
        <v>22</v>
      </c>
      <c r="F41" s="127">
        <v>19</v>
      </c>
      <c r="G41" s="127">
        <v>38</v>
      </c>
      <c r="H41" s="127">
        <v>0</v>
      </c>
      <c r="I41" s="127">
        <v>12</v>
      </c>
      <c r="J41" s="127">
        <v>1</v>
      </c>
      <c r="K41" s="124">
        <f t="shared" si="0"/>
        <v>93</v>
      </c>
      <c r="M41" s="125"/>
    </row>
    <row r="42" spans="2:13" ht="15.95" customHeight="1" x14ac:dyDescent="0.25">
      <c r="B42" s="126" t="s">
        <v>100</v>
      </c>
      <c r="C42" s="127">
        <v>15</v>
      </c>
      <c r="D42" s="127">
        <v>1</v>
      </c>
      <c r="E42" s="127">
        <v>9</v>
      </c>
      <c r="F42" s="127">
        <v>0</v>
      </c>
      <c r="G42" s="127">
        <v>0</v>
      </c>
      <c r="H42" s="127">
        <v>0</v>
      </c>
      <c r="I42" s="127">
        <v>1</v>
      </c>
      <c r="J42" s="127">
        <v>6</v>
      </c>
      <c r="K42" s="124">
        <f t="shared" si="0"/>
        <v>32</v>
      </c>
      <c r="M42" s="125"/>
    </row>
    <row r="43" spans="2:13" ht="15.95" customHeight="1" x14ac:dyDescent="0.25">
      <c r="B43" s="122"/>
      <c r="C43" s="128"/>
      <c r="D43" s="128"/>
      <c r="E43" s="128"/>
      <c r="F43" s="128"/>
      <c r="G43" s="128"/>
      <c r="H43" s="128"/>
      <c r="I43" s="128"/>
      <c r="J43" s="128"/>
      <c r="K43" s="129"/>
      <c r="M43" s="125"/>
    </row>
    <row r="44" spans="2:13" s="23" customFormat="1" ht="15.95" customHeight="1" x14ac:dyDescent="0.25">
      <c r="B44" s="122" t="s">
        <v>109</v>
      </c>
      <c r="C44" s="124">
        <v>396</v>
      </c>
      <c r="D44" s="124">
        <v>383</v>
      </c>
      <c r="E44" s="124">
        <v>1229</v>
      </c>
      <c r="F44" s="124">
        <v>1869</v>
      </c>
      <c r="G44" s="124">
        <v>198</v>
      </c>
      <c r="H44" s="124">
        <v>696</v>
      </c>
      <c r="I44" s="124">
        <v>901</v>
      </c>
      <c r="J44" s="124">
        <v>1102</v>
      </c>
      <c r="K44" s="124">
        <f t="shared" si="0"/>
        <v>6774</v>
      </c>
      <c r="L44" s="103"/>
      <c r="M44" s="125"/>
    </row>
    <row r="45" spans="2:13" ht="15.95" customHeight="1" x14ac:dyDescent="0.25">
      <c r="B45" s="126" t="s">
        <v>99</v>
      </c>
      <c r="C45" s="127">
        <v>14</v>
      </c>
      <c r="D45" s="127">
        <v>25</v>
      </c>
      <c r="E45" s="127">
        <v>44</v>
      </c>
      <c r="F45" s="127">
        <v>69</v>
      </c>
      <c r="G45" s="127">
        <v>8</v>
      </c>
      <c r="H45" s="127">
        <v>12</v>
      </c>
      <c r="I45" s="127">
        <v>41</v>
      </c>
      <c r="J45" s="127">
        <v>34</v>
      </c>
      <c r="K45" s="124">
        <f t="shared" si="0"/>
        <v>247</v>
      </c>
      <c r="M45" s="125"/>
    </row>
    <row r="46" spans="2:13" ht="15.95" customHeight="1" x14ac:dyDescent="0.25">
      <c r="B46" s="126" t="s">
        <v>100</v>
      </c>
      <c r="C46" s="127">
        <v>5</v>
      </c>
      <c r="D46" s="127">
        <v>0</v>
      </c>
      <c r="E46" s="127">
        <v>2</v>
      </c>
      <c r="F46" s="127">
        <v>0</v>
      </c>
      <c r="G46" s="127">
        <v>0</v>
      </c>
      <c r="H46" s="127">
        <v>0</v>
      </c>
      <c r="I46" s="127">
        <v>6</v>
      </c>
      <c r="J46" s="127">
        <v>0</v>
      </c>
      <c r="K46" s="124">
        <f t="shared" si="0"/>
        <v>13</v>
      </c>
      <c r="M46" s="125"/>
    </row>
    <row r="47" spans="2:13" ht="15.95" customHeight="1" x14ac:dyDescent="0.25">
      <c r="B47" s="122"/>
      <c r="C47" s="128"/>
      <c r="D47" s="128"/>
      <c r="E47" s="128"/>
      <c r="F47" s="128"/>
      <c r="G47" s="128"/>
      <c r="H47" s="128"/>
      <c r="I47" s="128"/>
      <c r="J47" s="128"/>
      <c r="K47" s="129"/>
      <c r="M47" s="125"/>
    </row>
    <row r="48" spans="2:13" s="23" customFormat="1" ht="15.95" customHeight="1" x14ac:dyDescent="0.25">
      <c r="B48" s="122" t="s">
        <v>110</v>
      </c>
      <c r="C48" s="124">
        <v>1918</v>
      </c>
      <c r="D48" s="124">
        <v>14257</v>
      </c>
      <c r="E48" s="130">
        <v>10794</v>
      </c>
      <c r="F48" s="124">
        <v>89501</v>
      </c>
      <c r="G48" s="124">
        <v>308</v>
      </c>
      <c r="H48" s="124">
        <v>1248</v>
      </c>
      <c r="I48" s="124">
        <v>19204</v>
      </c>
      <c r="J48" s="124">
        <v>17028</v>
      </c>
      <c r="K48" s="124">
        <f t="shared" si="0"/>
        <v>154258</v>
      </c>
      <c r="L48" s="103"/>
      <c r="M48" s="125"/>
    </row>
    <row r="49" spans="2:13" ht="15.95" customHeight="1" x14ac:dyDescent="0.25">
      <c r="B49" s="126" t="s">
        <v>99</v>
      </c>
      <c r="C49" s="127">
        <v>76</v>
      </c>
      <c r="D49" s="127">
        <v>48</v>
      </c>
      <c r="E49" s="127">
        <v>155</v>
      </c>
      <c r="F49" s="127">
        <v>778</v>
      </c>
      <c r="G49" s="127">
        <v>11</v>
      </c>
      <c r="H49" s="127">
        <v>16</v>
      </c>
      <c r="I49" s="127">
        <v>158</v>
      </c>
      <c r="J49" s="127">
        <v>668</v>
      </c>
      <c r="K49" s="124">
        <f t="shared" si="0"/>
        <v>1910</v>
      </c>
      <c r="M49" s="125"/>
    </row>
    <row r="50" spans="2:13" ht="15.95" customHeight="1" x14ac:dyDescent="0.25">
      <c r="B50" s="126" t="s">
        <v>100</v>
      </c>
      <c r="C50" s="127">
        <v>1</v>
      </c>
      <c r="D50" s="127">
        <v>1</v>
      </c>
      <c r="E50" s="127">
        <v>1</v>
      </c>
      <c r="F50" s="127">
        <v>0</v>
      </c>
      <c r="G50" s="127">
        <v>0</v>
      </c>
      <c r="H50" s="127">
        <v>61</v>
      </c>
      <c r="I50" s="127">
        <v>1</v>
      </c>
      <c r="J50" s="127">
        <v>2</v>
      </c>
      <c r="K50" s="124">
        <f t="shared" si="0"/>
        <v>67</v>
      </c>
      <c r="M50" s="125"/>
    </row>
    <row r="51" spans="2:13" ht="15.95" customHeight="1" x14ac:dyDescent="0.25">
      <c r="B51" s="122"/>
      <c r="C51" s="24"/>
      <c r="D51" s="24"/>
      <c r="E51" s="24"/>
      <c r="F51" s="24"/>
      <c r="G51" s="24"/>
      <c r="H51" s="24"/>
      <c r="I51" s="24"/>
      <c r="J51" s="24"/>
      <c r="K51" s="53"/>
      <c r="M51" s="125"/>
    </row>
    <row r="52" spans="2:13" ht="15.95" customHeight="1" x14ac:dyDescent="0.25">
      <c r="B52" s="134" t="s">
        <v>111</v>
      </c>
      <c r="C52" s="135">
        <v>0.96599999999999997</v>
      </c>
      <c r="D52" s="135">
        <v>0.96899999999999997</v>
      </c>
      <c r="E52" s="135">
        <v>0.93300000000000005</v>
      </c>
      <c r="F52" s="135">
        <v>0.97</v>
      </c>
      <c r="G52" s="135">
        <v>0.94699999999999995</v>
      </c>
      <c r="H52" s="135">
        <v>0.85899999999999999</v>
      </c>
      <c r="I52" s="135">
        <v>1</v>
      </c>
      <c r="J52" s="135">
        <v>0.94499999999999995</v>
      </c>
      <c r="K52" s="135">
        <v>0.95199999999999996</v>
      </c>
      <c r="M52" s="125"/>
    </row>
    <row r="53" spans="2:13" ht="1.5" customHeight="1" thickBot="1" x14ac:dyDescent="0.3">
      <c r="B53" s="136"/>
      <c r="C53" s="78"/>
      <c r="D53" s="78"/>
      <c r="E53" s="78"/>
      <c r="F53" s="78"/>
      <c r="G53" s="78"/>
      <c r="H53" s="78"/>
      <c r="I53" s="78"/>
      <c r="J53" s="78"/>
      <c r="K53" s="78"/>
      <c r="M53" s="103"/>
    </row>
    <row r="54" spans="2:13" x14ac:dyDescent="0.25">
      <c r="B54" s="31" t="s">
        <v>18</v>
      </c>
    </row>
    <row r="55" spans="2:13" x14ac:dyDescent="0.25">
      <c r="B55" s="31" t="s">
        <v>112</v>
      </c>
      <c r="K55" s="39"/>
    </row>
    <row r="56" spans="2:13" ht="5.25" customHeight="1" x14ac:dyDescent="0.25"/>
    <row r="57" spans="2:13" x14ac:dyDescent="0.25">
      <c r="C57" s="39"/>
      <c r="D57" s="39"/>
      <c r="E57" s="39"/>
      <c r="F57" s="39"/>
      <c r="G57" s="39"/>
      <c r="H57" s="39"/>
      <c r="I57" s="39"/>
      <c r="J57" s="39"/>
      <c r="K57" s="39"/>
    </row>
    <row r="58" spans="2:13" s="96" customFormat="1" x14ac:dyDescent="0.25">
      <c r="B58" s="137"/>
      <c r="C58" s="106">
        <f>+C12+C16+C20+C24+C28+C32+C36+C40+C44+C48</f>
        <v>1157871</v>
      </c>
      <c r="D58" s="106">
        <f t="shared" ref="D58:J58" si="1">+D12+D16+D20+D24+D28+D32+D36+D40+D44+D48</f>
        <v>1583872</v>
      </c>
      <c r="E58" s="106">
        <f t="shared" si="1"/>
        <v>1694720</v>
      </c>
      <c r="F58" s="106">
        <f t="shared" si="1"/>
        <v>2119792</v>
      </c>
      <c r="G58" s="106">
        <f t="shared" si="1"/>
        <v>846967</v>
      </c>
      <c r="H58" s="106">
        <f t="shared" si="1"/>
        <v>1016080</v>
      </c>
      <c r="I58" s="106">
        <f t="shared" si="1"/>
        <v>2045375</v>
      </c>
      <c r="J58" s="106">
        <f t="shared" si="1"/>
        <v>2186300</v>
      </c>
      <c r="K58" s="138"/>
      <c r="L58" s="103"/>
    </row>
  </sheetData>
  <mergeCells count="2">
    <mergeCell ref="B6:G6"/>
    <mergeCell ref="B8:K8"/>
  </mergeCells>
  <pageMargins left="0.6692913385826772" right="0.55118110236220474" top="0.39370078740157483" bottom="0.47244094488188981" header="0" footer="0"/>
  <pageSetup paperSize="9" scale="8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575D-1DC8-4436-89B2-09CCA780C542}">
  <dimension ref="B1:J5"/>
  <sheetViews>
    <sheetView workbookViewId="0"/>
  </sheetViews>
  <sheetFormatPr baseColWidth="10" defaultColWidth="11.42578125" defaultRowHeight="14.25" x14ac:dyDescent="0.25"/>
  <cols>
    <col min="1" max="1" width="1.7109375" style="10" customWidth="1"/>
    <col min="2" max="16384" width="11.42578125" style="10"/>
  </cols>
  <sheetData>
    <row r="1" spans="2:10" s="3" customFormat="1" ht="9.75" customHeight="1" x14ac:dyDescent="0.25"/>
    <row r="2" spans="2:10" s="3" customFormat="1" ht="15.75" customHeight="1" x14ac:dyDescent="0.25"/>
    <row r="3" spans="2:10" s="3" customFormat="1" x14ac:dyDescent="0.25"/>
    <row r="4" spans="2:10" s="3" customFormat="1" ht="15.75" customHeight="1" x14ac:dyDescent="0.25"/>
    <row r="5" spans="2:10" s="3" customFormat="1" ht="31.5" customHeight="1" x14ac:dyDescent="0.25">
      <c r="B5" s="383" t="s">
        <v>0</v>
      </c>
      <c r="C5" s="383"/>
      <c r="D5" s="383"/>
      <c r="E5" s="383"/>
      <c r="F5" s="383"/>
      <c r="G5" s="383"/>
      <c r="H5" s="7"/>
      <c r="I5" s="7"/>
      <c r="J5" s="50"/>
    </row>
  </sheetData>
  <mergeCells count="1">
    <mergeCell ref="B5:G5"/>
  </mergeCells>
  <pageMargins left="0.75" right="0.75" top="0.4" bottom="0.39" header="0" footer="0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1010-5E49-4ECE-B455-32386CA11031}">
  <dimension ref="B1:M18"/>
  <sheetViews>
    <sheetView workbookViewId="0"/>
  </sheetViews>
  <sheetFormatPr baseColWidth="10" defaultColWidth="11.42578125" defaultRowHeight="14.25" x14ac:dyDescent="0.25"/>
  <cols>
    <col min="1" max="1" width="1.7109375" style="10" customWidth="1"/>
    <col min="2" max="2" width="30" style="10" customWidth="1"/>
    <col min="3" max="10" width="11" style="10" customWidth="1"/>
    <col min="11" max="11" width="2.7109375" style="10" customWidth="1"/>
    <col min="12" max="12" width="11" style="10" customWidth="1"/>
    <col min="13" max="16384" width="11.42578125" style="10"/>
  </cols>
  <sheetData>
    <row r="1" spans="2:13" s="3" customFormat="1" ht="9.75" customHeight="1" x14ac:dyDescent="0.25"/>
    <row r="2" spans="2:13" s="3" customFormat="1" ht="15.75" customHeight="1" x14ac:dyDescent="0.25"/>
    <row r="3" spans="2:13" s="3" customFormat="1" x14ac:dyDescent="0.25"/>
    <row r="4" spans="2:13" s="3" customFormat="1" ht="15.75" customHeight="1" x14ac:dyDescent="0.25"/>
    <row r="5" spans="2:13" s="3" customFormat="1" ht="31.5" customHeight="1" x14ac:dyDescent="0.25">
      <c r="B5" s="383" t="s">
        <v>0</v>
      </c>
      <c r="C5" s="383"/>
      <c r="D5" s="383"/>
      <c r="E5" s="383"/>
      <c r="F5" s="383"/>
      <c r="G5" s="383"/>
      <c r="H5" s="7"/>
      <c r="I5" s="7"/>
      <c r="J5" s="50"/>
    </row>
    <row r="6" spans="2:13" s="3" customFormat="1" ht="9.75" customHeight="1" x14ac:dyDescent="0.25">
      <c r="B6" s="6"/>
      <c r="C6" s="6"/>
      <c r="D6" s="6"/>
      <c r="E6" s="6"/>
      <c r="F6" s="6"/>
      <c r="G6" s="6"/>
      <c r="H6" s="7"/>
      <c r="I6" s="7"/>
      <c r="J6" s="50"/>
    </row>
    <row r="7" spans="2:13" x14ac:dyDescent="0.25">
      <c r="B7" s="404" t="s">
        <v>113</v>
      </c>
      <c r="C7" s="405"/>
      <c r="D7" s="405"/>
      <c r="E7" s="405"/>
      <c r="F7" s="405"/>
      <c r="G7" s="405"/>
      <c r="H7" s="405"/>
      <c r="I7" s="405"/>
      <c r="J7" s="405"/>
      <c r="K7" s="405"/>
      <c r="L7" s="406"/>
    </row>
    <row r="8" spans="2:13" x14ac:dyDescent="0.25">
      <c r="B8" s="48"/>
    </row>
    <row r="9" spans="2:13" s="140" customFormat="1" ht="25.5" customHeight="1" x14ac:dyDescent="0.25">
      <c r="B9" s="139"/>
      <c r="C9" s="84" t="s">
        <v>6</v>
      </c>
      <c r="D9" s="84" t="s">
        <v>10</v>
      </c>
      <c r="E9" s="84" t="s">
        <v>11</v>
      </c>
      <c r="F9" s="84" t="s">
        <v>12</v>
      </c>
      <c r="G9" s="84" t="s">
        <v>13</v>
      </c>
      <c r="H9" s="84" t="s">
        <v>14</v>
      </c>
      <c r="I9" s="84" t="s">
        <v>15</v>
      </c>
      <c r="J9" s="84" t="s">
        <v>16</v>
      </c>
      <c r="K9" s="84"/>
      <c r="L9" s="84" t="s">
        <v>17</v>
      </c>
    </row>
    <row r="11" spans="2:13" ht="18.75" customHeight="1" x14ac:dyDescent="0.25">
      <c r="B11" s="141" t="s">
        <v>114</v>
      </c>
      <c r="C11" s="142">
        <v>663</v>
      </c>
      <c r="D11" s="142">
        <v>349</v>
      </c>
      <c r="E11" s="142">
        <v>1290</v>
      </c>
      <c r="F11" s="142">
        <v>1460</v>
      </c>
      <c r="G11" s="142">
        <v>563</v>
      </c>
      <c r="H11" s="142">
        <v>906</v>
      </c>
      <c r="I11" s="142">
        <v>1624</v>
      </c>
      <c r="J11" s="142">
        <v>1590</v>
      </c>
      <c r="L11" s="115">
        <f>SUM(C11:K11)</f>
        <v>8445</v>
      </c>
      <c r="M11" s="143"/>
    </row>
    <row r="12" spans="2:13" ht="18.75" customHeight="1" x14ac:dyDescent="0.25">
      <c r="B12" s="141" t="s">
        <v>115</v>
      </c>
      <c r="C12" s="142">
        <v>1951</v>
      </c>
      <c r="D12" s="142">
        <v>4865</v>
      </c>
      <c r="E12" s="142">
        <v>3863</v>
      </c>
      <c r="F12" s="142">
        <v>1618</v>
      </c>
      <c r="G12" s="142">
        <v>1233</v>
      </c>
      <c r="H12" s="142">
        <v>1272</v>
      </c>
      <c r="I12" s="142">
        <v>3894</v>
      </c>
      <c r="J12" s="142">
        <v>3589</v>
      </c>
      <c r="L12" s="115">
        <f>SUM(C12:K12)</f>
        <v>22285</v>
      </c>
      <c r="M12" s="143"/>
    </row>
    <row r="13" spans="2:13" ht="18.75" customHeight="1" x14ac:dyDescent="0.25">
      <c r="B13" s="144" t="s">
        <v>39</v>
      </c>
      <c r="C13" s="115">
        <f t="shared" ref="C13:J13" si="0">SUM(C11:C12)</f>
        <v>2614</v>
      </c>
      <c r="D13" s="115">
        <f t="shared" si="0"/>
        <v>5214</v>
      </c>
      <c r="E13" s="115">
        <f t="shared" si="0"/>
        <v>5153</v>
      </c>
      <c r="F13" s="115">
        <f t="shared" si="0"/>
        <v>3078</v>
      </c>
      <c r="G13" s="115">
        <f t="shared" si="0"/>
        <v>1796</v>
      </c>
      <c r="H13" s="115">
        <f t="shared" si="0"/>
        <v>2178</v>
      </c>
      <c r="I13" s="115">
        <f t="shared" si="0"/>
        <v>5518</v>
      </c>
      <c r="J13" s="115">
        <f t="shared" si="0"/>
        <v>5179</v>
      </c>
      <c r="K13" s="115"/>
      <c r="L13" s="115">
        <f>SUM(L11:L12)</f>
        <v>30730</v>
      </c>
      <c r="M13" s="143"/>
    </row>
    <row r="14" spans="2:13" ht="19.5" customHeight="1" x14ac:dyDescent="0.25">
      <c r="C14" s="143"/>
      <c r="D14" s="143"/>
      <c r="E14" s="143"/>
      <c r="F14" s="143"/>
      <c r="G14" s="143"/>
      <c r="H14" s="143"/>
      <c r="I14" s="143"/>
      <c r="J14" s="143"/>
      <c r="K14" s="143"/>
      <c r="L14" s="145"/>
      <c r="M14" s="143"/>
    </row>
    <row r="15" spans="2:13" ht="18.75" customHeight="1" x14ac:dyDescent="0.25">
      <c r="B15" s="141" t="s">
        <v>116</v>
      </c>
      <c r="C15" s="142">
        <v>0</v>
      </c>
      <c r="D15" s="142">
        <v>15</v>
      </c>
      <c r="E15" s="142">
        <v>131</v>
      </c>
      <c r="F15" s="142">
        <v>278</v>
      </c>
      <c r="G15" s="142">
        <v>363</v>
      </c>
      <c r="H15" s="142">
        <v>5</v>
      </c>
      <c r="I15" s="142">
        <v>62</v>
      </c>
      <c r="J15" s="142">
        <v>25</v>
      </c>
      <c r="L15" s="115">
        <f>SUM(C15:K15)</f>
        <v>879</v>
      </c>
      <c r="M15" s="143"/>
    </row>
    <row r="16" spans="2:13" ht="18.75" customHeight="1" x14ac:dyDescent="0.25">
      <c r="B16" s="141" t="s">
        <v>117</v>
      </c>
      <c r="C16" s="142">
        <v>30</v>
      </c>
      <c r="D16" s="142">
        <v>12</v>
      </c>
      <c r="E16" s="142">
        <v>333</v>
      </c>
      <c r="F16" s="142">
        <v>9</v>
      </c>
      <c r="G16" s="142">
        <v>299</v>
      </c>
      <c r="H16" s="142">
        <v>1</v>
      </c>
      <c r="I16" s="142">
        <v>77</v>
      </c>
      <c r="J16" s="142">
        <v>29</v>
      </c>
      <c r="L16" s="115">
        <f>SUM(C16:K16)</f>
        <v>790</v>
      </c>
      <c r="M16" s="143"/>
    </row>
    <row r="17" spans="2:12" ht="7.5" customHeight="1" thickBot="1" x14ac:dyDescent="0.3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</row>
    <row r="18" spans="2:12" x14ac:dyDescent="0.25">
      <c r="B18" s="407" t="s">
        <v>118</v>
      </c>
      <c r="C18" s="408"/>
      <c r="D18" s="408"/>
      <c r="E18" s="408"/>
      <c r="F18" s="408"/>
      <c r="G18" s="408"/>
      <c r="H18" s="408"/>
      <c r="I18" s="408"/>
      <c r="J18" s="408"/>
      <c r="K18" s="408"/>
      <c r="L18" s="408"/>
    </row>
  </sheetData>
  <mergeCells count="3">
    <mergeCell ref="B5:G5"/>
    <mergeCell ref="B7:L7"/>
    <mergeCell ref="B18:L18"/>
  </mergeCells>
  <pageMargins left="0.71" right="0.42" top="0.33" bottom="0.28999999999999998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7BEE-2E88-4379-9EF7-B869513E7174}">
  <dimension ref="A1:O52"/>
  <sheetViews>
    <sheetView zoomScaleNormal="100" workbookViewId="0"/>
  </sheetViews>
  <sheetFormatPr baseColWidth="10" defaultRowHeight="14.25" x14ac:dyDescent="0.25"/>
  <cols>
    <col min="1" max="1" width="1.7109375" style="12" customWidth="1"/>
    <col min="2" max="2" width="14.7109375" style="32" customWidth="1"/>
    <col min="3" max="3" width="23.28515625" style="12" customWidth="1"/>
    <col min="4" max="4" width="15.7109375" style="12" customWidth="1"/>
    <col min="5" max="5" width="13.7109375" style="12" customWidth="1"/>
    <col min="6" max="6" width="15.85546875" style="12" customWidth="1"/>
    <col min="7" max="7" width="11.7109375" style="12" customWidth="1"/>
    <col min="8" max="8" width="3.140625" style="12" customWidth="1"/>
    <col min="9" max="16384" width="11.42578125" style="12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5"/>
      <c r="J5" s="5"/>
      <c r="K5" s="5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8"/>
      <c r="J6" s="8"/>
      <c r="K6" s="8"/>
      <c r="L6" s="8"/>
      <c r="M6" s="8"/>
      <c r="N6" s="8"/>
      <c r="O6" s="9"/>
    </row>
    <row r="7" spans="1:15" ht="14.25" customHeight="1" x14ac:dyDescent="0.25">
      <c r="A7" s="10"/>
      <c r="B7" s="11"/>
      <c r="C7" s="10"/>
      <c r="D7" s="10"/>
      <c r="E7" s="10"/>
      <c r="F7" s="10"/>
      <c r="G7" s="10"/>
      <c r="H7" s="10"/>
    </row>
    <row r="8" spans="1:15" x14ac:dyDescent="0.25">
      <c r="A8" s="10"/>
      <c r="B8" s="384" t="s">
        <v>1</v>
      </c>
      <c r="C8" s="385"/>
      <c r="D8" s="385"/>
      <c r="E8" s="385"/>
      <c r="F8" s="385"/>
      <c r="G8" s="386"/>
      <c r="H8" s="10"/>
    </row>
    <row r="9" spans="1:15" x14ac:dyDescent="0.25">
      <c r="A9" s="10"/>
      <c r="B9" s="13"/>
      <c r="C9" s="10"/>
      <c r="D9" s="10"/>
      <c r="E9" s="10"/>
      <c r="F9" s="10"/>
      <c r="G9" s="10"/>
      <c r="H9" s="10"/>
    </row>
    <row r="10" spans="1:15" ht="41.25" customHeight="1" x14ac:dyDescent="0.25">
      <c r="A10" s="10"/>
      <c r="B10" s="14"/>
      <c r="C10" s="15"/>
      <c r="D10" s="16" t="s">
        <v>2</v>
      </c>
      <c r="E10" s="16" t="s">
        <v>3</v>
      </c>
      <c r="F10" s="16" t="s">
        <v>4</v>
      </c>
      <c r="G10" s="17" t="s">
        <v>5</v>
      </c>
      <c r="H10" s="10"/>
    </row>
    <row r="11" spans="1:15" x14ac:dyDescent="0.25">
      <c r="A11" s="10"/>
      <c r="B11" s="18" t="s">
        <v>6</v>
      </c>
      <c r="C11" s="19" t="s">
        <v>7</v>
      </c>
      <c r="D11" s="20">
        <v>0</v>
      </c>
      <c r="E11" s="20">
        <v>0</v>
      </c>
      <c r="F11" s="20">
        <v>0</v>
      </c>
      <c r="G11" s="21">
        <f t="shared" ref="G11:G36" si="0">SUM(E11:F11)</f>
        <v>0</v>
      </c>
      <c r="H11" s="10"/>
    </row>
    <row r="12" spans="1:15" x14ac:dyDescent="0.25">
      <c r="A12" s="10"/>
      <c r="B12" s="18"/>
      <c r="C12" s="19" t="s">
        <v>8</v>
      </c>
      <c r="D12" s="20">
        <v>0</v>
      </c>
      <c r="E12" s="20">
        <v>0</v>
      </c>
      <c r="F12" s="20">
        <v>0</v>
      </c>
      <c r="G12" s="21">
        <f t="shared" si="0"/>
        <v>0</v>
      </c>
      <c r="H12" s="10"/>
    </row>
    <row r="13" spans="1:15" x14ac:dyDescent="0.25">
      <c r="A13" s="10"/>
      <c r="B13" s="18"/>
      <c r="C13" s="19" t="s">
        <v>9</v>
      </c>
      <c r="D13" s="22">
        <v>75</v>
      </c>
      <c r="E13" s="22">
        <v>101</v>
      </c>
      <c r="F13" s="22">
        <v>0</v>
      </c>
      <c r="G13" s="21">
        <f t="shared" si="0"/>
        <v>101</v>
      </c>
      <c r="H13" s="10"/>
    </row>
    <row r="14" spans="1:15" x14ac:dyDescent="0.25">
      <c r="A14" s="10"/>
      <c r="B14" s="23" t="s">
        <v>10</v>
      </c>
      <c r="C14" s="10" t="s">
        <v>7</v>
      </c>
      <c r="D14" s="24">
        <v>0</v>
      </c>
      <c r="E14" s="24">
        <v>0</v>
      </c>
      <c r="F14" s="24">
        <v>0</v>
      </c>
      <c r="G14" s="25">
        <f t="shared" si="0"/>
        <v>0</v>
      </c>
      <c r="H14" s="10"/>
    </row>
    <row r="15" spans="1:15" x14ac:dyDescent="0.25">
      <c r="A15" s="10"/>
      <c r="B15" s="23"/>
      <c r="C15" s="10" t="s">
        <v>8</v>
      </c>
      <c r="D15" s="24">
        <v>0</v>
      </c>
      <c r="E15" s="24">
        <v>0</v>
      </c>
      <c r="F15" s="24">
        <v>0</v>
      </c>
      <c r="G15" s="25">
        <f t="shared" si="0"/>
        <v>0</v>
      </c>
      <c r="H15" s="10"/>
    </row>
    <row r="16" spans="1:15" x14ac:dyDescent="0.25">
      <c r="A16" s="10"/>
      <c r="B16" s="23"/>
      <c r="C16" s="10" t="s">
        <v>9</v>
      </c>
      <c r="D16" s="24">
        <v>53</v>
      </c>
      <c r="E16" s="24">
        <v>76</v>
      </c>
      <c r="F16" s="24">
        <v>0</v>
      </c>
      <c r="G16" s="25">
        <f t="shared" si="0"/>
        <v>76</v>
      </c>
      <c r="H16" s="10"/>
    </row>
    <row r="17" spans="1:8" x14ac:dyDescent="0.25">
      <c r="A17" s="10"/>
      <c r="B17" s="18" t="s">
        <v>11</v>
      </c>
      <c r="C17" s="19" t="s">
        <v>7</v>
      </c>
      <c r="D17" s="20">
        <v>0</v>
      </c>
      <c r="E17" s="20">
        <v>0</v>
      </c>
      <c r="F17" s="20">
        <v>0</v>
      </c>
      <c r="G17" s="21">
        <f t="shared" si="0"/>
        <v>0</v>
      </c>
      <c r="H17" s="10"/>
    </row>
    <row r="18" spans="1:8" x14ac:dyDescent="0.25">
      <c r="A18" s="10"/>
      <c r="B18" s="18"/>
      <c r="C18" s="19" t="s">
        <v>8</v>
      </c>
      <c r="D18" s="20">
        <v>0</v>
      </c>
      <c r="E18" s="20">
        <v>0</v>
      </c>
      <c r="F18" s="20">
        <v>0</v>
      </c>
      <c r="G18" s="21">
        <f t="shared" si="0"/>
        <v>0</v>
      </c>
      <c r="H18" s="10"/>
    </row>
    <row r="19" spans="1:8" x14ac:dyDescent="0.25">
      <c r="A19" s="10"/>
      <c r="B19" s="18"/>
      <c r="C19" s="19" t="s">
        <v>9</v>
      </c>
      <c r="D19" s="22">
        <v>78</v>
      </c>
      <c r="E19" s="22">
        <v>95</v>
      </c>
      <c r="F19" s="22">
        <v>0</v>
      </c>
      <c r="G19" s="21">
        <f t="shared" si="0"/>
        <v>95</v>
      </c>
      <c r="H19" s="10"/>
    </row>
    <row r="20" spans="1:8" x14ac:dyDescent="0.25">
      <c r="A20" s="10"/>
      <c r="B20" s="23" t="s">
        <v>12</v>
      </c>
      <c r="C20" s="10" t="s">
        <v>7</v>
      </c>
      <c r="D20" s="24">
        <v>0</v>
      </c>
      <c r="E20" s="24">
        <v>0</v>
      </c>
      <c r="F20" s="24">
        <v>0</v>
      </c>
      <c r="G20" s="25">
        <f t="shared" si="0"/>
        <v>0</v>
      </c>
      <c r="H20" s="10"/>
    </row>
    <row r="21" spans="1:8" x14ac:dyDescent="0.25">
      <c r="A21" s="10"/>
      <c r="B21" s="23"/>
      <c r="C21" s="10" t="s">
        <v>8</v>
      </c>
      <c r="D21" s="24">
        <v>0</v>
      </c>
      <c r="E21" s="24">
        <v>0</v>
      </c>
      <c r="F21" s="24">
        <v>0</v>
      </c>
      <c r="G21" s="25">
        <f t="shared" si="0"/>
        <v>0</v>
      </c>
      <c r="H21" s="10"/>
    </row>
    <row r="22" spans="1:8" x14ac:dyDescent="0.25">
      <c r="A22" s="10"/>
      <c r="B22" s="23"/>
      <c r="C22" s="10" t="s">
        <v>9</v>
      </c>
      <c r="D22" s="26">
        <v>101</v>
      </c>
      <c r="E22" s="24">
        <v>121</v>
      </c>
      <c r="F22" s="24">
        <v>1</v>
      </c>
      <c r="G22" s="25">
        <f t="shared" si="0"/>
        <v>122</v>
      </c>
      <c r="H22" s="10"/>
    </row>
    <row r="23" spans="1:8" x14ac:dyDescent="0.25">
      <c r="A23" s="10"/>
      <c r="B23" s="18" t="s">
        <v>13</v>
      </c>
      <c r="C23" s="19" t="s">
        <v>7</v>
      </c>
      <c r="D23" s="20">
        <v>0</v>
      </c>
      <c r="E23" s="20">
        <v>0</v>
      </c>
      <c r="F23" s="20">
        <v>0</v>
      </c>
      <c r="G23" s="21">
        <f t="shared" si="0"/>
        <v>0</v>
      </c>
      <c r="H23" s="10"/>
    </row>
    <row r="24" spans="1:8" x14ac:dyDescent="0.25">
      <c r="A24" s="10"/>
      <c r="B24" s="18"/>
      <c r="C24" s="19" t="s">
        <v>8</v>
      </c>
      <c r="D24" s="20">
        <v>0</v>
      </c>
      <c r="E24" s="20">
        <v>0</v>
      </c>
      <c r="F24" s="20">
        <v>0</v>
      </c>
      <c r="G24" s="21">
        <f t="shared" si="0"/>
        <v>0</v>
      </c>
      <c r="H24" s="10"/>
    </row>
    <row r="25" spans="1:8" x14ac:dyDescent="0.25">
      <c r="A25" s="10"/>
      <c r="B25" s="18"/>
      <c r="C25" s="19" t="s">
        <v>9</v>
      </c>
      <c r="D25" s="22">
        <v>75</v>
      </c>
      <c r="E25" s="22">
        <v>86</v>
      </c>
      <c r="F25" s="22">
        <v>0</v>
      </c>
      <c r="G25" s="21">
        <f t="shared" si="0"/>
        <v>86</v>
      </c>
      <c r="H25" s="10"/>
    </row>
    <row r="26" spans="1:8" x14ac:dyDescent="0.25">
      <c r="A26" s="10"/>
      <c r="B26" s="23" t="s">
        <v>14</v>
      </c>
      <c r="C26" s="10" t="s">
        <v>7</v>
      </c>
      <c r="D26" s="24">
        <v>1</v>
      </c>
      <c r="E26" s="24">
        <v>1</v>
      </c>
      <c r="F26" s="24">
        <v>0</v>
      </c>
      <c r="G26" s="25">
        <f t="shared" si="0"/>
        <v>1</v>
      </c>
      <c r="H26" s="10"/>
    </row>
    <row r="27" spans="1:8" x14ac:dyDescent="0.25">
      <c r="A27" s="10"/>
      <c r="B27" s="23"/>
      <c r="C27" s="10" t="s">
        <v>8</v>
      </c>
      <c r="D27" s="24">
        <v>0</v>
      </c>
      <c r="E27" s="24">
        <v>0</v>
      </c>
      <c r="F27" s="24">
        <v>0</v>
      </c>
      <c r="G27" s="25">
        <f t="shared" si="0"/>
        <v>0</v>
      </c>
      <c r="H27" s="10"/>
    </row>
    <row r="28" spans="1:8" x14ac:dyDescent="0.25">
      <c r="A28" s="10"/>
      <c r="B28" s="23"/>
      <c r="C28" s="10" t="s">
        <v>9</v>
      </c>
      <c r="D28" s="26">
        <v>83</v>
      </c>
      <c r="E28" s="24">
        <v>96</v>
      </c>
      <c r="F28" s="24">
        <v>0</v>
      </c>
      <c r="G28" s="25">
        <f t="shared" si="0"/>
        <v>96</v>
      </c>
      <c r="H28" s="10"/>
    </row>
    <row r="29" spans="1:8" x14ac:dyDescent="0.25">
      <c r="A29" s="10"/>
      <c r="B29" s="18" t="s">
        <v>15</v>
      </c>
      <c r="C29" s="19" t="s">
        <v>7</v>
      </c>
      <c r="D29" s="20">
        <v>0</v>
      </c>
      <c r="E29" s="20">
        <v>2</v>
      </c>
      <c r="F29" s="20">
        <v>0</v>
      </c>
      <c r="G29" s="21">
        <f t="shared" si="0"/>
        <v>2</v>
      </c>
      <c r="H29" s="10"/>
    </row>
    <row r="30" spans="1:8" x14ac:dyDescent="0.25">
      <c r="A30" s="10"/>
      <c r="B30" s="18"/>
      <c r="C30" s="19" t="s">
        <v>8</v>
      </c>
      <c r="D30" s="20">
        <v>0</v>
      </c>
      <c r="E30" s="20">
        <v>0</v>
      </c>
      <c r="F30" s="20">
        <v>0</v>
      </c>
      <c r="G30" s="21">
        <f t="shared" si="0"/>
        <v>0</v>
      </c>
      <c r="H30" s="10"/>
    </row>
    <row r="31" spans="1:8" x14ac:dyDescent="0.25">
      <c r="A31" s="10"/>
      <c r="B31" s="18"/>
      <c r="C31" s="19" t="s">
        <v>9</v>
      </c>
      <c r="D31" s="22">
        <v>103</v>
      </c>
      <c r="E31" s="22">
        <v>146</v>
      </c>
      <c r="F31" s="22">
        <v>1</v>
      </c>
      <c r="G31" s="21">
        <f t="shared" si="0"/>
        <v>147</v>
      </c>
      <c r="H31" s="10"/>
    </row>
    <row r="32" spans="1:8" x14ac:dyDescent="0.25">
      <c r="A32" s="10"/>
      <c r="B32" s="23" t="s">
        <v>16</v>
      </c>
      <c r="C32" s="10" t="s">
        <v>7</v>
      </c>
      <c r="D32" s="24">
        <v>0</v>
      </c>
      <c r="E32" s="24">
        <v>0</v>
      </c>
      <c r="F32" s="24">
        <v>0</v>
      </c>
      <c r="G32" s="25">
        <f t="shared" si="0"/>
        <v>0</v>
      </c>
      <c r="H32" s="10"/>
    </row>
    <row r="33" spans="1:8" x14ac:dyDescent="0.25">
      <c r="A33" s="10"/>
      <c r="B33" s="23"/>
      <c r="C33" s="10" t="s">
        <v>8</v>
      </c>
      <c r="D33" s="24">
        <v>0</v>
      </c>
      <c r="E33" s="24">
        <v>0</v>
      </c>
      <c r="F33" s="24">
        <v>0</v>
      </c>
      <c r="G33" s="25">
        <f t="shared" si="0"/>
        <v>0</v>
      </c>
      <c r="H33" s="10"/>
    </row>
    <row r="34" spans="1:8" x14ac:dyDescent="0.25">
      <c r="A34" s="10"/>
      <c r="B34" s="23"/>
      <c r="C34" s="10" t="s">
        <v>9</v>
      </c>
      <c r="D34" s="24">
        <v>103</v>
      </c>
      <c r="E34" s="24">
        <v>130</v>
      </c>
      <c r="F34" s="24">
        <v>1</v>
      </c>
      <c r="G34" s="25">
        <f t="shared" si="0"/>
        <v>131</v>
      </c>
      <c r="H34" s="10"/>
    </row>
    <row r="35" spans="1:8" x14ac:dyDescent="0.25">
      <c r="A35" s="10"/>
      <c r="B35" s="18" t="s">
        <v>17</v>
      </c>
      <c r="C35" s="19" t="s">
        <v>7</v>
      </c>
      <c r="D35" s="20">
        <f t="shared" ref="D35:F37" si="1">SUM(D11,D14,D17,D20,D23,D26,D29,D32)</f>
        <v>1</v>
      </c>
      <c r="E35" s="20">
        <f t="shared" si="1"/>
        <v>3</v>
      </c>
      <c r="F35" s="20">
        <f t="shared" si="1"/>
        <v>0</v>
      </c>
      <c r="G35" s="21">
        <f t="shared" si="0"/>
        <v>3</v>
      </c>
      <c r="H35" s="10"/>
    </row>
    <row r="36" spans="1:8" x14ac:dyDescent="0.25">
      <c r="A36" s="10"/>
      <c r="B36" s="18"/>
      <c r="C36" s="19" t="s">
        <v>8</v>
      </c>
      <c r="D36" s="20">
        <f t="shared" si="1"/>
        <v>0</v>
      </c>
      <c r="E36" s="20">
        <f t="shared" si="1"/>
        <v>0</v>
      </c>
      <c r="F36" s="20">
        <f t="shared" si="1"/>
        <v>0</v>
      </c>
      <c r="G36" s="21">
        <f t="shared" si="0"/>
        <v>0</v>
      </c>
      <c r="H36" s="10"/>
    </row>
    <row r="37" spans="1:8" ht="15" thickBot="1" x14ac:dyDescent="0.3">
      <c r="A37" s="10"/>
      <c r="B37" s="27"/>
      <c r="C37" s="28" t="s">
        <v>9</v>
      </c>
      <c r="D37" s="29">
        <f t="shared" si="1"/>
        <v>671</v>
      </c>
      <c r="E37" s="29">
        <f t="shared" si="1"/>
        <v>851</v>
      </c>
      <c r="F37" s="29">
        <f t="shared" si="1"/>
        <v>3</v>
      </c>
      <c r="G37" s="29">
        <f>SUM(G13,G16,G19,G22,G25,G28,G31,G34)</f>
        <v>854</v>
      </c>
      <c r="H37" s="10"/>
    </row>
    <row r="38" spans="1:8" x14ac:dyDescent="0.25">
      <c r="A38" s="10"/>
      <c r="B38" s="30" t="s">
        <v>18</v>
      </c>
      <c r="C38" s="10"/>
      <c r="D38" s="10"/>
      <c r="E38" s="10"/>
      <c r="F38" s="10"/>
      <c r="G38" s="10"/>
      <c r="H38" s="10"/>
    </row>
    <row r="39" spans="1:8" x14ac:dyDescent="0.25">
      <c r="A39" s="10"/>
      <c r="B39" s="31" t="s">
        <v>19</v>
      </c>
      <c r="C39" s="10"/>
      <c r="D39" s="10"/>
      <c r="E39" s="10"/>
      <c r="F39" s="10"/>
      <c r="G39" s="10"/>
      <c r="H39" s="10"/>
    </row>
    <row r="40" spans="1:8" x14ac:dyDescent="0.25">
      <c r="A40" s="10"/>
      <c r="B40" s="23"/>
      <c r="C40" s="10"/>
      <c r="D40" s="10"/>
      <c r="E40" s="10"/>
      <c r="F40" s="10"/>
      <c r="G40" s="10"/>
      <c r="H40" s="10"/>
    </row>
    <row r="41" spans="1:8" x14ac:dyDescent="0.25">
      <c r="A41" s="10"/>
      <c r="B41" s="23"/>
      <c r="C41" s="10"/>
      <c r="D41" s="10"/>
      <c r="E41" s="10"/>
      <c r="F41" s="10"/>
      <c r="G41" s="10"/>
      <c r="H41" s="10"/>
    </row>
    <row r="42" spans="1:8" x14ac:dyDescent="0.25">
      <c r="A42" s="10"/>
      <c r="B42" s="23"/>
      <c r="C42" s="10"/>
      <c r="D42" s="10"/>
      <c r="E42" s="10"/>
      <c r="F42" s="10"/>
      <c r="G42" s="10"/>
      <c r="H42" s="10"/>
    </row>
    <row r="43" spans="1:8" x14ac:dyDescent="0.25">
      <c r="A43" s="10"/>
      <c r="B43" s="23"/>
      <c r="C43" s="10"/>
      <c r="D43" s="10"/>
      <c r="E43" s="10"/>
      <c r="F43" s="10"/>
      <c r="G43" s="10"/>
      <c r="H43" s="10"/>
    </row>
    <row r="44" spans="1:8" x14ac:dyDescent="0.25">
      <c r="A44" s="10"/>
      <c r="B44" s="23"/>
      <c r="C44" s="10"/>
      <c r="D44" s="10"/>
      <c r="E44" s="10"/>
      <c r="F44" s="10"/>
      <c r="G44" s="10"/>
      <c r="H44" s="10"/>
    </row>
    <row r="45" spans="1:8" x14ac:dyDescent="0.25">
      <c r="A45" s="10"/>
      <c r="B45" s="23"/>
      <c r="C45" s="10"/>
      <c r="D45" s="10"/>
      <c r="E45" s="10"/>
      <c r="F45" s="10"/>
      <c r="G45" s="10"/>
      <c r="H45" s="10"/>
    </row>
    <row r="46" spans="1:8" x14ac:dyDescent="0.25">
      <c r="A46" s="10"/>
      <c r="B46" s="23"/>
      <c r="C46" s="10"/>
      <c r="D46" s="10"/>
      <c r="E46" s="10"/>
      <c r="F46" s="10"/>
      <c r="G46" s="10"/>
      <c r="H46" s="10"/>
    </row>
    <row r="47" spans="1:8" x14ac:dyDescent="0.25">
      <c r="A47" s="10"/>
      <c r="B47" s="23"/>
      <c r="C47" s="10"/>
      <c r="D47" s="10"/>
      <c r="E47" s="10"/>
      <c r="F47" s="10"/>
      <c r="G47" s="10"/>
      <c r="H47" s="10"/>
    </row>
    <row r="48" spans="1:8" x14ac:dyDescent="0.25">
      <c r="A48" s="10"/>
      <c r="B48" s="23"/>
      <c r="C48" s="10"/>
      <c r="D48" s="10"/>
      <c r="E48" s="10"/>
      <c r="F48" s="10"/>
      <c r="G48" s="10"/>
      <c r="H48" s="10"/>
    </row>
    <row r="49" spans="1:8" x14ac:dyDescent="0.25">
      <c r="A49" s="10"/>
      <c r="B49" s="23"/>
      <c r="C49" s="10"/>
      <c r="D49" s="10"/>
      <c r="E49" s="10"/>
      <c r="F49" s="10"/>
      <c r="G49" s="10"/>
      <c r="H49" s="10"/>
    </row>
    <row r="50" spans="1:8" x14ac:dyDescent="0.25">
      <c r="A50" s="10"/>
      <c r="B50" s="23"/>
      <c r="C50" s="10"/>
      <c r="D50" s="10"/>
      <c r="E50" s="10"/>
      <c r="F50" s="10"/>
      <c r="G50" s="10"/>
      <c r="H50" s="10"/>
    </row>
    <row r="51" spans="1:8" x14ac:dyDescent="0.25">
      <c r="A51" s="10"/>
      <c r="B51" s="23"/>
      <c r="C51" s="10"/>
      <c r="D51" s="10"/>
      <c r="E51" s="10"/>
      <c r="F51" s="10"/>
      <c r="G51" s="10"/>
      <c r="H51" s="10"/>
    </row>
    <row r="52" spans="1:8" x14ac:dyDescent="0.25">
      <c r="A52" s="10"/>
      <c r="B52" s="23"/>
      <c r="C52" s="10"/>
      <c r="D52" s="10"/>
      <c r="E52" s="10"/>
      <c r="F52" s="10"/>
      <c r="G52" s="10"/>
      <c r="H52" s="10"/>
    </row>
  </sheetData>
  <mergeCells count="2">
    <mergeCell ref="B6:G6"/>
    <mergeCell ref="B8:G8"/>
  </mergeCells>
  <pageMargins left="0.19685039370078741" right="0.19685039370078741" top="0.35433070866141736" bottom="0.6692913385826772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1D8CB-A1F7-4FA6-8D69-AC5B8E812011}">
  <dimension ref="A1:O27"/>
  <sheetViews>
    <sheetView workbookViewId="0"/>
  </sheetViews>
  <sheetFormatPr baseColWidth="10" defaultColWidth="11.42578125" defaultRowHeight="12.75" x14ac:dyDescent="0.2"/>
  <cols>
    <col min="1" max="1" width="1.7109375" style="146" customWidth="1"/>
    <col min="2" max="2" width="14.85546875" style="146" customWidth="1"/>
    <col min="3" max="3" width="11.28515625" style="146" customWidth="1"/>
    <col min="4" max="4" width="11.42578125" style="146"/>
    <col min="5" max="5" width="4" style="146" customWidth="1"/>
    <col min="6" max="8" width="12.140625" style="146" customWidth="1"/>
    <col min="9" max="9" width="0.85546875" style="146" customWidth="1"/>
    <col min="10" max="12" width="12.5703125" style="146" customWidth="1"/>
    <col min="13" max="13" width="0.85546875" style="146" customWidth="1"/>
    <col min="14" max="14" width="12.28515625" style="146" customWidth="1"/>
    <col min="15" max="15" width="11.42578125" style="146"/>
    <col min="16" max="16384" width="11.42578125" style="147"/>
  </cols>
  <sheetData>
    <row r="1" spans="1:15" s="3" customFormat="1" ht="15.75" customHeight="1" x14ac:dyDescent="0.25"/>
    <row r="2" spans="1:15" s="3" customFormat="1" ht="15.75" customHeight="1" x14ac:dyDescent="0.25"/>
    <row r="3" spans="1:15" s="3" customFormat="1" ht="15.75" customHeight="1" x14ac:dyDescent="0.25"/>
    <row r="4" spans="1:15" s="3" customFormat="1" ht="14.25" x14ac:dyDescent="0.25"/>
    <row r="5" spans="1:15" s="3" customFormat="1" ht="6" customHeight="1" x14ac:dyDescent="0.25">
      <c r="I5" s="33"/>
      <c r="J5" s="33"/>
      <c r="K5" s="33"/>
    </row>
    <row r="6" spans="1:15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ht="6" customHeight="1" x14ac:dyDescent="0.2"/>
    <row r="8" spans="1:15" ht="14.25" x14ac:dyDescent="0.25">
      <c r="B8" s="404" t="s">
        <v>119</v>
      </c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6"/>
    </row>
    <row r="9" spans="1:15" ht="6" customHeight="1" x14ac:dyDescent="0.25">
      <c r="B9" s="148"/>
    </row>
    <row r="10" spans="1:15" s="152" customFormat="1" ht="21.75" customHeight="1" x14ac:dyDescent="0.25">
      <c r="A10" s="149"/>
      <c r="B10" s="150"/>
      <c r="C10" s="409" t="s">
        <v>120</v>
      </c>
      <c r="D10" s="409"/>
      <c r="E10" s="151"/>
      <c r="F10" s="409" t="s">
        <v>121</v>
      </c>
      <c r="G10" s="409"/>
      <c r="H10" s="409"/>
      <c r="I10" s="409"/>
      <c r="J10" s="409"/>
      <c r="K10" s="409"/>
      <c r="L10" s="409"/>
      <c r="M10" s="409"/>
      <c r="N10" s="410"/>
      <c r="O10" s="149"/>
    </row>
    <row r="11" spans="1:15" s="152" customFormat="1" ht="1.5" customHeight="1" x14ac:dyDescent="0.25">
      <c r="A11" s="149"/>
      <c r="B11" s="150"/>
      <c r="C11" s="153"/>
      <c r="D11" s="153"/>
      <c r="E11" s="151"/>
      <c r="F11" s="153"/>
      <c r="G11" s="153"/>
      <c r="H11" s="153"/>
      <c r="I11" s="153"/>
      <c r="J11" s="153"/>
      <c r="K11" s="153"/>
      <c r="L11" s="153"/>
      <c r="M11" s="153"/>
      <c r="N11" s="154"/>
      <c r="O11" s="149"/>
    </row>
    <row r="12" spans="1:15" s="152" customFormat="1" ht="20.25" customHeight="1" x14ac:dyDescent="0.25">
      <c r="A12" s="149"/>
      <c r="B12" s="150"/>
      <c r="C12" s="409" t="s">
        <v>39</v>
      </c>
      <c r="D12" s="411" t="s">
        <v>111</v>
      </c>
      <c r="E12" s="151"/>
      <c r="F12" s="411" t="s">
        <v>122</v>
      </c>
      <c r="G12" s="411"/>
      <c r="H12" s="411"/>
      <c r="I12" s="86"/>
      <c r="J12" s="411" t="s">
        <v>123</v>
      </c>
      <c r="K12" s="411"/>
      <c r="L12" s="411"/>
      <c r="M12" s="86"/>
      <c r="N12" s="411" t="s">
        <v>111</v>
      </c>
      <c r="O12" s="149"/>
    </row>
    <row r="13" spans="1:15" s="152" customFormat="1" ht="1.5" customHeight="1" x14ac:dyDescent="0.25">
      <c r="A13" s="149"/>
      <c r="B13" s="150"/>
      <c r="C13" s="409"/>
      <c r="D13" s="411"/>
      <c r="E13" s="151"/>
      <c r="F13" s="153"/>
      <c r="G13" s="153"/>
      <c r="H13" s="153"/>
      <c r="I13" s="151"/>
      <c r="J13" s="153"/>
      <c r="K13" s="153"/>
      <c r="L13" s="153"/>
      <c r="M13" s="151"/>
      <c r="N13" s="411"/>
      <c r="O13" s="149"/>
    </row>
    <row r="14" spans="1:15" s="152" customFormat="1" ht="24" customHeight="1" x14ac:dyDescent="0.25">
      <c r="A14" s="149"/>
      <c r="B14" s="150"/>
      <c r="C14" s="409"/>
      <c r="D14" s="411"/>
      <c r="E14" s="68"/>
      <c r="F14" s="68" t="s">
        <v>124</v>
      </c>
      <c r="G14" s="68" t="s">
        <v>125</v>
      </c>
      <c r="H14" s="68" t="s">
        <v>39</v>
      </c>
      <c r="I14" s="68"/>
      <c r="J14" s="68" t="s">
        <v>126</v>
      </c>
      <c r="K14" s="68" t="s">
        <v>125</v>
      </c>
      <c r="L14" s="68" t="s">
        <v>39</v>
      </c>
      <c r="M14" s="68"/>
      <c r="N14" s="411"/>
      <c r="O14" s="149"/>
    </row>
    <row r="15" spans="1:15" ht="5.0999999999999996" customHeight="1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5" ht="14.25" x14ac:dyDescent="0.25">
      <c r="B16" s="23" t="s">
        <v>6</v>
      </c>
      <c r="C16" s="155">
        <v>1424213</v>
      </c>
      <c r="D16" s="156">
        <v>0.96599999999999997</v>
      </c>
      <c r="E16" s="157"/>
      <c r="F16" s="158">
        <v>5864</v>
      </c>
      <c r="G16" s="158">
        <v>6737</v>
      </c>
      <c r="H16" s="159">
        <f>SUM(F16:G16)</f>
        <v>12601</v>
      </c>
      <c r="I16" s="155"/>
      <c r="J16" s="155">
        <v>97067</v>
      </c>
      <c r="K16" s="155">
        <v>119188</v>
      </c>
      <c r="L16" s="159">
        <f>SUM(J16:K16)</f>
        <v>216255</v>
      </c>
      <c r="M16" s="155"/>
      <c r="N16" s="156">
        <v>0.96599999999999997</v>
      </c>
    </row>
    <row r="17" spans="2:14" ht="14.25" x14ac:dyDescent="0.25">
      <c r="B17" s="23" t="s">
        <v>10</v>
      </c>
      <c r="C17" s="155">
        <v>814951</v>
      </c>
      <c r="D17" s="156">
        <v>0.96899999999999997</v>
      </c>
      <c r="E17" s="157"/>
      <c r="F17" s="158">
        <v>5147</v>
      </c>
      <c r="G17" s="158">
        <v>6880</v>
      </c>
      <c r="H17" s="159">
        <f t="shared" ref="H17:H23" si="0">SUM(F17:G17)</f>
        <v>12027</v>
      </c>
      <c r="I17" s="155"/>
      <c r="J17" s="155">
        <v>141738</v>
      </c>
      <c r="K17" s="155">
        <v>168738</v>
      </c>
      <c r="L17" s="159">
        <f t="shared" ref="L17:L23" si="1">SUM(J17:K17)</f>
        <v>310476</v>
      </c>
      <c r="M17" s="155"/>
      <c r="N17" s="156">
        <v>0.96899999999999997</v>
      </c>
    </row>
    <row r="18" spans="2:14" ht="14.25" x14ac:dyDescent="0.25">
      <c r="B18" s="23" t="s">
        <v>11</v>
      </c>
      <c r="C18" s="155">
        <v>1239942</v>
      </c>
      <c r="D18" s="156">
        <v>0.93300000000000005</v>
      </c>
      <c r="E18" s="157"/>
      <c r="F18" s="158">
        <v>5827</v>
      </c>
      <c r="G18" s="158">
        <v>7613</v>
      </c>
      <c r="H18" s="159">
        <f t="shared" si="0"/>
        <v>13440</v>
      </c>
      <c r="I18" s="95"/>
      <c r="J18" s="155">
        <v>124193</v>
      </c>
      <c r="K18" s="155">
        <v>150272</v>
      </c>
      <c r="L18" s="159">
        <f t="shared" si="1"/>
        <v>274465</v>
      </c>
      <c r="M18" s="95"/>
      <c r="N18" s="156">
        <v>0.93300000000000005</v>
      </c>
    </row>
    <row r="19" spans="2:14" ht="14.25" x14ac:dyDescent="0.25">
      <c r="B19" s="23" t="s">
        <v>12</v>
      </c>
      <c r="C19" s="155">
        <v>1113268</v>
      </c>
      <c r="D19" s="156">
        <v>0.97</v>
      </c>
      <c r="E19" s="157"/>
      <c r="F19" s="158">
        <v>4882</v>
      </c>
      <c r="G19" s="158">
        <v>6859</v>
      </c>
      <c r="H19" s="159">
        <f t="shared" si="0"/>
        <v>11741</v>
      </c>
      <c r="I19" s="95"/>
      <c r="J19" s="155">
        <v>147247</v>
      </c>
      <c r="K19" s="155">
        <v>184037</v>
      </c>
      <c r="L19" s="159">
        <f t="shared" si="1"/>
        <v>331284</v>
      </c>
      <c r="M19" s="95"/>
      <c r="N19" s="156">
        <v>0.97</v>
      </c>
    </row>
    <row r="20" spans="2:14" ht="14.25" x14ac:dyDescent="0.25">
      <c r="B20" s="23" t="s">
        <v>13</v>
      </c>
      <c r="C20" s="155">
        <v>550256</v>
      </c>
      <c r="D20" s="156">
        <v>0.94699999999999995</v>
      </c>
      <c r="E20" s="157"/>
      <c r="F20" s="158">
        <v>2630</v>
      </c>
      <c r="G20" s="158">
        <v>3266</v>
      </c>
      <c r="H20" s="159">
        <f t="shared" si="0"/>
        <v>5896</v>
      </c>
      <c r="I20" s="155"/>
      <c r="J20" s="155">
        <v>73743</v>
      </c>
      <c r="K20" s="155">
        <v>84668</v>
      </c>
      <c r="L20" s="159">
        <f t="shared" si="1"/>
        <v>158411</v>
      </c>
      <c r="M20" s="155"/>
      <c r="N20" s="156">
        <v>0.94699999999999995</v>
      </c>
    </row>
    <row r="21" spans="2:14" ht="14.25" x14ac:dyDescent="0.25">
      <c r="B21" s="23" t="s">
        <v>14</v>
      </c>
      <c r="C21" s="155">
        <v>610229</v>
      </c>
      <c r="D21" s="156">
        <v>0.85899999999999999</v>
      </c>
      <c r="E21" s="157"/>
      <c r="F21" s="158">
        <v>2755</v>
      </c>
      <c r="G21" s="158">
        <v>3897</v>
      </c>
      <c r="H21" s="159">
        <f t="shared" si="0"/>
        <v>6652</v>
      </c>
      <c r="I21" s="95"/>
      <c r="J21" s="155">
        <v>82887</v>
      </c>
      <c r="K21" s="155">
        <v>96187</v>
      </c>
      <c r="L21" s="159">
        <f t="shared" si="1"/>
        <v>179074</v>
      </c>
      <c r="M21" s="95"/>
      <c r="N21" s="156">
        <v>0.85899999999999999</v>
      </c>
    </row>
    <row r="22" spans="2:14" ht="14.25" x14ac:dyDescent="0.25">
      <c r="B22" s="23" t="s">
        <v>15</v>
      </c>
      <c r="C22" s="155">
        <v>2084886</v>
      </c>
      <c r="D22" s="156">
        <v>1</v>
      </c>
      <c r="E22" s="157"/>
      <c r="F22" s="158">
        <v>10664</v>
      </c>
      <c r="G22" s="158">
        <v>15396</v>
      </c>
      <c r="H22" s="159">
        <f t="shared" si="0"/>
        <v>26060</v>
      </c>
      <c r="I22" s="155"/>
      <c r="J22" s="155">
        <v>237677</v>
      </c>
      <c r="K22" s="155">
        <v>308746</v>
      </c>
      <c r="L22" s="159">
        <f t="shared" si="1"/>
        <v>546423</v>
      </c>
      <c r="M22" s="155"/>
      <c r="N22" s="156">
        <v>1</v>
      </c>
    </row>
    <row r="23" spans="2:14" ht="14.25" x14ac:dyDescent="0.25">
      <c r="B23" s="23" t="s">
        <v>16</v>
      </c>
      <c r="C23" s="155">
        <v>2827243</v>
      </c>
      <c r="D23" s="156">
        <v>0.94499999999999995</v>
      </c>
      <c r="E23" s="157"/>
      <c r="F23" s="158">
        <v>10946</v>
      </c>
      <c r="G23" s="158">
        <v>14546</v>
      </c>
      <c r="H23" s="159">
        <f t="shared" si="0"/>
        <v>25492</v>
      </c>
      <c r="I23" s="155"/>
      <c r="J23" s="155">
        <v>299678</v>
      </c>
      <c r="K23" s="155">
        <v>372461</v>
      </c>
      <c r="L23" s="159">
        <f t="shared" si="1"/>
        <v>672139</v>
      </c>
      <c r="M23" s="155"/>
      <c r="N23" s="156">
        <v>0.94499999999999995</v>
      </c>
    </row>
    <row r="24" spans="2:14" ht="5.0999999999999996" customHeight="1" x14ac:dyDescent="0.25">
      <c r="B24" s="23"/>
      <c r="C24" s="95"/>
      <c r="E24" s="95"/>
      <c r="F24" s="155"/>
      <c r="G24" s="95"/>
      <c r="H24" s="95"/>
      <c r="I24" s="95"/>
      <c r="J24" s="10"/>
      <c r="K24" s="10"/>
      <c r="L24" s="95"/>
      <c r="M24" s="95"/>
    </row>
    <row r="25" spans="2:14" ht="14.25" x14ac:dyDescent="0.25">
      <c r="B25" s="23" t="s">
        <v>17</v>
      </c>
      <c r="C25" s="115">
        <f>SUM(C16:C23)</f>
        <v>10664988</v>
      </c>
      <c r="D25" s="160">
        <v>0.95199999999999996</v>
      </c>
      <c r="E25" s="161"/>
      <c r="F25" s="115">
        <f>SUM(F16:F24)</f>
        <v>48715</v>
      </c>
      <c r="G25" s="115">
        <f>SUM(G16:G24)</f>
        <v>65194</v>
      </c>
      <c r="H25" s="115">
        <f>SUM(H16:H23)</f>
        <v>113909</v>
      </c>
      <c r="I25" s="115"/>
      <c r="J25" s="115">
        <f>SUM(J16:J23)</f>
        <v>1204230</v>
      </c>
      <c r="K25" s="115">
        <f>SUM(K16:K23)</f>
        <v>1484297</v>
      </c>
      <c r="L25" s="115">
        <f>SUM(L16:L23)</f>
        <v>2688527</v>
      </c>
      <c r="M25" s="115"/>
      <c r="N25" s="160">
        <v>0.95199999999999996</v>
      </c>
    </row>
    <row r="26" spans="2:14" ht="6" customHeight="1" thickBot="1" x14ac:dyDescent="0.25"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</row>
    <row r="27" spans="2:14" ht="5.25" customHeight="1" x14ac:dyDescent="0.2">
      <c r="B27" s="163"/>
    </row>
  </sheetData>
  <mergeCells count="9">
    <mergeCell ref="B6:G6"/>
    <mergeCell ref="B8:N8"/>
    <mergeCell ref="C10:D10"/>
    <mergeCell ref="F10:N10"/>
    <mergeCell ref="C12:C14"/>
    <mergeCell ref="D12:D14"/>
    <mergeCell ref="F12:H12"/>
    <mergeCell ref="J12:L12"/>
    <mergeCell ref="N12:N14"/>
  </mergeCells>
  <pageMargins left="0.82677165354330717" right="0.6692913385826772" top="0.51181102362204722" bottom="0.39370078740157483" header="0" footer="0"/>
  <pageSetup paperSize="9" fitToWidth="0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5850-0B4B-453D-8A45-2BA21182169E}">
  <dimension ref="B1:N25"/>
  <sheetViews>
    <sheetView workbookViewId="0"/>
  </sheetViews>
  <sheetFormatPr baseColWidth="10" defaultColWidth="11.42578125" defaultRowHeight="12.75" x14ac:dyDescent="0.2"/>
  <cols>
    <col min="1" max="1" width="1.7109375" style="146" customWidth="1"/>
    <col min="2" max="2" width="24" style="146" customWidth="1"/>
    <col min="3" max="5" width="14.7109375" style="146" customWidth="1"/>
    <col min="6" max="6" width="5.28515625" style="146" customWidth="1"/>
    <col min="7" max="9" width="16.7109375" style="146" customWidth="1"/>
    <col min="10" max="16384" width="11.42578125" style="146"/>
  </cols>
  <sheetData>
    <row r="1" spans="2:14" s="3" customFormat="1" ht="15.75" customHeight="1" x14ac:dyDescent="0.25"/>
    <row r="2" spans="2:14" s="3" customFormat="1" ht="15.75" customHeight="1" x14ac:dyDescent="0.25"/>
    <row r="3" spans="2:14" s="3" customFormat="1" ht="15.75" customHeight="1" x14ac:dyDescent="0.25"/>
    <row r="4" spans="2:14" s="3" customFormat="1" ht="14.25" x14ac:dyDescent="0.25"/>
    <row r="5" spans="2:14" s="3" customFormat="1" ht="6" customHeight="1" x14ac:dyDescent="0.25">
      <c r="I5" s="33"/>
      <c r="J5" s="33"/>
    </row>
    <row r="6" spans="2:14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50"/>
    </row>
    <row r="7" spans="2:14" ht="6" customHeight="1" x14ac:dyDescent="0.2"/>
    <row r="8" spans="2:14" ht="14.25" x14ac:dyDescent="0.25">
      <c r="B8" s="404" t="s">
        <v>127</v>
      </c>
      <c r="C8" s="405"/>
      <c r="D8" s="405"/>
      <c r="E8" s="405"/>
      <c r="F8" s="405"/>
      <c r="G8" s="405"/>
      <c r="H8" s="405"/>
      <c r="I8" s="406"/>
    </row>
    <row r="9" spans="2:14" ht="6" customHeight="1" x14ac:dyDescent="0.25">
      <c r="B9" s="148"/>
    </row>
    <row r="10" spans="2:14" s="149" customFormat="1" ht="25.5" customHeight="1" x14ac:dyDescent="0.25">
      <c r="B10" s="150"/>
      <c r="C10" s="409" t="s">
        <v>128</v>
      </c>
      <c r="D10" s="409"/>
      <c r="E10" s="409"/>
      <c r="F10" s="150"/>
      <c r="G10" s="409" t="s">
        <v>129</v>
      </c>
      <c r="H10" s="411" t="s">
        <v>130</v>
      </c>
      <c r="I10" s="411" t="s">
        <v>111</v>
      </c>
    </row>
    <row r="11" spans="2:14" s="149" customFormat="1" ht="1.5" customHeight="1" x14ac:dyDescent="0.25">
      <c r="B11" s="164"/>
      <c r="C11" s="165"/>
      <c r="D11" s="165"/>
      <c r="E11" s="165"/>
      <c r="F11" s="150"/>
      <c r="G11" s="409"/>
      <c r="H11" s="411"/>
      <c r="I11" s="411"/>
    </row>
    <row r="12" spans="2:14" s="149" customFormat="1" ht="25.5" customHeight="1" x14ac:dyDescent="0.25">
      <c r="B12" s="150"/>
      <c r="C12" s="68" t="s">
        <v>124</v>
      </c>
      <c r="D12" s="68" t="s">
        <v>125</v>
      </c>
      <c r="E12" s="68" t="s">
        <v>39</v>
      </c>
      <c r="F12" s="150"/>
      <c r="G12" s="409"/>
      <c r="H12" s="411"/>
      <c r="I12" s="411"/>
    </row>
    <row r="13" spans="2:14" ht="5.0999999999999996" customHeight="1" x14ac:dyDescent="0.25">
      <c r="B13" s="10"/>
      <c r="C13" s="10"/>
      <c r="D13" s="10"/>
      <c r="E13" s="10"/>
      <c r="F13" s="10"/>
      <c r="G13" s="10"/>
      <c r="H13" s="10"/>
      <c r="I13" s="10"/>
    </row>
    <row r="14" spans="2:14" ht="12.75" customHeight="1" x14ac:dyDescent="0.25">
      <c r="B14" s="23" t="s">
        <v>6</v>
      </c>
      <c r="C14" s="155">
        <v>8569</v>
      </c>
      <c r="D14" s="155">
        <v>14476</v>
      </c>
      <c r="E14" s="166">
        <f>SUM(C14:D14)</f>
        <v>23045</v>
      </c>
      <c r="F14" s="158"/>
      <c r="G14" s="158">
        <v>229244</v>
      </c>
      <c r="H14" s="167">
        <f>+G14/E14</f>
        <v>9.9476676068561503</v>
      </c>
      <c r="I14" s="156">
        <v>0.96599999999999997</v>
      </c>
    </row>
    <row r="15" spans="2:14" ht="12.75" customHeight="1" x14ac:dyDescent="0.25">
      <c r="B15" s="23" t="s">
        <v>10</v>
      </c>
      <c r="C15" s="155">
        <v>11202</v>
      </c>
      <c r="D15" s="155">
        <v>17248</v>
      </c>
      <c r="E15" s="166">
        <f t="shared" ref="E15:E21" si="0">SUM(C15:D15)</f>
        <v>28450</v>
      </c>
      <c r="F15" s="155"/>
      <c r="G15" s="158">
        <v>233853</v>
      </c>
      <c r="H15" s="167">
        <f t="shared" ref="H15:H23" si="1">+G15/E15</f>
        <v>8.2197891036906849</v>
      </c>
      <c r="I15" s="156">
        <v>0.96899999999999997</v>
      </c>
    </row>
    <row r="16" spans="2:14" ht="12.75" customHeight="1" x14ac:dyDescent="0.25">
      <c r="B16" s="23" t="s">
        <v>11</v>
      </c>
      <c r="C16" s="155">
        <v>14255</v>
      </c>
      <c r="D16" s="155">
        <v>22540</v>
      </c>
      <c r="E16" s="159">
        <f t="shared" si="0"/>
        <v>36795</v>
      </c>
      <c r="F16" s="95"/>
      <c r="G16" s="95">
        <v>321269</v>
      </c>
      <c r="H16" s="168">
        <f t="shared" si="1"/>
        <v>8.7313221905150158</v>
      </c>
      <c r="I16" s="156">
        <v>0.93300000000000005</v>
      </c>
    </row>
    <row r="17" spans="2:9" ht="12.75" customHeight="1" x14ac:dyDescent="0.25">
      <c r="B17" s="23" t="s">
        <v>12</v>
      </c>
      <c r="C17" s="155">
        <v>14724</v>
      </c>
      <c r="D17" s="155">
        <v>25366</v>
      </c>
      <c r="E17" s="159">
        <f t="shared" si="0"/>
        <v>40090</v>
      </c>
      <c r="F17" s="95"/>
      <c r="G17" s="95">
        <v>360264</v>
      </c>
      <c r="H17" s="168">
        <f t="shared" si="1"/>
        <v>8.9863806435520086</v>
      </c>
      <c r="I17" s="156">
        <v>0.97</v>
      </c>
    </row>
    <row r="18" spans="2:9" ht="12.75" customHeight="1" x14ac:dyDescent="0.25">
      <c r="B18" s="23" t="s">
        <v>13</v>
      </c>
      <c r="C18" s="155">
        <v>5270</v>
      </c>
      <c r="D18" s="155">
        <v>9021</v>
      </c>
      <c r="E18" s="159">
        <f t="shared" si="0"/>
        <v>14291</v>
      </c>
      <c r="F18" s="155"/>
      <c r="G18" s="158">
        <v>140050</v>
      </c>
      <c r="H18" s="168">
        <f t="shared" si="1"/>
        <v>9.7998740466027563</v>
      </c>
      <c r="I18" s="156">
        <v>0.94699999999999995</v>
      </c>
    </row>
    <row r="19" spans="2:9" ht="12.75" customHeight="1" x14ac:dyDescent="0.25">
      <c r="B19" s="23" t="s">
        <v>14</v>
      </c>
      <c r="C19" s="155">
        <v>8647</v>
      </c>
      <c r="D19" s="155">
        <v>14137</v>
      </c>
      <c r="E19" s="166">
        <f t="shared" si="0"/>
        <v>22784</v>
      </c>
      <c r="F19" s="95"/>
      <c r="G19" s="95">
        <v>181569</v>
      </c>
      <c r="H19" s="167">
        <f t="shared" si="1"/>
        <v>7.969145014044944</v>
      </c>
      <c r="I19" s="156">
        <v>0.85899999999999999</v>
      </c>
    </row>
    <row r="20" spans="2:9" ht="12.75" customHeight="1" x14ac:dyDescent="0.25">
      <c r="B20" s="23" t="s">
        <v>15</v>
      </c>
      <c r="C20" s="155">
        <v>23432</v>
      </c>
      <c r="D20" s="155">
        <v>41659</v>
      </c>
      <c r="E20" s="159">
        <f t="shared" si="0"/>
        <v>65091</v>
      </c>
      <c r="F20" s="155"/>
      <c r="G20" s="158">
        <v>709468</v>
      </c>
      <c r="H20" s="168">
        <f t="shared" si="1"/>
        <v>10.89963282174187</v>
      </c>
      <c r="I20" s="156">
        <v>1</v>
      </c>
    </row>
    <row r="21" spans="2:9" ht="12.75" customHeight="1" x14ac:dyDescent="0.25">
      <c r="B21" s="23" t="s">
        <v>16</v>
      </c>
      <c r="C21" s="155">
        <v>29550</v>
      </c>
      <c r="D21" s="155">
        <v>48634</v>
      </c>
      <c r="E21" s="159">
        <f t="shared" si="0"/>
        <v>78184</v>
      </c>
      <c r="F21" s="155"/>
      <c r="G21" s="158">
        <v>700113</v>
      </c>
      <c r="H21" s="168">
        <f t="shared" si="1"/>
        <v>8.9546838227770387</v>
      </c>
      <c r="I21" s="156">
        <v>0.94499999999999995</v>
      </c>
    </row>
    <row r="22" spans="2:9" ht="5.0999999999999996" customHeight="1" x14ac:dyDescent="0.25">
      <c r="B22" s="23"/>
      <c r="C22" s="155"/>
      <c r="D22" s="95"/>
      <c r="E22" s="95"/>
      <c r="F22" s="95"/>
      <c r="G22" s="95"/>
      <c r="H22" s="168"/>
    </row>
    <row r="23" spans="2:9" ht="12.75" customHeight="1" x14ac:dyDescent="0.25">
      <c r="B23" s="23" t="s">
        <v>17</v>
      </c>
      <c r="C23" s="115">
        <f>SUM(C14:C22)</f>
        <v>115649</v>
      </c>
      <c r="D23" s="115">
        <f>SUM(D14:D22)</f>
        <v>193081</v>
      </c>
      <c r="E23" s="115">
        <f>SUM(E14:E21)</f>
        <v>308730</v>
      </c>
      <c r="F23" s="115"/>
      <c r="G23" s="115">
        <f>SUM(G14:G22)</f>
        <v>2875830</v>
      </c>
      <c r="H23" s="169">
        <f t="shared" si="1"/>
        <v>9.3150325527159659</v>
      </c>
      <c r="I23" s="160">
        <v>0.95199999999999996</v>
      </c>
    </row>
    <row r="24" spans="2:9" ht="6.75" customHeight="1" thickBot="1" x14ac:dyDescent="0.3">
      <c r="B24" s="78"/>
      <c r="C24" s="78"/>
      <c r="D24" s="78"/>
      <c r="E24" s="78"/>
      <c r="F24" s="78"/>
      <c r="G24" s="78"/>
      <c r="H24" s="78"/>
      <c r="I24" s="78"/>
    </row>
    <row r="25" spans="2:9" x14ac:dyDescent="0.2">
      <c r="B25" s="163"/>
    </row>
  </sheetData>
  <mergeCells count="6">
    <mergeCell ref="B6:G6"/>
    <mergeCell ref="B8:I8"/>
    <mergeCell ref="C10:E10"/>
    <mergeCell ref="G10:G12"/>
    <mergeCell ref="H10:H12"/>
    <mergeCell ref="I10:I12"/>
  </mergeCells>
  <pageMargins left="0.82677165354330717" right="0.6692913385826772" top="0.51181102362204722" bottom="0.3937007874015748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267F-8D4C-4678-A6AB-E02CA0F097A3}">
  <dimension ref="B1:Q54"/>
  <sheetViews>
    <sheetView workbookViewId="0"/>
  </sheetViews>
  <sheetFormatPr baseColWidth="10" defaultRowHeight="12.75" x14ac:dyDescent="0.2"/>
  <cols>
    <col min="1" max="1" width="1.7109375" style="146" customWidth="1"/>
    <col min="2" max="2" width="10" style="146" customWidth="1"/>
    <col min="3" max="3" width="9" style="146" customWidth="1"/>
    <col min="4" max="4" width="12.28515625" style="146" customWidth="1"/>
    <col min="5" max="5" width="11.42578125" style="146" customWidth="1"/>
    <col min="6" max="6" width="12.85546875" style="146" customWidth="1"/>
    <col min="7" max="7" width="11" style="146" customWidth="1"/>
    <col min="8" max="8" width="10.85546875" style="146" customWidth="1"/>
    <col min="9" max="9" width="8.85546875" style="146" customWidth="1"/>
    <col min="10" max="10" width="9" style="146" customWidth="1"/>
    <col min="11" max="11" width="11.42578125" style="170"/>
    <col min="12" max="16384" width="11.42578125" style="146"/>
  </cols>
  <sheetData>
    <row r="1" spans="2:14" s="3" customFormat="1" ht="15.75" customHeight="1" x14ac:dyDescent="0.25"/>
    <row r="2" spans="2:14" s="3" customFormat="1" ht="15.75" customHeight="1" x14ac:dyDescent="0.25"/>
    <row r="3" spans="2:14" s="3" customFormat="1" ht="15.75" customHeight="1" x14ac:dyDescent="0.25"/>
    <row r="4" spans="2:14" s="3" customFormat="1" ht="14.25" x14ac:dyDescent="0.25"/>
    <row r="5" spans="2:14" s="3" customFormat="1" ht="5.0999999999999996" customHeight="1" x14ac:dyDescent="0.25">
      <c r="I5" s="33"/>
      <c r="J5" s="33"/>
    </row>
    <row r="6" spans="2:14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50"/>
    </row>
    <row r="7" spans="2:14" ht="5.0999999999999996" customHeight="1" x14ac:dyDescent="0.2"/>
    <row r="8" spans="2:14" ht="14.25" x14ac:dyDescent="0.25">
      <c r="B8" s="404" t="s">
        <v>131</v>
      </c>
      <c r="C8" s="405"/>
      <c r="D8" s="405"/>
      <c r="E8" s="405"/>
      <c r="F8" s="405"/>
      <c r="G8" s="405"/>
      <c r="H8" s="405"/>
      <c r="I8" s="405"/>
      <c r="J8" s="406"/>
    </row>
    <row r="9" spans="2:14" ht="5.0999999999999996" customHeight="1" x14ac:dyDescent="0.25">
      <c r="B9" s="148"/>
    </row>
    <row r="10" spans="2:14" s="174" customFormat="1" ht="46.5" customHeight="1" x14ac:dyDescent="0.25">
      <c r="B10" s="171"/>
      <c r="C10" s="172" t="s">
        <v>98</v>
      </c>
      <c r="D10" s="172" t="s">
        <v>132</v>
      </c>
      <c r="E10" s="172" t="s">
        <v>103</v>
      </c>
      <c r="F10" s="172" t="s">
        <v>133</v>
      </c>
      <c r="G10" s="172" t="s">
        <v>105</v>
      </c>
      <c r="H10" s="172" t="s">
        <v>134</v>
      </c>
      <c r="I10" s="172" t="s">
        <v>39</v>
      </c>
      <c r="J10" s="172" t="s">
        <v>135</v>
      </c>
      <c r="K10" s="173"/>
    </row>
    <row r="11" spans="2:14" s="177" customFormat="1" ht="5.0999999999999996" customHeight="1" x14ac:dyDescent="0.25">
      <c r="B11" s="175"/>
      <c r="C11" s="175"/>
      <c r="D11" s="175"/>
      <c r="E11" s="175"/>
      <c r="F11" s="175"/>
      <c r="G11" s="175"/>
      <c r="H11" s="175"/>
      <c r="I11" s="175"/>
      <c r="J11" s="87"/>
      <c r="K11" s="176"/>
    </row>
    <row r="12" spans="2:14" ht="21" customHeight="1" x14ac:dyDescent="0.25">
      <c r="B12" s="178" t="s">
        <v>6</v>
      </c>
      <c r="C12" s="179">
        <v>222186</v>
      </c>
      <c r="D12" s="179">
        <v>778</v>
      </c>
      <c r="E12" s="179">
        <v>498</v>
      </c>
      <c r="F12" s="179">
        <v>3694</v>
      </c>
      <c r="G12" s="179">
        <v>1678</v>
      </c>
      <c r="H12" s="179">
        <v>410</v>
      </c>
      <c r="I12" s="180">
        <f>SUM(C12:H12)</f>
        <v>229244</v>
      </c>
      <c r="J12" s="181">
        <v>0.96599999999999997</v>
      </c>
    </row>
    <row r="13" spans="2:14" ht="21" customHeight="1" x14ac:dyDescent="0.25">
      <c r="B13" s="178" t="s">
        <v>10</v>
      </c>
      <c r="C13" s="179">
        <v>225881</v>
      </c>
      <c r="D13" s="179">
        <v>451</v>
      </c>
      <c r="E13" s="179">
        <v>1026</v>
      </c>
      <c r="F13" s="179">
        <v>6145</v>
      </c>
      <c r="G13" s="179">
        <v>93</v>
      </c>
      <c r="H13" s="179">
        <v>257</v>
      </c>
      <c r="I13" s="180">
        <f t="shared" ref="I13:I19" si="0">SUM(C13:H13)</f>
        <v>233853</v>
      </c>
      <c r="J13" s="181">
        <v>0.96899999999999997</v>
      </c>
    </row>
    <row r="14" spans="2:14" ht="21" customHeight="1" x14ac:dyDescent="0.25">
      <c r="B14" s="178" t="s">
        <v>11</v>
      </c>
      <c r="C14" s="179">
        <v>301048</v>
      </c>
      <c r="D14" s="179">
        <v>4278</v>
      </c>
      <c r="E14" s="179">
        <v>1553</v>
      </c>
      <c r="F14" s="179">
        <v>11389</v>
      </c>
      <c r="G14" s="179">
        <v>2843</v>
      </c>
      <c r="H14" s="179">
        <v>158</v>
      </c>
      <c r="I14" s="180">
        <f t="shared" si="0"/>
        <v>321269</v>
      </c>
      <c r="J14" s="181">
        <v>0.93300000000000005</v>
      </c>
    </row>
    <row r="15" spans="2:14" ht="21" customHeight="1" x14ac:dyDescent="0.25">
      <c r="B15" s="178" t="s">
        <v>12</v>
      </c>
      <c r="C15" s="179">
        <v>351469</v>
      </c>
      <c r="D15" s="179">
        <v>241</v>
      </c>
      <c r="E15" s="179">
        <v>809</v>
      </c>
      <c r="F15" s="179">
        <v>7325</v>
      </c>
      <c r="G15" s="179">
        <v>192</v>
      </c>
      <c r="H15" s="179">
        <v>228</v>
      </c>
      <c r="I15" s="180">
        <f t="shared" si="0"/>
        <v>360264</v>
      </c>
      <c r="J15" s="181">
        <v>0.97</v>
      </c>
    </row>
    <row r="16" spans="2:14" ht="21" customHeight="1" x14ac:dyDescent="0.25">
      <c r="B16" s="178" t="s">
        <v>13</v>
      </c>
      <c r="C16" s="179">
        <v>137937</v>
      </c>
      <c r="D16" s="179">
        <v>297</v>
      </c>
      <c r="E16" s="179">
        <v>327</v>
      </c>
      <c r="F16" s="179">
        <v>1366</v>
      </c>
      <c r="G16" s="179">
        <v>40</v>
      </c>
      <c r="H16" s="179">
        <v>83</v>
      </c>
      <c r="I16" s="180">
        <f t="shared" si="0"/>
        <v>140050</v>
      </c>
      <c r="J16" s="181">
        <v>0.94699999999999995</v>
      </c>
    </row>
    <row r="17" spans="2:17" ht="21" customHeight="1" x14ac:dyDescent="0.25">
      <c r="B17" s="178" t="s">
        <v>14</v>
      </c>
      <c r="C17" s="179">
        <v>177041</v>
      </c>
      <c r="D17" s="179">
        <v>446</v>
      </c>
      <c r="E17" s="179">
        <v>545</v>
      </c>
      <c r="F17" s="179">
        <v>3112</v>
      </c>
      <c r="G17" s="179">
        <v>97</v>
      </c>
      <c r="H17" s="179">
        <v>328</v>
      </c>
      <c r="I17" s="180">
        <f t="shared" si="0"/>
        <v>181569</v>
      </c>
      <c r="J17" s="181">
        <v>0.85899999999999999</v>
      </c>
    </row>
    <row r="18" spans="2:17" ht="21" customHeight="1" x14ac:dyDescent="0.25">
      <c r="B18" s="178" t="s">
        <v>15</v>
      </c>
      <c r="C18" s="179">
        <v>679089</v>
      </c>
      <c r="D18" s="179">
        <v>7770</v>
      </c>
      <c r="E18" s="179">
        <v>2080</v>
      </c>
      <c r="F18" s="179">
        <v>19308</v>
      </c>
      <c r="G18" s="179">
        <v>775</v>
      </c>
      <c r="H18" s="179">
        <v>446</v>
      </c>
      <c r="I18" s="180">
        <f t="shared" si="0"/>
        <v>709468</v>
      </c>
      <c r="J18" s="181">
        <v>1</v>
      </c>
    </row>
    <row r="19" spans="2:17" ht="21" customHeight="1" x14ac:dyDescent="0.25">
      <c r="B19" s="178" t="s">
        <v>16</v>
      </c>
      <c r="C19" s="179">
        <v>674378</v>
      </c>
      <c r="D19" s="179">
        <v>3793</v>
      </c>
      <c r="E19" s="179">
        <v>3040</v>
      </c>
      <c r="F19" s="179">
        <v>17426</v>
      </c>
      <c r="G19" s="179">
        <v>615</v>
      </c>
      <c r="H19" s="179">
        <v>861</v>
      </c>
      <c r="I19" s="180">
        <f t="shared" si="0"/>
        <v>700113</v>
      </c>
      <c r="J19" s="181">
        <v>0.94499999999999995</v>
      </c>
    </row>
    <row r="20" spans="2:17" ht="5.0999999999999996" customHeight="1" x14ac:dyDescent="0.25">
      <c r="B20" s="178"/>
      <c r="C20" s="179"/>
      <c r="D20" s="179"/>
      <c r="E20" s="179"/>
      <c r="F20" s="179"/>
      <c r="G20" s="179"/>
      <c r="H20" s="179"/>
      <c r="I20" s="180"/>
      <c r="J20" s="182"/>
    </row>
    <row r="21" spans="2:17" ht="21" customHeight="1" x14ac:dyDescent="0.25">
      <c r="B21" s="178" t="s">
        <v>17</v>
      </c>
      <c r="C21" s="180">
        <f t="shared" ref="C21:H21" si="1">SUM(C12,C13,C14,C15,C16,C17,C18,C19)</f>
        <v>2769029</v>
      </c>
      <c r="D21" s="180">
        <f t="shared" si="1"/>
        <v>18054</v>
      </c>
      <c r="E21" s="180">
        <f t="shared" si="1"/>
        <v>9878</v>
      </c>
      <c r="F21" s="180">
        <f t="shared" si="1"/>
        <v>69765</v>
      </c>
      <c r="G21" s="180">
        <f t="shared" si="1"/>
        <v>6333</v>
      </c>
      <c r="H21" s="180">
        <f t="shared" si="1"/>
        <v>2771</v>
      </c>
      <c r="I21" s="180">
        <f>SUM(C21:H21)</f>
        <v>2875830</v>
      </c>
      <c r="J21" s="183">
        <v>0.95199999999999996</v>
      </c>
      <c r="K21" s="184"/>
      <c r="L21" s="184"/>
      <c r="M21" s="184"/>
      <c r="N21" s="184"/>
      <c r="O21" s="184"/>
      <c r="P21" s="184"/>
      <c r="Q21" s="184"/>
    </row>
    <row r="22" spans="2:17" ht="4.5" customHeight="1" thickBot="1" x14ac:dyDescent="0.3">
      <c r="B22" s="78"/>
      <c r="C22" s="78"/>
      <c r="D22" s="78"/>
      <c r="E22" s="78"/>
      <c r="F22" s="78"/>
      <c r="G22" s="78"/>
      <c r="H22" s="78"/>
      <c r="I22" s="78"/>
      <c r="J22" s="78"/>
    </row>
    <row r="23" spans="2:17" ht="14.25" x14ac:dyDescent="0.25">
      <c r="B23" s="31" t="s">
        <v>136</v>
      </c>
      <c r="C23" s="10"/>
      <c r="D23" s="10"/>
      <c r="E23" s="10"/>
      <c r="F23" s="10"/>
      <c r="G23" s="10"/>
      <c r="H23" s="10"/>
      <c r="I23" s="10"/>
      <c r="J23" s="10"/>
    </row>
    <row r="54" spans="2:10" ht="14.25" x14ac:dyDescent="0.25">
      <c r="B54" s="135"/>
      <c r="C54" s="135"/>
      <c r="D54" s="135"/>
      <c r="E54" s="135"/>
      <c r="F54" s="135"/>
      <c r="G54" s="135"/>
      <c r="H54" s="135"/>
      <c r="I54" s="135"/>
      <c r="J54" s="135"/>
    </row>
  </sheetData>
  <mergeCells count="2">
    <mergeCell ref="B6:G6"/>
    <mergeCell ref="B8:J8"/>
  </mergeCells>
  <pageMargins left="0.48" right="0.41" top="0.6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D9888-6E40-4D7F-A5F1-C3096C8A4AFC}">
  <dimension ref="B1:N69"/>
  <sheetViews>
    <sheetView workbookViewId="0"/>
  </sheetViews>
  <sheetFormatPr baseColWidth="10" defaultRowHeight="12.75" x14ac:dyDescent="0.2"/>
  <cols>
    <col min="1" max="1" width="1.7109375" style="146" customWidth="1"/>
    <col min="2" max="2" width="10.85546875" style="146" customWidth="1"/>
    <col min="3" max="3" width="10.5703125" style="146" customWidth="1"/>
    <col min="4" max="4" width="12.28515625" style="146" customWidth="1"/>
    <col min="5" max="5" width="11.85546875" style="146" customWidth="1"/>
    <col min="6" max="6" width="9.42578125" style="146" customWidth="1"/>
    <col min="7" max="7" width="3.140625" style="146" customWidth="1"/>
    <col min="8" max="8" width="12.140625" style="146" customWidth="1"/>
    <col min="9" max="9" width="12.7109375" style="146" customWidth="1"/>
    <col min="10" max="10" width="9" style="146" customWidth="1"/>
    <col min="11" max="16384" width="11.42578125" style="146"/>
  </cols>
  <sheetData>
    <row r="1" spans="2:14" s="3" customFormat="1" ht="15.75" customHeight="1" x14ac:dyDescent="0.25"/>
    <row r="2" spans="2:14" s="3" customFormat="1" ht="15.75" customHeight="1" x14ac:dyDescent="0.25"/>
    <row r="3" spans="2:14" s="3" customFormat="1" ht="15.75" customHeight="1" x14ac:dyDescent="0.25"/>
    <row r="4" spans="2:14" s="3" customFormat="1" ht="14.25" x14ac:dyDescent="0.25"/>
    <row r="5" spans="2:14" s="3" customFormat="1" ht="5.0999999999999996" customHeight="1" x14ac:dyDescent="0.25">
      <c r="I5" s="33"/>
      <c r="J5" s="33"/>
    </row>
    <row r="6" spans="2:14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50"/>
    </row>
    <row r="7" spans="2:14" ht="5.0999999999999996" customHeight="1" x14ac:dyDescent="0.2">
      <c r="B7" s="185"/>
    </row>
    <row r="8" spans="2:14" ht="14.25" x14ac:dyDescent="0.2">
      <c r="B8" s="412" t="s">
        <v>137</v>
      </c>
      <c r="C8" s="413"/>
      <c r="D8" s="413"/>
      <c r="E8" s="413"/>
      <c r="F8" s="413"/>
      <c r="G8" s="413"/>
      <c r="H8" s="413"/>
      <c r="I8" s="413"/>
      <c r="J8" s="414"/>
    </row>
    <row r="9" spans="2:14" ht="5.0999999999999996" customHeight="1" x14ac:dyDescent="0.2">
      <c r="B9" s="186"/>
    </row>
    <row r="10" spans="2:14" s="177" customFormat="1" ht="24" customHeight="1" x14ac:dyDescent="0.25">
      <c r="B10" s="187"/>
      <c r="C10" s="188"/>
      <c r="D10" s="409" t="s">
        <v>138</v>
      </c>
      <c r="E10" s="409"/>
      <c r="F10" s="409"/>
      <c r="G10" s="189"/>
      <c r="H10" s="409" t="s">
        <v>139</v>
      </c>
      <c r="I10" s="409"/>
      <c r="J10" s="409"/>
    </row>
    <row r="11" spans="2:14" s="177" customFormat="1" ht="1.5" customHeight="1" x14ac:dyDescent="0.25">
      <c r="B11" s="187"/>
      <c r="C11" s="188"/>
      <c r="D11" s="153"/>
      <c r="E11" s="153"/>
      <c r="F11" s="153"/>
      <c r="G11" s="189"/>
      <c r="H11" s="153"/>
      <c r="I11" s="153"/>
      <c r="J11" s="153"/>
    </row>
    <row r="12" spans="2:14" s="177" customFormat="1" ht="31.5" customHeight="1" x14ac:dyDescent="0.25">
      <c r="B12" s="187"/>
      <c r="C12" s="188"/>
      <c r="D12" s="86" t="s">
        <v>140</v>
      </c>
      <c r="E12" s="86" t="s">
        <v>141</v>
      </c>
      <c r="F12" s="86" t="s">
        <v>39</v>
      </c>
      <c r="G12" s="86"/>
      <c r="H12" s="86" t="s">
        <v>140</v>
      </c>
      <c r="I12" s="86" t="s">
        <v>141</v>
      </c>
      <c r="J12" s="86" t="s">
        <v>39</v>
      </c>
    </row>
    <row r="13" spans="2:14" ht="6" customHeight="1" x14ac:dyDescent="0.25">
      <c r="B13" s="11"/>
      <c r="C13" s="10"/>
      <c r="D13" s="10"/>
      <c r="E13" s="10"/>
      <c r="F13" s="10"/>
      <c r="G13" s="10"/>
      <c r="H13" s="10"/>
      <c r="I13" s="10"/>
      <c r="J13" s="10"/>
    </row>
    <row r="14" spans="2:14" ht="14.25" x14ac:dyDescent="0.25">
      <c r="B14" s="190" t="s">
        <v>6</v>
      </c>
      <c r="C14" s="19"/>
      <c r="D14" s="191">
        <f>SUM(D15:D16)</f>
        <v>251</v>
      </c>
      <c r="E14" s="191">
        <f>SUM(E15:E16)</f>
        <v>0</v>
      </c>
      <c r="F14" s="191">
        <f>SUM(F15:F16)</f>
        <v>251</v>
      </c>
      <c r="G14" s="191"/>
      <c r="H14" s="191">
        <f>SUM(H15:H16)</f>
        <v>408</v>
      </c>
      <c r="I14" s="191">
        <f>SUM(I15:I16)</f>
        <v>0</v>
      </c>
      <c r="J14" s="191">
        <f>SUM(J15:J16)</f>
        <v>408</v>
      </c>
    </row>
    <row r="15" spans="2:14" ht="12.95" customHeight="1" x14ac:dyDescent="0.25">
      <c r="B15" s="190"/>
      <c r="C15" s="19" t="s">
        <v>142</v>
      </c>
      <c r="D15" s="192">
        <v>250</v>
      </c>
      <c r="E15" s="192">
        <v>0</v>
      </c>
      <c r="F15" s="192">
        <f>SUM(D15:E15)</f>
        <v>250</v>
      </c>
      <c r="G15" s="192"/>
      <c r="H15" s="192">
        <v>408</v>
      </c>
      <c r="I15" s="192">
        <v>0</v>
      </c>
      <c r="J15" s="192">
        <f>SUM(H15:I15)</f>
        <v>408</v>
      </c>
    </row>
    <row r="16" spans="2:14" ht="12.95" customHeight="1" x14ac:dyDescent="0.25">
      <c r="B16" s="190"/>
      <c r="C16" s="19" t="s">
        <v>143</v>
      </c>
      <c r="D16" s="192">
        <v>1</v>
      </c>
      <c r="E16" s="192">
        <v>0</v>
      </c>
      <c r="F16" s="192">
        <f>SUM(D16:E16)</f>
        <v>1</v>
      </c>
      <c r="G16" s="192"/>
      <c r="H16" s="192">
        <v>0</v>
      </c>
      <c r="I16" s="192">
        <v>0</v>
      </c>
      <c r="J16" s="192">
        <f>SUM(H16:I16)</f>
        <v>0</v>
      </c>
    </row>
    <row r="17" spans="2:10" ht="3" customHeight="1" x14ac:dyDescent="0.25">
      <c r="B17" s="11"/>
      <c r="C17" s="10"/>
      <c r="D17" s="95"/>
      <c r="E17" s="95"/>
      <c r="F17" s="95"/>
      <c r="G17" s="95"/>
      <c r="H17" s="95"/>
      <c r="I17" s="95"/>
      <c r="J17" s="95"/>
    </row>
    <row r="18" spans="2:10" ht="14.25" x14ac:dyDescent="0.25">
      <c r="B18" s="11" t="s">
        <v>10</v>
      </c>
      <c r="C18" s="10"/>
      <c r="D18" s="115">
        <f>SUM(D19:D20)</f>
        <v>337</v>
      </c>
      <c r="E18" s="115">
        <f>SUM(E19:E20)</f>
        <v>2</v>
      </c>
      <c r="F18" s="115">
        <f>SUM(F19:F20)</f>
        <v>339</v>
      </c>
      <c r="G18" s="115"/>
      <c r="H18" s="115">
        <f>SUM(H19:H20)</f>
        <v>397</v>
      </c>
      <c r="I18" s="115">
        <f>SUM(I19:I20)</f>
        <v>2</v>
      </c>
      <c r="J18" s="115">
        <f>SUM(J19:J20)</f>
        <v>399</v>
      </c>
    </row>
    <row r="19" spans="2:10" ht="12.95" customHeight="1" x14ac:dyDescent="0.25">
      <c r="B19" s="11"/>
      <c r="C19" s="10" t="s">
        <v>142</v>
      </c>
      <c r="D19" s="193">
        <v>269</v>
      </c>
      <c r="E19" s="193">
        <v>0</v>
      </c>
      <c r="F19" s="194">
        <f>SUM(D19:E19)</f>
        <v>269</v>
      </c>
      <c r="G19" s="194"/>
      <c r="H19" s="193">
        <v>253</v>
      </c>
      <c r="I19" s="193">
        <v>0</v>
      </c>
      <c r="J19" s="194">
        <f>SUM(H19:I19)</f>
        <v>253</v>
      </c>
    </row>
    <row r="20" spans="2:10" ht="12.95" customHeight="1" x14ac:dyDescent="0.25">
      <c r="B20" s="11"/>
      <c r="C20" s="10" t="s">
        <v>143</v>
      </c>
      <c r="D20" s="193">
        <v>68</v>
      </c>
      <c r="E20" s="193">
        <v>2</v>
      </c>
      <c r="F20" s="194">
        <f>SUM(D20:E20)</f>
        <v>70</v>
      </c>
      <c r="G20" s="194"/>
      <c r="H20" s="193">
        <v>144</v>
      </c>
      <c r="I20" s="193">
        <v>2</v>
      </c>
      <c r="J20" s="194">
        <f>SUM(H20:I20)</f>
        <v>146</v>
      </c>
    </row>
    <row r="21" spans="2:10" ht="3" customHeight="1" x14ac:dyDescent="0.25">
      <c r="B21" s="11"/>
      <c r="C21" s="10"/>
      <c r="D21" s="95"/>
      <c r="E21" s="95"/>
      <c r="F21" s="95"/>
      <c r="G21" s="95"/>
      <c r="H21" s="95"/>
      <c r="I21" s="95"/>
      <c r="J21" s="95"/>
    </row>
    <row r="22" spans="2:10" ht="14.25" x14ac:dyDescent="0.25">
      <c r="B22" s="190" t="s">
        <v>11</v>
      </c>
      <c r="C22" s="19"/>
      <c r="D22" s="191">
        <f>SUM(D23:D24)</f>
        <v>513</v>
      </c>
      <c r="E22" s="191">
        <f>SUM(E23:E24)</f>
        <v>0</v>
      </c>
      <c r="F22" s="191">
        <f>SUM(F23:F24)</f>
        <v>513</v>
      </c>
      <c r="G22" s="191"/>
      <c r="H22" s="191">
        <f>SUM(H23:H24)</f>
        <v>539</v>
      </c>
      <c r="I22" s="191">
        <f>SUM(I23:I24)</f>
        <v>0</v>
      </c>
      <c r="J22" s="191">
        <f>SUM(J23:J24)</f>
        <v>539</v>
      </c>
    </row>
    <row r="23" spans="2:10" ht="12.95" customHeight="1" x14ac:dyDescent="0.25">
      <c r="B23" s="190"/>
      <c r="C23" s="19" t="s">
        <v>142</v>
      </c>
      <c r="D23" s="192">
        <v>497</v>
      </c>
      <c r="E23" s="192">
        <v>0</v>
      </c>
      <c r="F23" s="192">
        <f>SUM(D23:E23)</f>
        <v>497</v>
      </c>
      <c r="G23" s="192"/>
      <c r="H23" s="192">
        <v>530</v>
      </c>
      <c r="I23" s="192">
        <v>0</v>
      </c>
      <c r="J23" s="192">
        <f>SUM(H23:I23)</f>
        <v>530</v>
      </c>
    </row>
    <row r="24" spans="2:10" ht="12.95" customHeight="1" x14ac:dyDescent="0.25">
      <c r="B24" s="190"/>
      <c r="C24" s="19" t="s">
        <v>143</v>
      </c>
      <c r="D24" s="192">
        <v>16</v>
      </c>
      <c r="E24" s="192">
        <v>0</v>
      </c>
      <c r="F24" s="192">
        <f>SUM(D24:E24)</f>
        <v>16</v>
      </c>
      <c r="G24" s="192"/>
      <c r="H24" s="192">
        <v>9</v>
      </c>
      <c r="I24" s="192">
        <v>0</v>
      </c>
      <c r="J24" s="192">
        <f>SUM(H24:I24)</f>
        <v>9</v>
      </c>
    </row>
    <row r="25" spans="2:10" ht="3" customHeight="1" x14ac:dyDescent="0.25">
      <c r="B25" s="11"/>
      <c r="C25" s="10"/>
      <c r="D25" s="95"/>
      <c r="E25" s="95"/>
      <c r="F25" s="95"/>
      <c r="G25" s="95"/>
      <c r="H25" s="95"/>
      <c r="I25" s="95"/>
      <c r="J25" s="95"/>
    </row>
    <row r="26" spans="2:10" ht="14.25" x14ac:dyDescent="0.25">
      <c r="B26" s="11" t="s">
        <v>12</v>
      </c>
      <c r="C26" s="10"/>
      <c r="D26" s="115">
        <f>SUM(D27:D28)</f>
        <v>3277</v>
      </c>
      <c r="E26" s="115">
        <f>SUM(E27:E28)</f>
        <v>0</v>
      </c>
      <c r="F26" s="115">
        <f>SUM(F27:F28)</f>
        <v>3277</v>
      </c>
      <c r="G26" s="115"/>
      <c r="H26" s="115">
        <f>SUM(H27:H28)</f>
        <v>3285</v>
      </c>
      <c r="I26" s="115">
        <f>SUM(I27:I28)</f>
        <v>0</v>
      </c>
      <c r="J26" s="115">
        <f>SUM(J27:J28)</f>
        <v>3285</v>
      </c>
    </row>
    <row r="27" spans="2:10" ht="12.95" customHeight="1" x14ac:dyDescent="0.25">
      <c r="B27" s="11"/>
      <c r="C27" s="10" t="s">
        <v>142</v>
      </c>
      <c r="D27" s="193">
        <v>3218</v>
      </c>
      <c r="E27" s="193">
        <v>0</v>
      </c>
      <c r="F27" s="194">
        <f>SUM(D27:E27)</f>
        <v>3218</v>
      </c>
      <c r="G27" s="194"/>
      <c r="H27" s="193">
        <v>3217</v>
      </c>
      <c r="I27" s="193">
        <v>0</v>
      </c>
      <c r="J27" s="194">
        <f>SUM(H27:I27)</f>
        <v>3217</v>
      </c>
    </row>
    <row r="28" spans="2:10" ht="12.95" customHeight="1" x14ac:dyDescent="0.25">
      <c r="B28" s="11"/>
      <c r="C28" s="10" t="s">
        <v>143</v>
      </c>
      <c r="D28" s="193">
        <v>59</v>
      </c>
      <c r="E28" s="193">
        <v>0</v>
      </c>
      <c r="F28" s="194">
        <f>SUM(D28:E28)</f>
        <v>59</v>
      </c>
      <c r="G28" s="194"/>
      <c r="H28" s="193">
        <v>68</v>
      </c>
      <c r="I28" s="193">
        <v>0</v>
      </c>
      <c r="J28" s="194">
        <f>SUM(H28:I28)</f>
        <v>68</v>
      </c>
    </row>
    <row r="29" spans="2:10" ht="3" customHeight="1" x14ac:dyDescent="0.25">
      <c r="B29" s="11"/>
      <c r="C29" s="10"/>
      <c r="D29" s="95"/>
      <c r="E29" s="95"/>
      <c r="F29" s="95"/>
      <c r="G29" s="95"/>
      <c r="H29" s="95"/>
      <c r="I29" s="95"/>
      <c r="J29" s="95"/>
    </row>
    <row r="30" spans="2:10" ht="14.25" x14ac:dyDescent="0.25">
      <c r="B30" s="190" t="s">
        <v>13</v>
      </c>
      <c r="C30" s="19"/>
      <c r="D30" s="191">
        <f>SUM(D31:D32)</f>
        <v>602</v>
      </c>
      <c r="E30" s="191">
        <f>SUM(E31:E32)</f>
        <v>0</v>
      </c>
      <c r="F30" s="191">
        <f>SUM(F31:F32)</f>
        <v>602</v>
      </c>
      <c r="G30" s="191"/>
      <c r="H30" s="191">
        <f>SUM(H31:H32)</f>
        <v>735</v>
      </c>
      <c r="I30" s="191">
        <f>SUM(I31:I32)</f>
        <v>0</v>
      </c>
      <c r="J30" s="191">
        <f>SUM(J31:J32)</f>
        <v>735</v>
      </c>
    </row>
    <row r="31" spans="2:10" ht="12.95" customHeight="1" x14ac:dyDescent="0.25">
      <c r="B31" s="190"/>
      <c r="C31" s="19" t="s">
        <v>142</v>
      </c>
      <c r="D31" s="192">
        <v>597</v>
      </c>
      <c r="E31" s="192">
        <v>0</v>
      </c>
      <c r="F31" s="192">
        <f>SUM(D31:E31)</f>
        <v>597</v>
      </c>
      <c r="G31" s="192"/>
      <c r="H31" s="192">
        <v>713</v>
      </c>
      <c r="I31" s="192">
        <v>0</v>
      </c>
      <c r="J31" s="192">
        <f>SUM(H31:I31)</f>
        <v>713</v>
      </c>
    </row>
    <row r="32" spans="2:10" ht="12.95" customHeight="1" x14ac:dyDescent="0.25">
      <c r="B32" s="190"/>
      <c r="C32" s="19" t="s">
        <v>143</v>
      </c>
      <c r="D32" s="192">
        <v>5</v>
      </c>
      <c r="E32" s="192">
        <v>0</v>
      </c>
      <c r="F32" s="192">
        <f>SUM(D32:E32)</f>
        <v>5</v>
      </c>
      <c r="G32" s="192"/>
      <c r="H32" s="192">
        <v>22</v>
      </c>
      <c r="I32" s="192">
        <v>0</v>
      </c>
      <c r="J32" s="192">
        <f>SUM(H32:I32)</f>
        <v>22</v>
      </c>
    </row>
    <row r="33" spans="2:10" ht="3" customHeight="1" x14ac:dyDescent="0.25">
      <c r="B33" s="23"/>
      <c r="C33" s="10"/>
      <c r="D33" s="95"/>
      <c r="E33" s="95"/>
      <c r="F33" s="95"/>
      <c r="G33" s="95"/>
      <c r="H33" s="95"/>
      <c r="I33" s="95"/>
      <c r="J33" s="95"/>
    </row>
    <row r="34" spans="2:10" ht="14.25" x14ac:dyDescent="0.25">
      <c r="B34" s="23" t="s">
        <v>14</v>
      </c>
      <c r="C34" s="10"/>
      <c r="D34" s="115">
        <f>SUM(D35:D36)</f>
        <v>294</v>
      </c>
      <c r="E34" s="115">
        <f>SUM(E35:E36)</f>
        <v>0</v>
      </c>
      <c r="F34" s="115">
        <f>SUM(F35:F36)</f>
        <v>294</v>
      </c>
      <c r="G34" s="115"/>
      <c r="H34" s="115">
        <f>SUM(H35:H36)</f>
        <v>326</v>
      </c>
      <c r="I34" s="115">
        <f>SUM(I35:I36)</f>
        <v>0</v>
      </c>
      <c r="J34" s="115">
        <f>SUM(J35:J36)</f>
        <v>326</v>
      </c>
    </row>
    <row r="35" spans="2:10" ht="12.95" customHeight="1" x14ac:dyDescent="0.25">
      <c r="B35" s="23"/>
      <c r="C35" s="10" t="s">
        <v>142</v>
      </c>
      <c r="D35" s="193">
        <v>289</v>
      </c>
      <c r="E35" s="193">
        <v>0</v>
      </c>
      <c r="F35" s="194">
        <f>SUM(D35:E35)</f>
        <v>289</v>
      </c>
      <c r="G35" s="194"/>
      <c r="H35" s="193">
        <v>294</v>
      </c>
      <c r="I35" s="193">
        <v>0</v>
      </c>
      <c r="J35" s="194">
        <f>SUM(H35:I35)</f>
        <v>294</v>
      </c>
    </row>
    <row r="36" spans="2:10" ht="12.95" customHeight="1" x14ac:dyDescent="0.25">
      <c r="B36" s="23"/>
      <c r="C36" s="10" t="s">
        <v>143</v>
      </c>
      <c r="D36" s="193">
        <v>5</v>
      </c>
      <c r="E36" s="193">
        <v>0</v>
      </c>
      <c r="F36" s="194">
        <f>SUM(D36:E36)</f>
        <v>5</v>
      </c>
      <c r="G36" s="194"/>
      <c r="H36" s="193">
        <v>32</v>
      </c>
      <c r="I36" s="193">
        <v>0</v>
      </c>
      <c r="J36" s="194">
        <f>SUM(H36:I36)</f>
        <v>32</v>
      </c>
    </row>
    <row r="37" spans="2:10" ht="3" customHeight="1" x14ac:dyDescent="0.25">
      <c r="B37" s="23"/>
      <c r="C37" s="10"/>
      <c r="D37" s="95"/>
      <c r="E37" s="95"/>
      <c r="F37" s="95"/>
      <c r="G37" s="95"/>
      <c r="H37" s="95"/>
      <c r="I37" s="95"/>
      <c r="J37" s="95"/>
    </row>
    <row r="38" spans="2:10" ht="14.25" x14ac:dyDescent="0.25">
      <c r="B38" s="190" t="s">
        <v>15</v>
      </c>
      <c r="C38" s="19"/>
      <c r="D38" s="191">
        <f>SUM(D39:D40)</f>
        <v>1684</v>
      </c>
      <c r="E38" s="191">
        <f>SUM(E39:E40)</f>
        <v>0</v>
      </c>
      <c r="F38" s="191">
        <f>SUM(F39:F40)</f>
        <v>1684</v>
      </c>
      <c r="G38" s="191"/>
      <c r="H38" s="191">
        <f>SUM(H39:H40)</f>
        <v>1412</v>
      </c>
      <c r="I38" s="191">
        <f>SUM(I39:I40)</f>
        <v>0</v>
      </c>
      <c r="J38" s="191">
        <f>SUM(J39:J40)</f>
        <v>1412</v>
      </c>
    </row>
    <row r="39" spans="2:10" ht="12.95" customHeight="1" x14ac:dyDescent="0.25">
      <c r="B39" s="190"/>
      <c r="C39" s="19" t="s">
        <v>142</v>
      </c>
      <c r="D39" s="192">
        <v>1653</v>
      </c>
      <c r="E39" s="192">
        <v>0</v>
      </c>
      <c r="F39" s="192">
        <f>SUM(D39:E39)</f>
        <v>1653</v>
      </c>
      <c r="G39" s="192"/>
      <c r="H39" s="192">
        <v>1352</v>
      </c>
      <c r="I39" s="192">
        <v>0</v>
      </c>
      <c r="J39" s="192">
        <f>SUM(H39:I39)</f>
        <v>1352</v>
      </c>
    </row>
    <row r="40" spans="2:10" ht="12.95" customHeight="1" x14ac:dyDescent="0.25">
      <c r="B40" s="190"/>
      <c r="C40" s="19" t="s">
        <v>143</v>
      </c>
      <c r="D40" s="192">
        <v>31</v>
      </c>
      <c r="E40" s="192">
        <v>0</v>
      </c>
      <c r="F40" s="192">
        <f>SUM(D40:E40)</f>
        <v>31</v>
      </c>
      <c r="G40" s="192"/>
      <c r="H40" s="192">
        <v>60</v>
      </c>
      <c r="I40" s="192">
        <v>0</v>
      </c>
      <c r="J40" s="192">
        <f>SUM(H40:I40)</f>
        <v>60</v>
      </c>
    </row>
    <row r="41" spans="2:10" ht="3" customHeight="1" x14ac:dyDescent="0.25">
      <c r="B41" s="23"/>
      <c r="C41" s="10"/>
      <c r="D41" s="95"/>
      <c r="E41" s="95"/>
      <c r="F41" s="95"/>
      <c r="G41" s="95"/>
      <c r="H41" s="95"/>
      <c r="I41" s="95"/>
      <c r="J41" s="95"/>
    </row>
    <row r="42" spans="2:10" ht="14.25" x14ac:dyDescent="0.25">
      <c r="B42" s="23" t="s">
        <v>16</v>
      </c>
      <c r="C42" s="10"/>
      <c r="D42" s="115">
        <f>SUM(D43:D44)</f>
        <v>8494</v>
      </c>
      <c r="E42" s="115">
        <f>SUM(E43:E44)</f>
        <v>0</v>
      </c>
      <c r="F42" s="115">
        <f>SUM(F43:F44)</f>
        <v>8494</v>
      </c>
      <c r="G42" s="115"/>
      <c r="H42" s="115">
        <f>SUM(H43:H44)</f>
        <v>5830</v>
      </c>
      <c r="I42" s="115">
        <f>SUM(I43:I44)</f>
        <v>0</v>
      </c>
      <c r="J42" s="115">
        <f>SUM(J43:J44)</f>
        <v>5830</v>
      </c>
    </row>
    <row r="43" spans="2:10" ht="12.95" customHeight="1" x14ac:dyDescent="0.25">
      <c r="B43" s="23"/>
      <c r="C43" s="10" t="s">
        <v>142</v>
      </c>
      <c r="D43" s="193">
        <v>8473</v>
      </c>
      <c r="E43" s="193">
        <v>0</v>
      </c>
      <c r="F43" s="193">
        <f>SUM(D43:E43)</f>
        <v>8473</v>
      </c>
      <c r="G43" s="193"/>
      <c r="H43" s="193">
        <v>5808</v>
      </c>
      <c r="I43" s="193">
        <v>0</v>
      </c>
      <c r="J43" s="194">
        <f>SUM(H43:I43)</f>
        <v>5808</v>
      </c>
    </row>
    <row r="44" spans="2:10" ht="12.95" customHeight="1" x14ac:dyDescent="0.25">
      <c r="B44" s="23"/>
      <c r="C44" s="10" t="s">
        <v>143</v>
      </c>
      <c r="D44" s="193">
        <v>21</v>
      </c>
      <c r="E44" s="193">
        <v>0</v>
      </c>
      <c r="F44" s="193">
        <f>SUM(D44:E44)</f>
        <v>21</v>
      </c>
      <c r="G44" s="193"/>
      <c r="H44" s="193">
        <v>22</v>
      </c>
      <c r="I44" s="193">
        <v>0</v>
      </c>
      <c r="J44" s="194">
        <f>SUM(H44:I44)</f>
        <v>22</v>
      </c>
    </row>
    <row r="45" spans="2:10" ht="3" customHeight="1" x14ac:dyDescent="0.25">
      <c r="B45" s="23"/>
      <c r="C45" s="10"/>
      <c r="D45" s="95"/>
      <c r="E45" s="95"/>
      <c r="F45" s="95"/>
      <c r="G45" s="95"/>
      <c r="H45" s="95"/>
      <c r="I45" s="95"/>
      <c r="J45" s="95"/>
    </row>
    <row r="46" spans="2:10" ht="14.25" x14ac:dyDescent="0.25">
      <c r="B46" s="190" t="s">
        <v>17</v>
      </c>
      <c r="C46" s="19"/>
      <c r="D46" s="191">
        <f>SUM(D47:D48)</f>
        <v>15452</v>
      </c>
      <c r="E46" s="191">
        <f t="shared" ref="E46:J46" si="0">SUM(E47:E48)</f>
        <v>2</v>
      </c>
      <c r="F46" s="191">
        <f t="shared" si="0"/>
        <v>15454</v>
      </c>
      <c r="G46" s="191"/>
      <c r="H46" s="191">
        <f t="shared" si="0"/>
        <v>12932</v>
      </c>
      <c r="I46" s="191">
        <f t="shared" si="0"/>
        <v>2</v>
      </c>
      <c r="J46" s="191">
        <f t="shared" si="0"/>
        <v>12934</v>
      </c>
    </row>
    <row r="47" spans="2:10" ht="12.95" customHeight="1" x14ac:dyDescent="0.25">
      <c r="B47" s="190"/>
      <c r="C47" s="195" t="s">
        <v>142</v>
      </c>
      <c r="D47" s="196">
        <f>SUM(D15,D19,D23,D27,D31,D35,D39,D43)</f>
        <v>15246</v>
      </c>
      <c r="E47" s="196">
        <f t="shared" ref="E47:J48" si="1">SUM(E15,E19,E23,E27,E31,E35,E39,E43)</f>
        <v>0</v>
      </c>
      <c r="F47" s="196">
        <f t="shared" si="1"/>
        <v>15246</v>
      </c>
      <c r="G47" s="196"/>
      <c r="H47" s="196">
        <f t="shared" si="1"/>
        <v>12575</v>
      </c>
      <c r="I47" s="196">
        <f t="shared" si="1"/>
        <v>0</v>
      </c>
      <c r="J47" s="196">
        <f t="shared" si="1"/>
        <v>12575</v>
      </c>
    </row>
    <row r="48" spans="2:10" ht="12.95" customHeight="1" x14ac:dyDescent="0.25">
      <c r="B48" s="190"/>
      <c r="C48" s="195" t="s">
        <v>143</v>
      </c>
      <c r="D48" s="196">
        <f>SUM(D16,D20,D24,D28,D32,D36,D40,D44)</f>
        <v>206</v>
      </c>
      <c r="E48" s="196">
        <f t="shared" si="1"/>
        <v>2</v>
      </c>
      <c r="F48" s="196">
        <f t="shared" si="1"/>
        <v>208</v>
      </c>
      <c r="G48" s="196"/>
      <c r="H48" s="196">
        <f t="shared" si="1"/>
        <v>357</v>
      </c>
      <c r="I48" s="196">
        <f t="shared" si="1"/>
        <v>2</v>
      </c>
      <c r="J48" s="196">
        <f t="shared" si="1"/>
        <v>359</v>
      </c>
    </row>
    <row r="49" spans="2:10" ht="3" customHeight="1" thickBot="1" x14ac:dyDescent="0.3">
      <c r="B49" s="78"/>
      <c r="C49" s="78"/>
      <c r="D49" s="78"/>
      <c r="E49" s="78"/>
      <c r="F49" s="78"/>
      <c r="G49" s="78"/>
      <c r="H49" s="78"/>
      <c r="I49" s="78"/>
      <c r="J49" s="78"/>
    </row>
    <row r="50" spans="2:10" s="197" customFormat="1" ht="25.5" customHeight="1" x14ac:dyDescent="0.2">
      <c r="B50" s="415" t="s">
        <v>144</v>
      </c>
      <c r="C50" s="416"/>
      <c r="D50" s="416"/>
      <c r="E50" s="416"/>
      <c r="F50" s="416"/>
      <c r="G50" s="416"/>
      <c r="H50" s="416"/>
      <c r="I50" s="416"/>
      <c r="J50" s="416"/>
    </row>
    <row r="51" spans="2:10" ht="8.25" customHeight="1" x14ac:dyDescent="0.2"/>
    <row r="69" spans="2:10" ht="14.25" x14ac:dyDescent="0.25">
      <c r="B69" s="135"/>
      <c r="C69" s="135"/>
      <c r="D69" s="135"/>
      <c r="E69" s="135"/>
      <c r="F69" s="135"/>
      <c r="G69" s="135"/>
      <c r="H69" s="135"/>
      <c r="I69" s="135"/>
      <c r="J69" s="135"/>
    </row>
  </sheetData>
  <mergeCells count="5">
    <mergeCell ref="B6:G6"/>
    <mergeCell ref="B8:J8"/>
    <mergeCell ref="D10:F10"/>
    <mergeCell ref="H10:J10"/>
    <mergeCell ref="B50:J50"/>
  </mergeCells>
  <pageMargins left="0.46" right="0.23" top="0.39" bottom="0.65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CF29C-CC9A-48F6-AE54-DCD8BA1EE2BE}">
  <dimension ref="B1:J25"/>
  <sheetViews>
    <sheetView workbookViewId="0"/>
  </sheetViews>
  <sheetFormatPr baseColWidth="10" defaultRowHeight="14.25" x14ac:dyDescent="0.25"/>
  <cols>
    <col min="1" max="1" width="1.7109375" style="10" customWidth="1"/>
    <col min="2" max="2" width="20.42578125" style="10" customWidth="1"/>
    <col min="3" max="3" width="17.28515625" style="10" customWidth="1"/>
    <col min="4" max="4" width="21.28515625" style="10" customWidth="1"/>
    <col min="5" max="5" width="18.85546875" style="10" customWidth="1"/>
    <col min="6" max="6" width="11.5703125" style="10" customWidth="1"/>
    <col min="7" max="16384" width="11.42578125" style="10"/>
  </cols>
  <sheetData>
    <row r="1" spans="2:10" s="3" customFormat="1" ht="15.75" customHeight="1" x14ac:dyDescent="0.25"/>
    <row r="2" spans="2:10" s="3" customFormat="1" ht="15.75" customHeight="1" x14ac:dyDescent="0.25"/>
    <row r="3" spans="2:10" s="3" customFormat="1" ht="15.75" customHeight="1" x14ac:dyDescent="0.25"/>
    <row r="4" spans="2:10" s="3" customFormat="1" x14ac:dyDescent="0.25"/>
    <row r="5" spans="2:10" s="3" customFormat="1" ht="5.0999999999999996" customHeight="1" x14ac:dyDescent="0.25"/>
    <row r="6" spans="2:10" s="3" customFormat="1" ht="36.75" customHeight="1" x14ac:dyDescent="0.25">
      <c r="B6" s="383" t="s">
        <v>0</v>
      </c>
      <c r="C6" s="417"/>
      <c r="D6" s="417"/>
      <c r="E6" s="417"/>
      <c r="F6" s="417"/>
      <c r="G6" s="6"/>
      <c r="H6" s="7"/>
      <c r="I6" s="7"/>
      <c r="J6" s="50"/>
    </row>
    <row r="7" spans="2:10" ht="5.0999999999999996" customHeight="1" x14ac:dyDescent="0.25"/>
    <row r="8" spans="2:10" x14ac:dyDescent="0.25">
      <c r="B8" s="404" t="s">
        <v>145</v>
      </c>
      <c r="C8" s="405"/>
      <c r="D8" s="405"/>
      <c r="E8" s="405"/>
      <c r="F8" s="406"/>
    </row>
    <row r="9" spans="2:10" ht="5.0999999999999996" customHeight="1" x14ac:dyDescent="0.25">
      <c r="B9" s="48"/>
    </row>
    <row r="10" spans="2:10" s="87" customFormat="1" ht="60.75" customHeight="1" x14ac:dyDescent="0.25">
      <c r="B10" s="85"/>
      <c r="C10" s="86" t="s">
        <v>146</v>
      </c>
      <c r="D10" s="86" t="s">
        <v>147</v>
      </c>
      <c r="E10" s="86" t="s">
        <v>148</v>
      </c>
      <c r="F10" s="86" t="s">
        <v>149</v>
      </c>
      <c r="G10" s="198"/>
      <c r="H10" s="198"/>
    </row>
    <row r="11" spans="2:10" s="87" customFormat="1" ht="5.0999999999999996" customHeight="1" x14ac:dyDescent="0.25">
      <c r="G11" s="198"/>
      <c r="H11" s="198"/>
    </row>
    <row r="12" spans="2:10" ht="18.75" customHeight="1" x14ac:dyDescent="0.25">
      <c r="B12" s="199" t="s">
        <v>6</v>
      </c>
      <c r="C12" s="10">
        <v>79</v>
      </c>
      <c r="D12" s="155">
        <v>5184</v>
      </c>
      <c r="E12" s="155">
        <v>928</v>
      </c>
      <c r="F12" s="159">
        <f>SUM(D12:E12)</f>
        <v>6112</v>
      </c>
      <c r="G12" s="200">
        <f>D12/F12</f>
        <v>0.84816753926701571</v>
      </c>
      <c r="H12" s="200">
        <f>+E12/F12</f>
        <v>0.15183246073298429</v>
      </c>
      <c r="I12" s="201"/>
    </row>
    <row r="13" spans="2:10" ht="18.75" customHeight="1" x14ac:dyDescent="0.25">
      <c r="B13" s="199" t="s">
        <v>10</v>
      </c>
      <c r="C13" s="10">
        <v>57</v>
      </c>
      <c r="D13" s="155">
        <v>2308</v>
      </c>
      <c r="E13" s="155">
        <v>456</v>
      </c>
      <c r="F13" s="159">
        <f t="shared" ref="F13:F19" si="0">SUM(D13:E13)</f>
        <v>2764</v>
      </c>
      <c r="G13" s="200">
        <f t="shared" ref="G13:G19" si="1">D13/F13</f>
        <v>0.83502170767004347</v>
      </c>
      <c r="H13" s="200">
        <f t="shared" ref="H13:H19" si="2">+E13/F13</f>
        <v>0.16497829232995659</v>
      </c>
      <c r="I13" s="201"/>
    </row>
    <row r="14" spans="2:10" ht="18.75" customHeight="1" x14ac:dyDescent="0.25">
      <c r="B14" s="199" t="s">
        <v>11</v>
      </c>
      <c r="C14" s="10">
        <v>72</v>
      </c>
      <c r="D14" s="155">
        <v>4548</v>
      </c>
      <c r="E14" s="155">
        <v>867</v>
      </c>
      <c r="F14" s="159">
        <f t="shared" si="0"/>
        <v>5415</v>
      </c>
      <c r="G14" s="200">
        <f t="shared" si="1"/>
        <v>0.83988919667590023</v>
      </c>
      <c r="H14" s="200">
        <f t="shared" si="2"/>
        <v>0.16011080332409972</v>
      </c>
      <c r="I14" s="201"/>
    </row>
    <row r="15" spans="2:10" ht="18.75" customHeight="1" x14ac:dyDescent="0.25">
      <c r="B15" s="199" t="s">
        <v>12</v>
      </c>
      <c r="C15" s="10">
        <v>91</v>
      </c>
      <c r="D15" s="155">
        <v>6367</v>
      </c>
      <c r="E15" s="155">
        <v>1316</v>
      </c>
      <c r="F15" s="159">
        <f t="shared" si="0"/>
        <v>7683</v>
      </c>
      <c r="G15" s="200">
        <f t="shared" si="1"/>
        <v>0.82871274241832615</v>
      </c>
      <c r="H15" s="200">
        <f t="shared" si="2"/>
        <v>0.17128725758167382</v>
      </c>
      <c r="I15" s="201"/>
    </row>
    <row r="16" spans="2:10" ht="18.75" customHeight="1" x14ac:dyDescent="0.25">
      <c r="B16" s="199" t="s">
        <v>13</v>
      </c>
      <c r="C16" s="10">
        <v>62</v>
      </c>
      <c r="D16" s="155">
        <v>3281</v>
      </c>
      <c r="E16" s="155">
        <v>472</v>
      </c>
      <c r="F16" s="159">
        <f t="shared" si="0"/>
        <v>3753</v>
      </c>
      <c r="G16" s="200">
        <f t="shared" si="1"/>
        <v>0.87423394617639227</v>
      </c>
      <c r="H16" s="200">
        <f t="shared" si="2"/>
        <v>0.12576605382360778</v>
      </c>
      <c r="I16" s="201"/>
    </row>
    <row r="17" spans="2:9" ht="18.75" customHeight="1" x14ac:dyDescent="0.25">
      <c r="B17" s="199" t="s">
        <v>14</v>
      </c>
      <c r="C17" s="10">
        <v>67</v>
      </c>
      <c r="D17" s="155">
        <v>4176</v>
      </c>
      <c r="E17" s="155">
        <v>681</v>
      </c>
      <c r="F17" s="159">
        <f t="shared" si="0"/>
        <v>4857</v>
      </c>
      <c r="G17" s="200">
        <f t="shared" si="1"/>
        <v>0.85978999382334775</v>
      </c>
      <c r="H17" s="200">
        <f t="shared" si="2"/>
        <v>0.14021000617665225</v>
      </c>
      <c r="I17" s="201"/>
    </row>
    <row r="18" spans="2:9" ht="18.75" customHeight="1" x14ac:dyDescent="0.25">
      <c r="B18" s="199" t="s">
        <v>15</v>
      </c>
      <c r="C18" s="10">
        <v>118</v>
      </c>
      <c r="D18" s="155">
        <v>6434</v>
      </c>
      <c r="E18" s="155">
        <v>969</v>
      </c>
      <c r="F18" s="159">
        <f t="shared" si="0"/>
        <v>7403</v>
      </c>
      <c r="G18" s="200">
        <f t="shared" si="1"/>
        <v>0.86910711873564772</v>
      </c>
      <c r="H18" s="200">
        <f t="shared" si="2"/>
        <v>0.13089288126435228</v>
      </c>
      <c r="I18" s="201"/>
    </row>
    <row r="19" spans="2:9" ht="18.75" customHeight="1" x14ac:dyDescent="0.25">
      <c r="B19" s="199" t="s">
        <v>16</v>
      </c>
      <c r="C19" s="10">
        <v>110</v>
      </c>
      <c r="D19" s="155">
        <v>7519</v>
      </c>
      <c r="E19" s="155">
        <v>2274</v>
      </c>
      <c r="F19" s="159">
        <f t="shared" si="0"/>
        <v>9793</v>
      </c>
      <c r="G19" s="200">
        <f t="shared" si="1"/>
        <v>0.76779332176044113</v>
      </c>
      <c r="H19" s="200">
        <f t="shared" si="2"/>
        <v>0.23220667823955887</v>
      </c>
      <c r="I19" s="201"/>
    </row>
    <row r="20" spans="2:9" ht="5.0999999999999996" customHeight="1" x14ac:dyDescent="0.25">
      <c r="B20" s="23"/>
      <c r="C20" s="95"/>
      <c r="D20" s="155"/>
      <c r="E20" s="155"/>
      <c r="F20" s="95"/>
      <c r="G20" s="200"/>
      <c r="H20" s="200"/>
      <c r="I20" s="201"/>
    </row>
    <row r="21" spans="2:9" x14ac:dyDescent="0.25">
      <c r="B21" s="23" t="s">
        <v>17</v>
      </c>
      <c r="C21" s="115">
        <f>SUM(C12:C19)</f>
        <v>656</v>
      </c>
      <c r="D21" s="115">
        <f>SUM(D12:D19)</f>
        <v>39817</v>
      </c>
      <c r="E21" s="115">
        <f>SUM(E12:E19)</f>
        <v>7963</v>
      </c>
      <c r="F21" s="115">
        <f>SUM(F12:F19)</f>
        <v>47780</v>
      </c>
      <c r="G21" s="200">
        <f>D21/F21</f>
        <v>0.83334030975303475</v>
      </c>
      <c r="H21" s="202"/>
      <c r="I21" s="201"/>
    </row>
    <row r="22" spans="2:9" ht="5.0999999999999996" customHeight="1" thickBot="1" x14ac:dyDescent="0.3">
      <c r="B22" s="78"/>
      <c r="C22" s="43"/>
      <c r="D22" s="43"/>
      <c r="E22" s="43"/>
      <c r="F22" s="43"/>
      <c r="G22" s="69"/>
      <c r="H22" s="69"/>
    </row>
    <row r="23" spans="2:9" s="143" customFormat="1" ht="24.75" customHeight="1" x14ac:dyDescent="0.25">
      <c r="B23" s="415" t="s">
        <v>144</v>
      </c>
      <c r="C23" s="415"/>
      <c r="D23" s="415"/>
      <c r="E23" s="415"/>
      <c r="F23" s="415"/>
      <c r="G23" s="203"/>
      <c r="H23" s="203"/>
    </row>
    <row r="24" spans="2:9" ht="8.25" customHeight="1" x14ac:dyDescent="0.25">
      <c r="B24" s="204"/>
      <c r="C24" s="204"/>
      <c r="D24" s="204"/>
      <c r="E24" s="204"/>
      <c r="F24" s="204"/>
      <c r="G24" s="205"/>
      <c r="H24" s="205"/>
    </row>
    <row r="25" spans="2:9" ht="8.25" customHeight="1" x14ac:dyDescent="0.25">
      <c r="B25" s="204"/>
      <c r="C25" s="204"/>
      <c r="D25" s="204"/>
      <c r="E25" s="204"/>
      <c r="F25" s="204"/>
      <c r="G25" s="205"/>
      <c r="H25" s="205"/>
    </row>
  </sheetData>
  <mergeCells count="3">
    <mergeCell ref="B6:F6"/>
    <mergeCell ref="B8:F8"/>
    <mergeCell ref="B23:F23"/>
  </mergeCells>
  <pageMargins left="0.72" right="0.45" top="0.61" bottom="0.69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8F88-0A97-4142-A067-2CF77CD92647}">
  <dimension ref="B1:IU30"/>
  <sheetViews>
    <sheetView workbookViewId="0"/>
  </sheetViews>
  <sheetFormatPr baseColWidth="10" defaultColWidth="10.7109375" defaultRowHeight="12.75" x14ac:dyDescent="0.2"/>
  <cols>
    <col min="1" max="1" width="1.7109375" style="146" customWidth="1"/>
    <col min="2" max="2" width="22.28515625" style="146" customWidth="1"/>
    <col min="3" max="3" width="13.85546875" style="146" customWidth="1"/>
    <col min="4" max="4" width="14" style="146" customWidth="1"/>
    <col min="5" max="5" width="17.28515625" style="146" customWidth="1"/>
    <col min="6" max="6" width="16.7109375" style="146" customWidth="1"/>
    <col min="7" max="7" width="15.28515625" style="146" customWidth="1"/>
    <col min="8" max="8" width="15.7109375" style="146" customWidth="1"/>
    <col min="9" max="9" width="16.42578125" style="146" customWidth="1"/>
    <col min="10" max="10" width="15" style="146" customWidth="1"/>
    <col min="11" max="11" width="16" style="146" customWidth="1"/>
    <col min="12" max="16384" width="10.7109375" style="146"/>
  </cols>
  <sheetData>
    <row r="1" spans="2:255" s="3" customFormat="1" ht="15.75" customHeight="1" x14ac:dyDescent="0.25"/>
    <row r="2" spans="2:255" s="3" customFormat="1" ht="15.75" customHeight="1" x14ac:dyDescent="0.25"/>
    <row r="3" spans="2:255" s="3" customFormat="1" ht="15.75" customHeight="1" x14ac:dyDescent="0.25"/>
    <row r="4" spans="2:255" s="3" customFormat="1" ht="14.25" x14ac:dyDescent="0.25"/>
    <row r="5" spans="2:255" s="3" customFormat="1" ht="5.0999999999999996" customHeight="1" x14ac:dyDescent="0.25">
      <c r="I5" s="33"/>
      <c r="J5" s="33"/>
    </row>
    <row r="6" spans="2:255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383"/>
      <c r="I6" s="383"/>
      <c r="J6" s="7"/>
      <c r="K6" s="7"/>
      <c r="L6" s="7"/>
      <c r="M6" s="7"/>
      <c r="N6" s="50"/>
    </row>
    <row r="7" spans="2:255" ht="5.0999999999999996" customHeight="1" x14ac:dyDescent="0.2"/>
    <row r="8" spans="2:255" ht="14.25" x14ac:dyDescent="0.25">
      <c r="B8" s="404" t="s">
        <v>150</v>
      </c>
      <c r="C8" s="405"/>
      <c r="D8" s="405"/>
      <c r="E8" s="405"/>
      <c r="F8" s="405"/>
      <c r="G8" s="405"/>
      <c r="H8" s="405"/>
      <c r="I8" s="406"/>
    </row>
    <row r="9" spans="2:255" ht="5.0999999999999996" customHeight="1" x14ac:dyDescent="0.25">
      <c r="B9" s="148"/>
    </row>
    <row r="10" spans="2:255" s="208" customFormat="1" ht="48" customHeight="1" x14ac:dyDescent="0.25">
      <c r="B10" s="206"/>
      <c r="C10" s="207" t="s">
        <v>151</v>
      </c>
      <c r="D10" s="207" t="s">
        <v>152</v>
      </c>
      <c r="E10" s="207" t="s">
        <v>153</v>
      </c>
      <c r="F10" s="207" t="s">
        <v>154</v>
      </c>
      <c r="G10" s="207" t="s">
        <v>155</v>
      </c>
      <c r="H10" s="207" t="s">
        <v>156</v>
      </c>
      <c r="I10" s="207" t="s">
        <v>157</v>
      </c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146"/>
      <c r="FR10" s="146"/>
      <c r="FS10" s="146"/>
      <c r="FT10" s="146"/>
      <c r="FU10" s="146"/>
      <c r="FV10" s="146"/>
      <c r="FW10" s="146"/>
      <c r="FX10" s="146"/>
      <c r="FY10" s="146"/>
      <c r="FZ10" s="146"/>
      <c r="GA10" s="146"/>
      <c r="GB10" s="146"/>
      <c r="GC10" s="146"/>
      <c r="GD10" s="146"/>
      <c r="GE10" s="146"/>
      <c r="GF10" s="146"/>
      <c r="GG10" s="146"/>
      <c r="GH10" s="146"/>
      <c r="GI10" s="146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6"/>
      <c r="IF10" s="146"/>
      <c r="IG10" s="146"/>
      <c r="IH10" s="146"/>
      <c r="II10" s="146"/>
      <c r="IJ10" s="146"/>
      <c r="IK10" s="146"/>
      <c r="IL10" s="146"/>
      <c r="IM10" s="146"/>
      <c r="IN10" s="146"/>
      <c r="IO10" s="146"/>
      <c r="IP10" s="146"/>
      <c r="IQ10" s="146"/>
      <c r="IR10" s="146"/>
      <c r="IS10" s="146"/>
      <c r="IT10" s="146"/>
      <c r="IU10" s="146"/>
    </row>
    <row r="11" spans="2:255" s="177" customFormat="1" ht="6" customHeight="1" x14ac:dyDescent="0.25">
      <c r="B11" s="10"/>
      <c r="C11" s="10"/>
      <c r="D11" s="10"/>
      <c r="E11" s="10"/>
      <c r="F11" s="10"/>
      <c r="G11" s="10"/>
      <c r="H11" s="10"/>
      <c r="I11" s="10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6"/>
      <c r="ER11" s="146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6"/>
      <c r="FG11" s="146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6"/>
      <c r="FV11" s="146"/>
      <c r="FW11" s="146"/>
      <c r="FX11" s="146"/>
      <c r="FY11" s="146"/>
      <c r="FZ11" s="146"/>
      <c r="GA11" s="146"/>
      <c r="GB11" s="146"/>
      <c r="GC11" s="146"/>
      <c r="GD11" s="146"/>
      <c r="GE11" s="146"/>
      <c r="GF11" s="146"/>
      <c r="GG11" s="146"/>
      <c r="GH11" s="146"/>
      <c r="GI11" s="146"/>
      <c r="GJ11" s="146"/>
      <c r="GK11" s="146"/>
      <c r="GL11" s="146"/>
      <c r="GM11" s="146"/>
      <c r="GN11" s="146"/>
      <c r="GO11" s="146"/>
      <c r="GP11" s="146"/>
      <c r="GQ11" s="146"/>
      <c r="GR11" s="146"/>
      <c r="GS11" s="146"/>
      <c r="GT11" s="146"/>
      <c r="GU11" s="146"/>
      <c r="GV11" s="146"/>
      <c r="GW11" s="146"/>
      <c r="GX11" s="146"/>
      <c r="GY11" s="146"/>
      <c r="GZ11" s="146"/>
      <c r="HA11" s="146"/>
      <c r="HB11" s="146"/>
      <c r="HC11" s="146"/>
      <c r="HD11" s="146"/>
      <c r="HE11" s="146"/>
      <c r="HF11" s="146"/>
      <c r="HG11" s="146"/>
      <c r="HH11" s="146"/>
      <c r="HI11" s="146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6"/>
      <c r="IF11" s="146"/>
      <c r="IG11" s="146"/>
      <c r="IH11" s="146"/>
      <c r="II11" s="146"/>
      <c r="IJ11" s="146"/>
      <c r="IK11" s="146"/>
      <c r="IL11" s="146"/>
      <c r="IM11" s="146"/>
      <c r="IN11" s="146"/>
      <c r="IO11" s="146"/>
      <c r="IP11" s="146"/>
      <c r="IQ11" s="146"/>
      <c r="IR11" s="146"/>
      <c r="IS11" s="146"/>
      <c r="IT11" s="146"/>
      <c r="IU11" s="146"/>
    </row>
    <row r="12" spans="2:255" ht="14.25" x14ac:dyDescent="0.25">
      <c r="B12" s="199" t="s">
        <v>6</v>
      </c>
      <c r="C12" s="155">
        <v>4689</v>
      </c>
      <c r="D12" s="155">
        <v>19372</v>
      </c>
      <c r="E12" s="155">
        <v>6585</v>
      </c>
      <c r="F12" s="155">
        <f>+D12+E12</f>
        <v>25957</v>
      </c>
      <c r="G12" s="155">
        <v>59</v>
      </c>
      <c r="H12" s="155">
        <v>284</v>
      </c>
      <c r="I12" s="155">
        <v>153</v>
      </c>
    </row>
    <row r="13" spans="2:255" ht="6" customHeight="1" x14ac:dyDescent="0.25">
      <c r="B13" s="199"/>
      <c r="C13" s="155"/>
      <c r="E13" s="10"/>
      <c r="F13" s="155"/>
      <c r="G13" s="155"/>
      <c r="H13" s="155"/>
      <c r="I13" s="155"/>
    </row>
    <row r="14" spans="2:255" ht="14.25" x14ac:dyDescent="0.25">
      <c r="B14" s="199" t="s">
        <v>10</v>
      </c>
      <c r="C14" s="155">
        <v>5182</v>
      </c>
      <c r="D14" s="155">
        <v>19639</v>
      </c>
      <c r="E14" s="158">
        <v>8650</v>
      </c>
      <c r="F14" s="155">
        <f t="shared" ref="F14:F26" si="0">+D14+E14</f>
        <v>28289</v>
      </c>
      <c r="G14" s="155">
        <v>52</v>
      </c>
      <c r="H14" s="155">
        <v>239</v>
      </c>
      <c r="I14" s="155">
        <v>167</v>
      </c>
    </row>
    <row r="15" spans="2:255" ht="6" customHeight="1" x14ac:dyDescent="0.25">
      <c r="B15" s="199"/>
      <c r="C15" s="155"/>
      <c r="D15" s="158"/>
      <c r="E15" s="158"/>
      <c r="F15" s="155"/>
      <c r="G15" s="155"/>
      <c r="H15" s="155"/>
      <c r="I15" s="155"/>
    </row>
    <row r="16" spans="2:255" ht="14.25" x14ac:dyDescent="0.25">
      <c r="B16" s="199" t="s">
        <v>11</v>
      </c>
      <c r="C16" s="155">
        <v>6407</v>
      </c>
      <c r="D16" s="158">
        <v>28210</v>
      </c>
      <c r="E16" s="158">
        <v>16486</v>
      </c>
      <c r="F16" s="155">
        <f t="shared" si="0"/>
        <v>44696</v>
      </c>
      <c r="G16" s="155">
        <v>58</v>
      </c>
      <c r="H16" s="155">
        <v>318</v>
      </c>
      <c r="I16" s="155">
        <v>174</v>
      </c>
    </row>
    <row r="17" spans="2:255" ht="6" customHeight="1" x14ac:dyDescent="0.25">
      <c r="B17" s="199"/>
      <c r="C17" s="155"/>
      <c r="D17" s="158"/>
      <c r="E17" s="158"/>
      <c r="F17" s="155"/>
      <c r="G17" s="155"/>
      <c r="H17" s="155"/>
      <c r="I17" s="155"/>
    </row>
    <row r="18" spans="2:255" ht="14.25" x14ac:dyDescent="0.25">
      <c r="B18" s="199" t="s">
        <v>12</v>
      </c>
      <c r="C18" s="155">
        <v>6073</v>
      </c>
      <c r="D18" s="158">
        <v>35274</v>
      </c>
      <c r="E18" s="158">
        <v>37251</v>
      </c>
      <c r="F18" s="155">
        <f t="shared" si="0"/>
        <v>72525</v>
      </c>
      <c r="G18" s="155">
        <v>85</v>
      </c>
      <c r="H18" s="155">
        <v>372</v>
      </c>
      <c r="I18" s="155">
        <v>256</v>
      </c>
    </row>
    <row r="19" spans="2:255" ht="6" customHeight="1" x14ac:dyDescent="0.25">
      <c r="B19" s="199"/>
      <c r="C19" s="155"/>
      <c r="D19" s="158"/>
      <c r="E19" s="158"/>
      <c r="F19" s="155"/>
      <c r="G19" s="155"/>
      <c r="H19" s="155"/>
      <c r="I19" s="155"/>
    </row>
    <row r="20" spans="2:255" ht="14.25" x14ac:dyDescent="0.25">
      <c r="B20" s="199" t="s">
        <v>13</v>
      </c>
      <c r="C20" s="155">
        <v>3458</v>
      </c>
      <c r="D20" s="158">
        <v>11623</v>
      </c>
      <c r="E20" s="158">
        <v>3960</v>
      </c>
      <c r="F20" s="155">
        <f t="shared" si="0"/>
        <v>15583</v>
      </c>
      <c r="G20" s="155">
        <v>41</v>
      </c>
      <c r="H20" s="155">
        <v>196</v>
      </c>
      <c r="I20" s="155">
        <v>117</v>
      </c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09"/>
      <c r="FG20" s="209"/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09"/>
      <c r="GK20" s="209"/>
      <c r="GL20" s="209"/>
      <c r="GM20" s="209"/>
      <c r="GN20" s="209"/>
      <c r="GO20" s="209"/>
      <c r="GP20" s="209"/>
      <c r="GQ20" s="209"/>
      <c r="GR20" s="209"/>
      <c r="GS20" s="209"/>
      <c r="GT20" s="209"/>
      <c r="GU20" s="209"/>
      <c r="GV20" s="209"/>
      <c r="GW20" s="209"/>
      <c r="GX20" s="209"/>
      <c r="GY20" s="209"/>
      <c r="GZ20" s="209"/>
      <c r="HA20" s="209"/>
      <c r="HB20" s="209"/>
      <c r="HC20" s="209"/>
      <c r="HD20" s="209"/>
      <c r="HE20" s="209"/>
      <c r="HF20" s="209"/>
      <c r="HG20" s="209"/>
      <c r="HH20" s="209"/>
      <c r="HI20" s="209"/>
      <c r="HJ20" s="209"/>
      <c r="HK20" s="209"/>
      <c r="HL20" s="209"/>
      <c r="HM20" s="209"/>
      <c r="HN20" s="209"/>
      <c r="HO20" s="209"/>
      <c r="HP20" s="209"/>
      <c r="HQ20" s="209"/>
      <c r="HR20" s="209"/>
      <c r="HS20" s="209"/>
      <c r="HT20" s="209"/>
      <c r="HU20" s="209"/>
      <c r="HV20" s="209"/>
      <c r="HW20" s="209"/>
      <c r="HX20" s="209"/>
      <c r="HY20" s="209"/>
      <c r="HZ20" s="209"/>
      <c r="IA20" s="209"/>
      <c r="IB20" s="209"/>
      <c r="IC20" s="209"/>
      <c r="ID20" s="209"/>
      <c r="IE20" s="209"/>
      <c r="IF20" s="209"/>
      <c r="IG20" s="209"/>
      <c r="IH20" s="209"/>
      <c r="II20" s="209"/>
      <c r="IJ20" s="209"/>
      <c r="IK20" s="209"/>
      <c r="IL20" s="209"/>
      <c r="IM20" s="209"/>
      <c r="IN20" s="209"/>
      <c r="IO20" s="209"/>
      <c r="IP20" s="209"/>
      <c r="IQ20" s="209"/>
      <c r="IR20" s="209"/>
      <c r="IS20" s="209"/>
      <c r="IT20" s="209"/>
      <c r="IU20" s="209"/>
    </row>
    <row r="21" spans="2:255" ht="6" customHeight="1" x14ac:dyDescent="0.25">
      <c r="B21" s="199"/>
      <c r="C21" s="155"/>
      <c r="D21" s="10"/>
      <c r="E21" s="158"/>
      <c r="F21" s="155"/>
      <c r="G21" s="155"/>
      <c r="H21" s="155"/>
      <c r="I21" s="155"/>
    </row>
    <row r="22" spans="2:255" ht="14.25" x14ac:dyDescent="0.25">
      <c r="B22" s="199" t="s">
        <v>14</v>
      </c>
      <c r="C22" s="155">
        <v>4663</v>
      </c>
      <c r="D22" s="158">
        <v>14340</v>
      </c>
      <c r="E22" s="158">
        <v>8473</v>
      </c>
      <c r="F22" s="155">
        <f t="shared" si="0"/>
        <v>22813</v>
      </c>
      <c r="G22" s="155">
        <v>64</v>
      </c>
      <c r="H22" s="155">
        <v>245</v>
      </c>
      <c r="I22" s="155">
        <v>123</v>
      </c>
    </row>
    <row r="23" spans="2:255" ht="6" customHeight="1" x14ac:dyDescent="0.25">
      <c r="B23" s="199"/>
      <c r="C23" s="155"/>
      <c r="D23" s="158"/>
      <c r="E23" s="158"/>
      <c r="F23" s="155"/>
      <c r="G23" s="155"/>
      <c r="H23" s="155"/>
      <c r="I23" s="155"/>
    </row>
    <row r="24" spans="2:255" ht="14.25" x14ac:dyDescent="0.25">
      <c r="B24" s="199" t="s">
        <v>15</v>
      </c>
      <c r="C24" s="155">
        <v>9357</v>
      </c>
      <c r="D24" s="158">
        <v>34567</v>
      </c>
      <c r="E24" s="158">
        <v>17566</v>
      </c>
      <c r="F24" s="155">
        <f t="shared" si="0"/>
        <v>52133</v>
      </c>
      <c r="G24" s="155">
        <v>127</v>
      </c>
      <c r="H24" s="155">
        <v>649</v>
      </c>
      <c r="I24" s="155">
        <v>329</v>
      </c>
    </row>
    <row r="25" spans="2:255" ht="6" customHeight="1" x14ac:dyDescent="0.25">
      <c r="B25" s="199"/>
      <c r="C25" s="155"/>
      <c r="D25" s="158"/>
      <c r="E25" s="158"/>
      <c r="F25" s="155"/>
      <c r="G25" s="155"/>
      <c r="H25" s="155"/>
      <c r="I25" s="155"/>
    </row>
    <row r="26" spans="2:255" ht="14.25" x14ac:dyDescent="0.25">
      <c r="B26" s="199" t="s">
        <v>16</v>
      </c>
      <c r="C26" s="155">
        <v>15320</v>
      </c>
      <c r="D26" s="158">
        <v>37551</v>
      </c>
      <c r="E26" s="158">
        <v>9835</v>
      </c>
      <c r="F26" s="155">
        <f t="shared" si="0"/>
        <v>47386</v>
      </c>
      <c r="G26" s="155">
        <v>120</v>
      </c>
      <c r="H26" s="155">
        <v>522</v>
      </c>
      <c r="I26" s="155">
        <v>304</v>
      </c>
    </row>
    <row r="27" spans="2:255" ht="6" customHeight="1" x14ac:dyDescent="0.25">
      <c r="B27" s="199"/>
      <c r="C27" s="155"/>
      <c r="D27" s="155"/>
      <c r="E27" s="155"/>
      <c r="F27" s="155"/>
      <c r="G27" s="155"/>
      <c r="H27" s="155"/>
      <c r="I27" s="155"/>
    </row>
    <row r="28" spans="2:255" ht="14.25" x14ac:dyDescent="0.25">
      <c r="B28" s="199" t="s">
        <v>17</v>
      </c>
      <c r="C28" s="159">
        <f t="shared" ref="C28:I28" si="1">SUM(C12:C26)</f>
        <v>55149</v>
      </c>
      <c r="D28" s="159">
        <f t="shared" si="1"/>
        <v>200576</v>
      </c>
      <c r="E28" s="159">
        <f t="shared" si="1"/>
        <v>108806</v>
      </c>
      <c r="F28" s="159">
        <f t="shared" si="1"/>
        <v>309382</v>
      </c>
      <c r="G28" s="159">
        <f t="shared" si="1"/>
        <v>606</v>
      </c>
      <c r="H28" s="159">
        <f t="shared" si="1"/>
        <v>2825</v>
      </c>
      <c r="I28" s="159">
        <f t="shared" si="1"/>
        <v>1623</v>
      </c>
    </row>
    <row r="29" spans="2:255" ht="6.75" customHeight="1" thickBot="1" x14ac:dyDescent="0.3">
      <c r="B29" s="78"/>
      <c r="C29" s="78"/>
      <c r="D29" s="78"/>
      <c r="E29" s="78"/>
      <c r="F29" s="78"/>
      <c r="G29" s="78"/>
      <c r="H29" s="78"/>
      <c r="I29" s="78"/>
    </row>
    <row r="30" spans="2:255" s="197" customFormat="1" ht="24" customHeight="1" x14ac:dyDescent="0.2">
      <c r="B30" s="418" t="s">
        <v>158</v>
      </c>
      <c r="C30" s="418"/>
      <c r="D30" s="418"/>
      <c r="E30" s="418"/>
      <c r="F30" s="418"/>
      <c r="G30" s="418"/>
      <c r="H30" s="418"/>
      <c r="I30" s="418"/>
    </row>
  </sheetData>
  <mergeCells count="3">
    <mergeCell ref="B6:I6"/>
    <mergeCell ref="B8:I8"/>
    <mergeCell ref="B30:I30"/>
  </mergeCells>
  <pageMargins left="0.68" right="0.28999999999999998" top="0.28000000000000003" bottom="0.2" header="0" footer="0"/>
  <pageSetup paperSize="9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F5F4-4557-464E-8183-760D10FD0FA8}">
  <dimension ref="B1:N31"/>
  <sheetViews>
    <sheetView zoomScaleNormal="100" workbookViewId="0"/>
  </sheetViews>
  <sheetFormatPr baseColWidth="10" defaultColWidth="11.42578125" defaultRowHeight="12.75" x14ac:dyDescent="0.2"/>
  <cols>
    <col min="1" max="1" width="1.7109375" style="146" customWidth="1"/>
    <col min="2" max="2" width="11.42578125" style="146"/>
    <col min="3" max="3" width="15.85546875" style="146" customWidth="1"/>
    <col min="4" max="6" width="13.5703125" style="146" customWidth="1"/>
    <col min="7" max="7" width="10.85546875" style="146" customWidth="1"/>
    <col min="8" max="8" width="9" style="146" customWidth="1"/>
    <col min="9" max="9" width="11.7109375" style="146" customWidth="1"/>
    <col min="10" max="10" width="16.42578125" style="146" customWidth="1"/>
    <col min="11" max="11" width="13.42578125" style="146" customWidth="1"/>
    <col min="12" max="16384" width="11.42578125" style="146"/>
  </cols>
  <sheetData>
    <row r="1" spans="2:14" s="3" customFormat="1" ht="15.75" customHeight="1" x14ac:dyDescent="0.25"/>
    <row r="2" spans="2:14" s="3" customFormat="1" ht="15.75" customHeight="1" x14ac:dyDescent="0.25"/>
    <row r="3" spans="2:14" s="3" customFormat="1" ht="15.75" customHeight="1" x14ac:dyDescent="0.25"/>
    <row r="4" spans="2:14" s="3" customFormat="1" ht="14.25" x14ac:dyDescent="0.25"/>
    <row r="5" spans="2:14" s="3" customFormat="1" ht="5.0999999999999996" customHeight="1" x14ac:dyDescent="0.25">
      <c r="I5" s="33"/>
      <c r="J5" s="33"/>
    </row>
    <row r="6" spans="2:14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383"/>
      <c r="I6" s="383"/>
      <c r="J6" s="7"/>
      <c r="K6" s="7"/>
      <c r="L6" s="7"/>
      <c r="M6" s="7"/>
      <c r="N6" s="50"/>
    </row>
    <row r="7" spans="2:14" ht="5.0999999999999996" customHeight="1" x14ac:dyDescent="0.2"/>
    <row r="8" spans="2:14" ht="14.25" x14ac:dyDescent="0.25">
      <c r="B8" s="404" t="s">
        <v>159</v>
      </c>
      <c r="C8" s="419"/>
      <c r="D8" s="419"/>
      <c r="E8" s="419"/>
      <c r="F8" s="419"/>
      <c r="G8" s="419"/>
      <c r="H8" s="419"/>
      <c r="I8" s="419"/>
      <c r="J8" s="419"/>
      <c r="K8" s="420"/>
    </row>
    <row r="9" spans="2:14" ht="5.0999999999999996" customHeight="1" x14ac:dyDescent="0.25">
      <c r="B9" s="148"/>
    </row>
    <row r="10" spans="2:14" s="177" customFormat="1" ht="45.75" customHeight="1" x14ac:dyDescent="0.2">
      <c r="B10" s="210"/>
      <c r="C10" s="207" t="s">
        <v>160</v>
      </c>
      <c r="D10" s="207" t="s">
        <v>99</v>
      </c>
      <c r="E10" s="207" t="s">
        <v>161</v>
      </c>
      <c r="F10" s="207" t="s">
        <v>162</v>
      </c>
      <c r="G10" s="207" t="s">
        <v>163</v>
      </c>
      <c r="H10" s="207" t="s">
        <v>164</v>
      </c>
      <c r="I10" s="207" t="s">
        <v>165</v>
      </c>
      <c r="J10" s="207" t="s">
        <v>166</v>
      </c>
      <c r="K10" s="207" t="s">
        <v>167</v>
      </c>
    </row>
    <row r="11" spans="2:14" ht="5.0999999999999996" customHeight="1" x14ac:dyDescent="0.25">
      <c r="B11" s="123"/>
      <c r="C11" s="211"/>
      <c r="D11" s="211"/>
      <c r="E11" s="211"/>
      <c r="F11" s="211"/>
      <c r="G11" s="211"/>
      <c r="H11" s="211"/>
      <c r="I11" s="211"/>
      <c r="J11" s="211"/>
      <c r="K11" s="211"/>
    </row>
    <row r="12" spans="2:14" ht="14.25" x14ac:dyDescent="0.25">
      <c r="B12" s="199" t="s">
        <v>6</v>
      </c>
      <c r="C12" s="10">
        <v>73</v>
      </c>
      <c r="D12" s="10">
        <v>8</v>
      </c>
      <c r="E12" s="10">
        <v>33</v>
      </c>
      <c r="F12" s="10">
        <v>7</v>
      </c>
      <c r="G12" s="10">
        <v>60</v>
      </c>
      <c r="H12" s="10">
        <v>71</v>
      </c>
      <c r="I12" s="10">
        <v>51</v>
      </c>
      <c r="J12" s="10">
        <v>27</v>
      </c>
      <c r="K12" s="10">
        <v>2</v>
      </c>
    </row>
    <row r="13" spans="2:14" ht="6" customHeight="1" x14ac:dyDescent="0.25">
      <c r="B13" s="199"/>
      <c r="C13" s="10"/>
      <c r="D13" s="10"/>
      <c r="E13" s="10"/>
      <c r="F13" s="10"/>
      <c r="G13" s="10"/>
      <c r="H13" s="10"/>
      <c r="I13" s="10"/>
      <c r="J13" s="10"/>
      <c r="K13" s="10"/>
    </row>
    <row r="14" spans="2:14" ht="14.25" x14ac:dyDescent="0.25">
      <c r="B14" s="199" t="s">
        <v>10</v>
      </c>
      <c r="C14" s="10">
        <v>61</v>
      </c>
      <c r="D14" s="10">
        <v>9</v>
      </c>
      <c r="E14" s="10">
        <v>50</v>
      </c>
      <c r="F14" s="10">
        <v>19</v>
      </c>
      <c r="G14" s="10">
        <v>53</v>
      </c>
      <c r="H14" s="10">
        <v>59</v>
      </c>
      <c r="I14" s="10">
        <v>49</v>
      </c>
      <c r="J14" s="10">
        <v>29</v>
      </c>
      <c r="K14" s="10">
        <v>0</v>
      </c>
    </row>
    <row r="15" spans="2:14" ht="6" customHeight="1" x14ac:dyDescent="0.25">
      <c r="B15" s="199"/>
      <c r="C15" s="10"/>
      <c r="D15" s="10"/>
      <c r="E15" s="10"/>
      <c r="F15" s="10"/>
      <c r="G15" s="10"/>
      <c r="H15" s="10"/>
      <c r="I15" s="10"/>
      <c r="J15" s="10"/>
      <c r="K15" s="10"/>
    </row>
    <row r="16" spans="2:14" ht="14.25" x14ac:dyDescent="0.25">
      <c r="B16" s="199" t="s">
        <v>11</v>
      </c>
      <c r="C16" s="10">
        <v>76</v>
      </c>
      <c r="D16" s="10">
        <v>23</v>
      </c>
      <c r="E16" s="10">
        <v>41</v>
      </c>
      <c r="F16" s="10">
        <v>22</v>
      </c>
      <c r="G16" s="10">
        <v>63</v>
      </c>
      <c r="H16" s="10">
        <v>74</v>
      </c>
      <c r="I16" s="10">
        <v>63</v>
      </c>
      <c r="J16" s="10">
        <v>24</v>
      </c>
      <c r="K16" s="10">
        <v>5</v>
      </c>
    </row>
    <row r="17" spans="2:11" ht="6" customHeight="1" x14ac:dyDescent="0.25">
      <c r="B17" s="199"/>
      <c r="C17" s="10"/>
      <c r="D17" s="10"/>
      <c r="E17" s="10"/>
      <c r="F17" s="10"/>
      <c r="G17" s="10"/>
      <c r="H17" s="10"/>
      <c r="I17" s="10"/>
      <c r="J17" s="10"/>
      <c r="K17" s="10"/>
    </row>
    <row r="18" spans="2:11" ht="14.25" x14ac:dyDescent="0.25">
      <c r="B18" s="199" t="s">
        <v>12</v>
      </c>
      <c r="C18" s="10">
        <v>96</v>
      </c>
      <c r="D18" s="10">
        <v>12</v>
      </c>
      <c r="E18" s="10">
        <v>56</v>
      </c>
      <c r="F18" s="10">
        <v>13</v>
      </c>
      <c r="G18" s="10">
        <v>84</v>
      </c>
      <c r="H18" s="10">
        <v>96</v>
      </c>
      <c r="I18" s="10">
        <v>84</v>
      </c>
      <c r="J18" s="10">
        <v>59</v>
      </c>
      <c r="K18" s="10">
        <v>2</v>
      </c>
    </row>
    <row r="19" spans="2:11" ht="6" customHeight="1" x14ac:dyDescent="0.25">
      <c r="B19" s="199"/>
      <c r="C19" s="10"/>
      <c r="D19" s="10"/>
      <c r="E19" s="10"/>
      <c r="F19" s="10"/>
      <c r="G19" s="10"/>
      <c r="H19" s="10"/>
      <c r="I19" s="10"/>
      <c r="J19" s="10"/>
      <c r="K19" s="10"/>
    </row>
    <row r="20" spans="2:11" ht="14.25" x14ac:dyDescent="0.25">
      <c r="B20" s="199" t="s">
        <v>13</v>
      </c>
      <c r="C20" s="10">
        <v>64</v>
      </c>
      <c r="D20" s="10">
        <v>5</v>
      </c>
      <c r="E20" s="10">
        <v>36</v>
      </c>
      <c r="F20" s="10">
        <v>2</v>
      </c>
      <c r="G20" s="10">
        <v>45</v>
      </c>
      <c r="H20" s="10">
        <v>63</v>
      </c>
      <c r="I20" s="10">
        <v>47</v>
      </c>
      <c r="J20" s="10">
        <v>35</v>
      </c>
      <c r="K20" s="10">
        <v>0</v>
      </c>
    </row>
    <row r="21" spans="2:11" ht="6" customHeight="1" x14ac:dyDescent="0.25">
      <c r="B21" s="199"/>
      <c r="C21" s="10"/>
      <c r="D21" s="10"/>
      <c r="E21" s="10"/>
      <c r="F21" s="10"/>
      <c r="G21" s="10"/>
      <c r="H21" s="10"/>
      <c r="I21" s="10"/>
      <c r="J21" s="10"/>
      <c r="K21" s="10"/>
    </row>
    <row r="22" spans="2:11" ht="14.25" x14ac:dyDescent="0.25">
      <c r="B22" s="199" t="s">
        <v>14</v>
      </c>
      <c r="C22" s="10">
        <v>61</v>
      </c>
      <c r="D22" s="10">
        <v>11</v>
      </c>
      <c r="E22" s="10">
        <v>24</v>
      </c>
      <c r="F22" s="10">
        <v>8</v>
      </c>
      <c r="G22" s="10">
        <v>43</v>
      </c>
      <c r="H22" s="10">
        <v>60</v>
      </c>
      <c r="I22" s="10">
        <v>39</v>
      </c>
      <c r="J22" s="10">
        <v>19</v>
      </c>
      <c r="K22" s="10">
        <v>3</v>
      </c>
    </row>
    <row r="23" spans="2:11" ht="6" customHeight="1" x14ac:dyDescent="0.25">
      <c r="B23" s="199"/>
      <c r="C23" s="10"/>
      <c r="D23" s="10"/>
      <c r="E23" s="10"/>
      <c r="F23" s="10"/>
      <c r="G23" s="10"/>
      <c r="H23" s="10"/>
      <c r="I23" s="10"/>
      <c r="J23" s="10"/>
      <c r="K23" s="10"/>
    </row>
    <row r="24" spans="2:11" ht="14.25" x14ac:dyDescent="0.25">
      <c r="B24" s="199" t="s">
        <v>15</v>
      </c>
      <c r="C24" s="10">
        <v>129</v>
      </c>
      <c r="D24" s="10">
        <v>15</v>
      </c>
      <c r="E24" s="10">
        <v>97</v>
      </c>
      <c r="F24" s="10">
        <v>29</v>
      </c>
      <c r="G24" s="10">
        <v>108</v>
      </c>
      <c r="H24" s="10">
        <v>126</v>
      </c>
      <c r="I24" s="10">
        <v>127</v>
      </c>
      <c r="J24" s="10">
        <v>69</v>
      </c>
      <c r="K24" s="10">
        <v>0</v>
      </c>
    </row>
    <row r="25" spans="2:11" ht="6" customHeight="1" x14ac:dyDescent="0.25">
      <c r="B25" s="199"/>
      <c r="C25" s="10"/>
      <c r="D25" s="10"/>
      <c r="E25" s="10"/>
      <c r="F25" s="10"/>
      <c r="G25" s="10"/>
      <c r="H25" s="10"/>
      <c r="I25" s="10"/>
      <c r="J25" s="10"/>
      <c r="K25" s="10"/>
    </row>
    <row r="26" spans="2:11" ht="14.25" x14ac:dyDescent="0.25">
      <c r="B26" s="199" t="s">
        <v>16</v>
      </c>
      <c r="C26" s="10">
        <v>114</v>
      </c>
      <c r="D26" s="10">
        <v>18</v>
      </c>
      <c r="E26" s="10">
        <v>72</v>
      </c>
      <c r="F26" s="10">
        <v>25</v>
      </c>
      <c r="G26" s="10">
        <v>99</v>
      </c>
      <c r="H26" s="10">
        <v>114</v>
      </c>
      <c r="I26" s="10">
        <v>97</v>
      </c>
      <c r="J26" s="10">
        <v>64</v>
      </c>
      <c r="K26" s="10">
        <v>6</v>
      </c>
    </row>
    <row r="27" spans="2:11" ht="5.0999999999999996" customHeight="1" x14ac:dyDescent="0.25">
      <c r="B27" s="23"/>
      <c r="C27" s="10"/>
      <c r="D27" s="10"/>
      <c r="E27" s="10"/>
      <c r="F27" s="10"/>
      <c r="G27" s="10"/>
      <c r="H27" s="10"/>
      <c r="I27" s="10"/>
      <c r="J27" s="10"/>
      <c r="K27" s="10"/>
    </row>
    <row r="28" spans="2:11" ht="14.25" x14ac:dyDescent="0.25">
      <c r="B28" s="23" t="s">
        <v>17</v>
      </c>
      <c r="C28" s="23">
        <f>SUM(C12:C26)</f>
        <v>674</v>
      </c>
      <c r="D28" s="23">
        <f t="shared" ref="D28:K28" si="0">SUM(D12:D26)</f>
        <v>101</v>
      </c>
      <c r="E28" s="23">
        <f t="shared" si="0"/>
        <v>409</v>
      </c>
      <c r="F28" s="23">
        <f t="shared" si="0"/>
        <v>125</v>
      </c>
      <c r="G28" s="23">
        <f t="shared" si="0"/>
        <v>555</v>
      </c>
      <c r="H28" s="23">
        <f t="shared" si="0"/>
        <v>663</v>
      </c>
      <c r="I28" s="23">
        <f t="shared" si="0"/>
        <v>557</v>
      </c>
      <c r="J28" s="23">
        <f t="shared" si="0"/>
        <v>326</v>
      </c>
      <c r="K28" s="23">
        <f t="shared" si="0"/>
        <v>18</v>
      </c>
    </row>
    <row r="29" spans="2:11" ht="5.0999999999999996" customHeight="1" thickBot="1" x14ac:dyDescent="0.3"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2:11" s="197" customFormat="1" x14ac:dyDescent="0.2">
      <c r="B30" s="407" t="s">
        <v>118</v>
      </c>
      <c r="C30" s="408"/>
      <c r="D30" s="408"/>
      <c r="E30" s="408"/>
      <c r="F30" s="408"/>
      <c r="G30" s="408"/>
      <c r="H30" s="408"/>
      <c r="I30" s="408"/>
      <c r="J30" s="408"/>
      <c r="K30" s="408"/>
    </row>
    <row r="31" spans="2:11" ht="5.0999999999999996" customHeight="1" x14ac:dyDescent="0.2">
      <c r="B31" s="212"/>
      <c r="C31" s="213"/>
      <c r="D31" s="213"/>
      <c r="E31" s="213"/>
      <c r="F31" s="213"/>
      <c r="G31" s="213"/>
      <c r="H31" s="213"/>
      <c r="I31" s="213"/>
      <c r="J31" s="213"/>
      <c r="K31" s="213"/>
    </row>
  </sheetData>
  <mergeCells count="3">
    <mergeCell ref="B6:I6"/>
    <mergeCell ref="B8:K8"/>
    <mergeCell ref="B30:K30"/>
  </mergeCells>
  <pageMargins left="0.70866141732283472" right="0.39370078740157483" top="0.23622047244094491" bottom="0.19685039370078741" header="0" footer="0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9A08-82D5-4F10-B16B-3DA35BB8F60B}">
  <dimension ref="B1:N23"/>
  <sheetViews>
    <sheetView workbookViewId="0"/>
  </sheetViews>
  <sheetFormatPr baseColWidth="10" defaultColWidth="28.7109375" defaultRowHeight="12.75" x14ac:dyDescent="0.2"/>
  <cols>
    <col min="1" max="1" width="1.7109375" style="146" customWidth="1"/>
    <col min="2" max="2" width="28.7109375" style="146" customWidth="1"/>
    <col min="3" max="3" width="21" style="146" bestFit="1" customWidth="1"/>
    <col min="4" max="4" width="18" style="146" customWidth="1"/>
    <col min="5" max="5" width="19" style="146" customWidth="1"/>
    <col min="6" max="8" width="10.7109375" style="146" customWidth="1"/>
    <col min="9" max="9" width="2.5703125" style="146" customWidth="1"/>
    <col min="10" max="10" width="10.7109375" style="146" customWidth="1"/>
    <col min="11" max="16384" width="28.7109375" style="146"/>
  </cols>
  <sheetData>
    <row r="1" spans="2:14" s="3" customFormat="1" ht="15.75" customHeight="1" x14ac:dyDescent="0.25"/>
    <row r="2" spans="2:14" s="3" customFormat="1" ht="15.75" customHeight="1" x14ac:dyDescent="0.25"/>
    <row r="3" spans="2:14" s="3" customFormat="1" ht="15.75" customHeight="1" x14ac:dyDescent="0.25"/>
    <row r="4" spans="2:14" s="3" customFormat="1" ht="14.25" x14ac:dyDescent="0.25"/>
    <row r="5" spans="2:14" s="3" customFormat="1" ht="5.0999999999999996" customHeight="1" x14ac:dyDescent="0.25">
      <c r="I5" s="33"/>
      <c r="J5" s="33"/>
    </row>
    <row r="6" spans="2:14" s="3" customFormat="1" ht="36.75" customHeight="1" x14ac:dyDescent="0.25">
      <c r="B6" s="383" t="s">
        <v>0</v>
      </c>
      <c r="C6" s="417"/>
      <c r="D6" s="417"/>
      <c r="E6" s="417"/>
      <c r="F6" s="6"/>
      <c r="G6" s="6"/>
      <c r="H6" s="6"/>
      <c r="I6" s="6"/>
      <c r="J6" s="7"/>
      <c r="K6" s="7"/>
      <c r="L6" s="7"/>
      <c r="M6" s="7"/>
      <c r="N6" s="50"/>
    </row>
    <row r="7" spans="2:14" ht="5.0999999999999996" customHeight="1" x14ac:dyDescent="0.2"/>
    <row r="8" spans="2:14" ht="14.25" x14ac:dyDescent="0.25">
      <c r="B8" s="404" t="s">
        <v>168</v>
      </c>
      <c r="C8" s="405"/>
      <c r="D8" s="405"/>
      <c r="E8" s="406"/>
    </row>
    <row r="9" spans="2:14" ht="5.0999999999999996" customHeight="1" x14ac:dyDescent="0.25">
      <c r="B9" s="148"/>
    </row>
    <row r="10" spans="2:14" ht="42" customHeight="1" x14ac:dyDescent="0.2">
      <c r="B10" s="214"/>
      <c r="C10" s="215" t="s">
        <v>169</v>
      </c>
      <c r="D10" s="215" t="s">
        <v>170</v>
      </c>
      <c r="E10" s="215" t="s">
        <v>171</v>
      </c>
    </row>
    <row r="11" spans="2:14" ht="5.0999999999999996" customHeight="1" x14ac:dyDescent="0.25">
      <c r="B11" s="216"/>
      <c r="C11" s="216"/>
      <c r="D11" s="216"/>
      <c r="E11" s="216"/>
    </row>
    <row r="12" spans="2:14" ht="18.75" customHeight="1" x14ac:dyDescent="0.25">
      <c r="B12" s="217" t="s">
        <v>6</v>
      </c>
      <c r="C12" s="10">
        <v>68</v>
      </c>
      <c r="D12" s="10">
        <v>60</v>
      </c>
      <c r="E12" s="95">
        <v>129499</v>
      </c>
    </row>
    <row r="13" spans="2:14" ht="18.75" customHeight="1" x14ac:dyDescent="0.25">
      <c r="B13" s="217" t="s">
        <v>10</v>
      </c>
      <c r="C13" s="10">
        <v>55</v>
      </c>
      <c r="D13" s="10">
        <v>51</v>
      </c>
      <c r="E13" s="95">
        <v>40306</v>
      </c>
    </row>
    <row r="14" spans="2:14" ht="18.75" customHeight="1" x14ac:dyDescent="0.25">
      <c r="B14" s="217" t="s">
        <v>11</v>
      </c>
      <c r="C14" s="10">
        <v>70</v>
      </c>
      <c r="D14" s="218">
        <v>50</v>
      </c>
      <c r="E14" s="95">
        <v>98878</v>
      </c>
    </row>
    <row r="15" spans="2:14" ht="18.75" customHeight="1" x14ac:dyDescent="0.25">
      <c r="B15" s="217" t="s">
        <v>12</v>
      </c>
      <c r="C15" s="10">
        <v>95</v>
      </c>
      <c r="D15" s="10">
        <v>77</v>
      </c>
      <c r="E15" s="95">
        <v>122403</v>
      </c>
    </row>
    <row r="16" spans="2:14" ht="18.75" customHeight="1" x14ac:dyDescent="0.25">
      <c r="B16" s="217" t="s">
        <v>13</v>
      </c>
      <c r="C16" s="10">
        <v>62</v>
      </c>
      <c r="D16" s="10">
        <v>52</v>
      </c>
      <c r="E16" s="95">
        <v>67872</v>
      </c>
    </row>
    <row r="17" spans="2:7" ht="18.75" customHeight="1" x14ac:dyDescent="0.25">
      <c r="B17" s="217" t="s">
        <v>14</v>
      </c>
      <c r="C17" s="10">
        <v>51</v>
      </c>
      <c r="D17" s="10">
        <v>45</v>
      </c>
      <c r="E17" s="95">
        <v>50019</v>
      </c>
    </row>
    <row r="18" spans="2:7" ht="18.75" customHeight="1" x14ac:dyDescent="0.25">
      <c r="B18" s="217" t="s">
        <v>15</v>
      </c>
      <c r="C18" s="10">
        <v>133</v>
      </c>
      <c r="D18" s="10">
        <v>111</v>
      </c>
      <c r="E18" s="95">
        <v>171480</v>
      </c>
    </row>
    <row r="19" spans="2:7" ht="18.75" customHeight="1" x14ac:dyDescent="0.25">
      <c r="B19" s="217" t="s">
        <v>16</v>
      </c>
      <c r="C19" s="10">
        <v>109</v>
      </c>
      <c r="D19" s="10">
        <v>100</v>
      </c>
      <c r="E19" s="95">
        <v>129545</v>
      </c>
    </row>
    <row r="20" spans="2:7" ht="5.0999999999999996" customHeight="1" x14ac:dyDescent="0.25">
      <c r="B20" s="23"/>
      <c r="C20" s="143"/>
      <c r="D20" s="143"/>
      <c r="E20" s="219"/>
    </row>
    <row r="21" spans="2:7" ht="14.25" x14ac:dyDescent="0.25">
      <c r="B21" s="23" t="s">
        <v>17</v>
      </c>
      <c r="C21" s="23">
        <f>SUM(C12:C20)</f>
        <v>643</v>
      </c>
      <c r="D21" s="23">
        <f>SUM(D12:D20)</f>
        <v>546</v>
      </c>
      <c r="E21" s="115">
        <f>SUM(E12:E20)</f>
        <v>810002</v>
      </c>
    </row>
    <row r="22" spans="2:7" ht="5.0999999999999996" customHeight="1" thickBot="1" x14ac:dyDescent="0.3">
      <c r="B22" s="78"/>
      <c r="C22" s="78"/>
      <c r="D22" s="78"/>
      <c r="E22" s="78"/>
    </row>
    <row r="23" spans="2:7" s="197" customFormat="1" ht="25.5" customHeight="1" x14ac:dyDescent="0.2">
      <c r="B23" s="418" t="s">
        <v>144</v>
      </c>
      <c r="C23" s="418"/>
      <c r="D23" s="418"/>
      <c r="E23" s="418"/>
      <c r="F23" s="220"/>
      <c r="G23" s="220"/>
    </row>
  </sheetData>
  <mergeCells count="3">
    <mergeCell ref="B6:E6"/>
    <mergeCell ref="B8:E8"/>
    <mergeCell ref="B23:E23"/>
  </mergeCells>
  <pageMargins left="0.82677165354330717" right="0.19685039370078741" top="0.6692913385826772" bottom="0.98425196850393704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040F-B9AD-41E3-848F-EE2C2FAF94A1}">
  <dimension ref="B1:W26"/>
  <sheetViews>
    <sheetView zoomScaleNormal="100" workbookViewId="0"/>
  </sheetViews>
  <sheetFormatPr baseColWidth="10" defaultRowHeight="12.75" x14ac:dyDescent="0.2"/>
  <cols>
    <col min="1" max="1" width="1.7109375" style="146" customWidth="1"/>
    <col min="2" max="2" width="39" style="146" customWidth="1"/>
    <col min="3" max="10" width="10.85546875" style="146" customWidth="1"/>
    <col min="11" max="11" width="2.140625" style="146" customWidth="1"/>
    <col min="12" max="16384" width="11.42578125" style="146"/>
  </cols>
  <sheetData>
    <row r="1" spans="2:23" s="3" customFormat="1" ht="15.75" customHeight="1" x14ac:dyDescent="0.25"/>
    <row r="2" spans="2:23" s="3" customFormat="1" ht="15.75" customHeight="1" x14ac:dyDescent="0.25"/>
    <row r="3" spans="2:23" s="3" customFormat="1" ht="15.75" customHeight="1" x14ac:dyDescent="0.25"/>
    <row r="4" spans="2:23" s="3" customFormat="1" ht="14.25" x14ac:dyDescent="0.25"/>
    <row r="5" spans="2:23" s="3" customFormat="1" ht="5.0999999999999996" customHeight="1" x14ac:dyDescent="0.25">
      <c r="I5" s="33"/>
      <c r="J5" s="33"/>
    </row>
    <row r="6" spans="2:23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50"/>
    </row>
    <row r="7" spans="2:23" ht="5.0999999999999996" customHeight="1" x14ac:dyDescent="0.2">
      <c r="B7" s="221"/>
      <c r="C7" s="221"/>
    </row>
    <row r="8" spans="2:23" ht="14.25" x14ac:dyDescent="0.25">
      <c r="B8" s="399" t="s">
        <v>172</v>
      </c>
      <c r="C8" s="421"/>
      <c r="D8" s="421"/>
      <c r="E8" s="421"/>
      <c r="F8" s="421"/>
      <c r="G8" s="421"/>
      <c r="H8" s="421"/>
      <c r="I8" s="421"/>
      <c r="J8" s="421"/>
      <c r="K8" s="421"/>
      <c r="L8" s="422"/>
    </row>
    <row r="9" spans="2:23" ht="5.0999999999999996" customHeight="1" x14ac:dyDescent="0.25">
      <c r="B9" s="222"/>
      <c r="C9" s="222"/>
    </row>
    <row r="10" spans="2:23" s="174" customFormat="1" ht="27.75" customHeight="1" x14ac:dyDescent="0.2">
      <c r="B10" s="223"/>
      <c r="C10" s="224" t="s">
        <v>6</v>
      </c>
      <c r="D10" s="224" t="s">
        <v>10</v>
      </c>
      <c r="E10" s="224" t="s">
        <v>11</v>
      </c>
      <c r="F10" s="224" t="s">
        <v>12</v>
      </c>
      <c r="G10" s="224" t="s">
        <v>13</v>
      </c>
      <c r="H10" s="224" t="s">
        <v>14</v>
      </c>
      <c r="I10" s="224" t="s">
        <v>15</v>
      </c>
      <c r="J10" s="224" t="s">
        <v>16</v>
      </c>
      <c r="K10" s="224"/>
      <c r="L10" s="224" t="s">
        <v>17</v>
      </c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spans="2:23" s="174" customFormat="1" ht="5.0999999999999996" customHeight="1" x14ac:dyDescent="0.25">
      <c r="B11" s="225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spans="2:23" s="177" customFormat="1" ht="14.25" x14ac:dyDescent="0.25">
      <c r="B12" s="227" t="s">
        <v>173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6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</row>
    <row r="13" spans="2:23" ht="6" customHeight="1" x14ac:dyDescent="0.25">
      <c r="B13" s="227"/>
      <c r="C13" s="228"/>
      <c r="D13" s="228"/>
      <c r="E13" s="228"/>
      <c r="F13" s="228"/>
      <c r="G13" s="228"/>
      <c r="H13" s="228"/>
      <c r="I13" s="228"/>
      <c r="J13" s="228"/>
      <c r="K13" s="228"/>
      <c r="L13" s="226"/>
    </row>
    <row r="14" spans="2:23" s="177" customFormat="1" ht="14.25" x14ac:dyDescent="0.25">
      <c r="B14" s="229" t="s">
        <v>174</v>
      </c>
      <c r="C14" s="87">
        <v>86</v>
      </c>
      <c r="D14" s="230">
        <v>63</v>
      </c>
      <c r="E14" s="230">
        <v>83</v>
      </c>
      <c r="F14" s="230">
        <v>96</v>
      </c>
      <c r="G14" s="230">
        <v>71</v>
      </c>
      <c r="H14" s="230">
        <v>73</v>
      </c>
      <c r="I14" s="230">
        <v>140</v>
      </c>
      <c r="J14" s="230">
        <v>120</v>
      </c>
      <c r="K14" s="228"/>
      <c r="L14" s="226">
        <f t="shared" ref="L14:L19" si="0">SUM(C14:K14)</f>
        <v>732</v>
      </c>
      <c r="M14" s="146"/>
      <c r="N14" s="209"/>
      <c r="O14" s="209"/>
      <c r="P14" s="209"/>
      <c r="Q14" s="209"/>
      <c r="R14" s="209"/>
      <c r="S14" s="209"/>
      <c r="T14" s="209"/>
      <c r="U14" s="209"/>
      <c r="V14" s="209"/>
      <c r="W14" s="209"/>
    </row>
    <row r="15" spans="2:23" ht="14.25" x14ac:dyDescent="0.25">
      <c r="B15" s="231" t="s">
        <v>175</v>
      </c>
      <c r="C15" s="230">
        <v>23</v>
      </c>
      <c r="D15" s="230">
        <v>32</v>
      </c>
      <c r="E15" s="230">
        <v>53</v>
      </c>
      <c r="F15" s="230">
        <v>37</v>
      </c>
      <c r="G15" s="230">
        <v>28</v>
      </c>
      <c r="H15" s="230">
        <v>29</v>
      </c>
      <c r="I15" s="230">
        <v>53</v>
      </c>
      <c r="J15" s="230">
        <v>61</v>
      </c>
      <c r="K15" s="228"/>
      <c r="L15" s="226">
        <f t="shared" si="0"/>
        <v>316</v>
      </c>
    </row>
    <row r="16" spans="2:23" ht="14.25" x14ac:dyDescent="0.25">
      <c r="B16" s="231" t="s">
        <v>176</v>
      </c>
      <c r="C16" s="230">
        <v>45</v>
      </c>
      <c r="D16" s="230">
        <v>47</v>
      </c>
      <c r="E16" s="230">
        <v>61</v>
      </c>
      <c r="F16" s="230">
        <v>72</v>
      </c>
      <c r="G16" s="230">
        <v>39</v>
      </c>
      <c r="H16" s="230">
        <v>31</v>
      </c>
      <c r="I16" s="230">
        <v>85</v>
      </c>
      <c r="J16" s="230">
        <v>85</v>
      </c>
      <c r="K16" s="228"/>
      <c r="L16" s="226">
        <f t="shared" si="0"/>
        <v>465</v>
      </c>
    </row>
    <row r="17" spans="2:23" ht="14.25" x14ac:dyDescent="0.25">
      <c r="B17" s="231" t="s">
        <v>177</v>
      </c>
      <c r="C17" s="230">
        <v>54</v>
      </c>
      <c r="D17" s="230">
        <v>50</v>
      </c>
      <c r="E17" s="230">
        <v>64</v>
      </c>
      <c r="F17" s="230">
        <v>78</v>
      </c>
      <c r="G17" s="230">
        <v>47</v>
      </c>
      <c r="H17" s="230">
        <v>45</v>
      </c>
      <c r="I17" s="230">
        <v>104</v>
      </c>
      <c r="J17" s="230">
        <v>98</v>
      </c>
      <c r="K17" s="228"/>
      <c r="L17" s="226">
        <f t="shared" si="0"/>
        <v>540</v>
      </c>
    </row>
    <row r="18" spans="2:23" ht="14.25" x14ac:dyDescent="0.25">
      <c r="B18" s="229" t="s">
        <v>178</v>
      </c>
      <c r="C18" s="230">
        <v>32</v>
      </c>
      <c r="D18" s="230">
        <v>33</v>
      </c>
      <c r="E18" s="230">
        <v>47</v>
      </c>
      <c r="F18" s="230">
        <v>45</v>
      </c>
      <c r="G18" s="230">
        <v>29</v>
      </c>
      <c r="H18" s="230">
        <v>21</v>
      </c>
      <c r="I18" s="230">
        <v>64</v>
      </c>
      <c r="J18" s="230">
        <v>66</v>
      </c>
      <c r="K18" s="228"/>
      <c r="L18" s="226">
        <f t="shared" si="0"/>
        <v>337</v>
      </c>
    </row>
    <row r="19" spans="2:23" s="177" customFormat="1" ht="14.25" x14ac:dyDescent="0.25">
      <c r="B19" s="229" t="s">
        <v>179</v>
      </c>
      <c r="C19" s="230">
        <v>7</v>
      </c>
      <c r="D19" s="230">
        <v>2</v>
      </c>
      <c r="E19" s="230">
        <v>10</v>
      </c>
      <c r="F19" s="230">
        <v>14</v>
      </c>
      <c r="G19" s="230">
        <v>5</v>
      </c>
      <c r="H19" s="230">
        <v>5</v>
      </c>
      <c r="I19" s="230">
        <v>25</v>
      </c>
      <c r="J19" s="230">
        <v>18</v>
      </c>
      <c r="K19" s="228"/>
      <c r="L19" s="226">
        <f t="shared" si="0"/>
        <v>86</v>
      </c>
      <c r="M19" s="146"/>
      <c r="N19" s="209"/>
      <c r="O19" s="209"/>
      <c r="P19" s="209"/>
      <c r="Q19" s="209"/>
      <c r="R19" s="209"/>
      <c r="S19" s="209"/>
      <c r="T19" s="209"/>
      <c r="U19" s="209"/>
      <c r="V19" s="209"/>
      <c r="W19" s="209"/>
    </row>
    <row r="20" spans="2:23" ht="14.25" x14ac:dyDescent="0.25">
      <c r="B20" s="231" t="s">
        <v>180</v>
      </c>
      <c r="C20" s="230">
        <v>7</v>
      </c>
      <c r="D20" s="230">
        <v>2</v>
      </c>
      <c r="E20" s="230">
        <v>8</v>
      </c>
      <c r="F20" s="230">
        <v>2</v>
      </c>
      <c r="G20" s="230">
        <v>2</v>
      </c>
      <c r="H20" s="230">
        <v>4</v>
      </c>
      <c r="I20" s="230">
        <v>1</v>
      </c>
      <c r="J20" s="230">
        <v>10</v>
      </c>
      <c r="K20" s="228"/>
      <c r="L20" s="226">
        <f>SUM(C20:K20)</f>
        <v>36</v>
      </c>
    </row>
    <row r="21" spans="2:23" ht="6" customHeight="1" x14ac:dyDescent="0.25">
      <c r="B21" s="231"/>
      <c r="C21" s="10"/>
      <c r="D21" s="10"/>
      <c r="E21" s="10"/>
      <c r="F21" s="10"/>
      <c r="G21" s="10"/>
      <c r="H21" s="10"/>
      <c r="I21" s="10"/>
      <c r="J21" s="10"/>
      <c r="K21" s="228"/>
      <c r="L21" s="226"/>
    </row>
    <row r="22" spans="2:23" ht="14.25" x14ac:dyDescent="0.25">
      <c r="B22" s="232" t="s">
        <v>181</v>
      </c>
      <c r="C22" s="230">
        <v>25</v>
      </c>
      <c r="D22" s="230">
        <v>16</v>
      </c>
      <c r="E22" s="230">
        <v>27</v>
      </c>
      <c r="F22" s="230">
        <v>33</v>
      </c>
      <c r="G22" s="230">
        <v>27</v>
      </c>
      <c r="H22" s="230">
        <v>22</v>
      </c>
      <c r="I22" s="230">
        <v>30</v>
      </c>
      <c r="J22" s="230">
        <v>32</v>
      </c>
      <c r="K22" s="228"/>
      <c r="L22" s="226">
        <f>SUM(C22:K22)</f>
        <v>212</v>
      </c>
    </row>
    <row r="23" spans="2:23" ht="14.25" x14ac:dyDescent="0.25">
      <c r="B23" s="232" t="s">
        <v>182</v>
      </c>
      <c r="C23" s="230">
        <v>47</v>
      </c>
      <c r="D23" s="230">
        <v>30</v>
      </c>
      <c r="E23" s="230">
        <v>48</v>
      </c>
      <c r="F23" s="230">
        <v>66</v>
      </c>
      <c r="G23" s="230">
        <v>34</v>
      </c>
      <c r="H23" s="230">
        <v>36</v>
      </c>
      <c r="I23" s="230">
        <v>80</v>
      </c>
      <c r="J23" s="230">
        <v>89</v>
      </c>
      <c r="K23" s="228"/>
      <c r="L23" s="226">
        <f>SUM(C23:K23)</f>
        <v>430</v>
      </c>
    </row>
    <row r="24" spans="2:23" ht="14.25" x14ac:dyDescent="0.25">
      <c r="B24" s="227" t="s">
        <v>183</v>
      </c>
      <c r="C24" s="230">
        <v>38</v>
      </c>
      <c r="D24" s="230">
        <v>35</v>
      </c>
      <c r="E24" s="230">
        <v>60</v>
      </c>
      <c r="F24" s="230">
        <v>67</v>
      </c>
      <c r="G24" s="230">
        <v>42</v>
      </c>
      <c r="H24" s="230">
        <v>27</v>
      </c>
      <c r="I24" s="230">
        <v>90</v>
      </c>
      <c r="J24" s="230">
        <v>84</v>
      </c>
      <c r="K24" s="228"/>
      <c r="L24" s="226">
        <f>SUM(C24:K24)</f>
        <v>443</v>
      </c>
    </row>
    <row r="25" spans="2:23" ht="4.5" customHeight="1" thickBot="1" x14ac:dyDescent="0.3">
      <c r="B25" s="233"/>
      <c r="C25" s="233"/>
      <c r="D25" s="234"/>
      <c r="E25" s="234"/>
      <c r="F25" s="234"/>
      <c r="G25" s="234"/>
      <c r="H25" s="234"/>
      <c r="I25" s="78"/>
      <c r="J25" s="78"/>
      <c r="K25" s="78"/>
      <c r="L25" s="78"/>
    </row>
    <row r="26" spans="2:23" ht="12.75" customHeight="1" x14ac:dyDescent="0.2">
      <c r="B26" s="407" t="s">
        <v>158</v>
      </c>
      <c r="C26" s="407"/>
      <c r="D26" s="407"/>
      <c r="E26" s="407"/>
      <c r="F26" s="407"/>
      <c r="G26" s="407"/>
      <c r="H26" s="407"/>
      <c r="I26" s="407"/>
      <c r="J26" s="407"/>
      <c r="K26" s="407"/>
      <c r="L26" s="407"/>
    </row>
  </sheetData>
  <mergeCells count="3">
    <mergeCell ref="B6:G6"/>
    <mergeCell ref="B8:L8"/>
    <mergeCell ref="B26:L26"/>
  </mergeCells>
  <pageMargins left="0.66" right="0.33" top="0.54" bottom="0.47" header="0" footer="0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B51F-3DAD-45C6-A57B-E7C455883FB0}">
  <dimension ref="B1:W21"/>
  <sheetViews>
    <sheetView zoomScaleNormal="100" workbookViewId="0"/>
  </sheetViews>
  <sheetFormatPr baseColWidth="10" defaultRowHeight="12.75" x14ac:dyDescent="0.2"/>
  <cols>
    <col min="1" max="1" width="1.7109375" style="146" customWidth="1"/>
    <col min="2" max="2" width="39" style="146" customWidth="1"/>
    <col min="3" max="10" width="10.85546875" style="146" customWidth="1"/>
    <col min="11" max="11" width="2.140625" style="146" customWidth="1"/>
    <col min="12" max="16384" width="11.42578125" style="146"/>
  </cols>
  <sheetData>
    <row r="1" spans="2:23" s="3" customFormat="1" ht="15.75" customHeight="1" x14ac:dyDescent="0.25"/>
    <row r="2" spans="2:23" s="3" customFormat="1" ht="15.75" customHeight="1" x14ac:dyDescent="0.25"/>
    <row r="3" spans="2:23" s="3" customFormat="1" ht="15.75" customHeight="1" x14ac:dyDescent="0.25"/>
    <row r="4" spans="2:23" s="3" customFormat="1" ht="14.25" x14ac:dyDescent="0.25"/>
    <row r="5" spans="2:23" s="3" customFormat="1" ht="5.0999999999999996" customHeight="1" x14ac:dyDescent="0.25">
      <c r="I5" s="33"/>
      <c r="J5" s="33"/>
    </row>
    <row r="6" spans="2:23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50"/>
    </row>
    <row r="7" spans="2:23" ht="6.75" customHeight="1" x14ac:dyDescent="0.2">
      <c r="B7" s="221"/>
      <c r="C7" s="221"/>
    </row>
    <row r="8" spans="2:23" ht="14.25" x14ac:dyDescent="0.25">
      <c r="B8" s="399" t="s">
        <v>184</v>
      </c>
      <c r="C8" s="400"/>
      <c r="D8" s="400"/>
      <c r="E8" s="400"/>
      <c r="F8" s="400"/>
      <c r="G8" s="400"/>
      <c r="H8" s="400"/>
      <c r="I8" s="400"/>
      <c r="J8" s="400"/>
      <c r="K8" s="400"/>
      <c r="L8" s="401"/>
    </row>
    <row r="9" spans="2:23" ht="5.0999999999999996" customHeight="1" x14ac:dyDescent="0.25">
      <c r="B9" s="222"/>
      <c r="C9" s="222"/>
    </row>
    <row r="10" spans="2:23" s="174" customFormat="1" ht="27.75" customHeight="1" x14ac:dyDescent="0.2">
      <c r="B10" s="223"/>
      <c r="C10" s="224" t="s">
        <v>6</v>
      </c>
      <c r="D10" s="224" t="s">
        <v>10</v>
      </c>
      <c r="E10" s="224" t="s">
        <v>11</v>
      </c>
      <c r="F10" s="224" t="s">
        <v>12</v>
      </c>
      <c r="G10" s="224" t="s">
        <v>13</v>
      </c>
      <c r="H10" s="224" t="s">
        <v>14</v>
      </c>
      <c r="I10" s="224" t="s">
        <v>15</v>
      </c>
      <c r="J10" s="224" t="s">
        <v>16</v>
      </c>
      <c r="K10" s="224"/>
      <c r="L10" s="224" t="s">
        <v>17</v>
      </c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spans="2:23" s="174" customFormat="1" ht="5.0999999999999996" customHeight="1" x14ac:dyDescent="0.25">
      <c r="B11" s="225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spans="2:23" s="177" customFormat="1" ht="14.25" x14ac:dyDescent="0.25">
      <c r="B12" s="227" t="s">
        <v>185</v>
      </c>
      <c r="C12" s="235">
        <v>84</v>
      </c>
      <c r="D12" s="235">
        <v>63</v>
      </c>
      <c r="E12" s="235">
        <v>83</v>
      </c>
      <c r="F12" s="235">
        <v>96</v>
      </c>
      <c r="G12" s="235">
        <v>70</v>
      </c>
      <c r="H12" s="235">
        <v>72</v>
      </c>
      <c r="I12" s="235">
        <v>141</v>
      </c>
      <c r="J12" s="235">
        <v>120</v>
      </c>
      <c r="K12" s="236"/>
      <c r="L12" s="237">
        <f>SUM(C12:K12)</f>
        <v>729</v>
      </c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</row>
    <row r="13" spans="2:23" ht="6" customHeight="1" x14ac:dyDescent="0.25">
      <c r="B13" s="227"/>
      <c r="C13" s="238"/>
      <c r="D13" s="238"/>
      <c r="E13" s="238"/>
      <c r="F13" s="238"/>
      <c r="G13" s="238"/>
      <c r="H13" s="238"/>
      <c r="I13" s="238"/>
      <c r="J13" s="238"/>
      <c r="K13" s="228"/>
      <c r="L13" s="226"/>
    </row>
    <row r="14" spans="2:23" ht="16.5" customHeight="1" x14ac:dyDescent="0.25">
      <c r="B14" s="231" t="s">
        <v>186</v>
      </c>
      <c r="C14" s="230">
        <v>83</v>
      </c>
      <c r="D14" s="230">
        <v>62</v>
      </c>
      <c r="E14" s="230">
        <v>81</v>
      </c>
      <c r="F14" s="230">
        <v>93</v>
      </c>
      <c r="G14" s="230">
        <v>70</v>
      </c>
      <c r="H14" s="230">
        <v>70</v>
      </c>
      <c r="I14" s="230">
        <v>139</v>
      </c>
      <c r="J14" s="230">
        <v>120</v>
      </c>
      <c r="K14" s="228"/>
      <c r="L14" s="226">
        <f t="shared" ref="L14:L19" si="0">SUM(C14:K14)</f>
        <v>718</v>
      </c>
    </row>
    <row r="15" spans="2:23" ht="16.5" customHeight="1" x14ac:dyDescent="0.25">
      <c r="B15" s="231" t="s">
        <v>187</v>
      </c>
      <c r="C15" s="230">
        <v>31</v>
      </c>
      <c r="D15" s="230">
        <v>20</v>
      </c>
      <c r="E15" s="230">
        <v>46</v>
      </c>
      <c r="F15" s="230">
        <v>40</v>
      </c>
      <c r="G15" s="230">
        <v>21</v>
      </c>
      <c r="H15" s="230">
        <v>19</v>
      </c>
      <c r="I15" s="230">
        <v>33</v>
      </c>
      <c r="J15" s="230">
        <v>49</v>
      </c>
      <c r="K15" s="228"/>
      <c r="L15" s="226">
        <f>SUM(C15:K15)</f>
        <v>259</v>
      </c>
    </row>
    <row r="16" spans="2:23" ht="16.5" customHeight="1" x14ac:dyDescent="0.25">
      <c r="B16" s="231" t="s">
        <v>188</v>
      </c>
      <c r="C16" s="230">
        <v>35</v>
      </c>
      <c r="D16" s="230">
        <v>25</v>
      </c>
      <c r="E16" s="230">
        <v>44</v>
      </c>
      <c r="F16" s="230">
        <v>48</v>
      </c>
      <c r="G16" s="230">
        <v>28</v>
      </c>
      <c r="H16" s="230">
        <v>22</v>
      </c>
      <c r="I16" s="230">
        <v>39</v>
      </c>
      <c r="J16" s="230">
        <v>45</v>
      </c>
      <c r="K16" s="228"/>
      <c r="L16" s="226">
        <f t="shared" si="0"/>
        <v>286</v>
      </c>
    </row>
    <row r="17" spans="2:12" ht="16.5" customHeight="1" x14ac:dyDescent="0.25">
      <c r="B17" s="231" t="s">
        <v>189</v>
      </c>
      <c r="C17" s="230">
        <v>37</v>
      </c>
      <c r="D17" s="230">
        <v>27</v>
      </c>
      <c r="E17" s="230">
        <v>49</v>
      </c>
      <c r="F17" s="230">
        <v>52</v>
      </c>
      <c r="G17" s="230">
        <v>28</v>
      </c>
      <c r="H17" s="230">
        <v>25</v>
      </c>
      <c r="I17" s="230">
        <v>49</v>
      </c>
      <c r="J17" s="230">
        <v>53</v>
      </c>
      <c r="K17" s="228"/>
      <c r="L17" s="226">
        <f t="shared" si="0"/>
        <v>320</v>
      </c>
    </row>
    <row r="18" spans="2:12" ht="16.5" customHeight="1" x14ac:dyDescent="0.25">
      <c r="B18" s="229" t="s">
        <v>190</v>
      </c>
      <c r="C18" s="10">
        <v>14</v>
      </c>
      <c r="D18" s="10">
        <v>13</v>
      </c>
      <c r="E18" s="10">
        <v>25</v>
      </c>
      <c r="F18" s="10">
        <v>35</v>
      </c>
      <c r="G18" s="10">
        <v>22</v>
      </c>
      <c r="H18" s="10">
        <v>21</v>
      </c>
      <c r="I18" s="10">
        <v>29</v>
      </c>
      <c r="J18" s="10">
        <v>49</v>
      </c>
      <c r="K18" s="228"/>
      <c r="L18" s="226">
        <f t="shared" si="0"/>
        <v>208</v>
      </c>
    </row>
    <row r="19" spans="2:12" ht="16.5" customHeight="1" x14ac:dyDescent="0.25">
      <c r="B19" s="229" t="s">
        <v>191</v>
      </c>
      <c r="C19" s="230">
        <v>39</v>
      </c>
      <c r="D19" s="230">
        <v>42</v>
      </c>
      <c r="E19" s="230">
        <v>60</v>
      </c>
      <c r="F19" s="230">
        <v>80</v>
      </c>
      <c r="G19" s="230">
        <v>49</v>
      </c>
      <c r="H19" s="230">
        <v>29</v>
      </c>
      <c r="I19" s="230">
        <v>85</v>
      </c>
      <c r="J19" s="230">
        <v>82</v>
      </c>
      <c r="K19" s="228"/>
      <c r="L19" s="226">
        <f t="shared" si="0"/>
        <v>466</v>
      </c>
    </row>
    <row r="20" spans="2:12" ht="15" thickBot="1" x14ac:dyDescent="0.3">
      <c r="B20" s="233"/>
      <c r="C20" s="233"/>
      <c r="D20" s="234"/>
      <c r="E20" s="234"/>
      <c r="F20" s="234"/>
      <c r="G20" s="234"/>
      <c r="H20" s="234"/>
      <c r="I20" s="78"/>
      <c r="J20" s="78"/>
      <c r="K20" s="78"/>
      <c r="L20" s="78"/>
    </row>
    <row r="21" spans="2:12" ht="12.75" customHeight="1" x14ac:dyDescent="0.2">
      <c r="B21" s="423" t="s">
        <v>158</v>
      </c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</sheetData>
  <mergeCells count="3">
    <mergeCell ref="B6:G6"/>
    <mergeCell ref="B8:L8"/>
    <mergeCell ref="B21:L21"/>
  </mergeCells>
  <pageMargins left="0.66" right="0.33" top="0.54" bottom="0.47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C135-3D88-4B5C-B02F-AC7BF8018A61}">
  <dimension ref="A1:K53"/>
  <sheetViews>
    <sheetView zoomScaleNormal="100" workbookViewId="0"/>
  </sheetViews>
  <sheetFormatPr baseColWidth="10" defaultRowHeight="13.5" x14ac:dyDescent="0.25"/>
  <cols>
    <col min="1" max="1" width="1.7109375" style="36" customWidth="1"/>
    <col min="2" max="2" width="9.140625" style="36" customWidth="1"/>
    <col min="3" max="3" width="11.7109375" style="36" customWidth="1"/>
    <col min="4" max="4" width="9.85546875" style="36" customWidth="1"/>
    <col min="5" max="5" width="10.42578125" style="36" customWidth="1"/>
    <col min="6" max="6" width="10.140625" style="36" customWidth="1"/>
    <col min="7" max="7" width="10" style="36" customWidth="1"/>
    <col min="8" max="8" width="10.28515625" style="36" customWidth="1"/>
    <col min="9" max="9" width="15.5703125" style="36" customWidth="1"/>
    <col min="10" max="10" width="10.85546875" style="36" customWidth="1"/>
    <col min="11" max="11" width="2.28515625" style="36" customWidth="1"/>
    <col min="12" max="16384" width="11.42578125" style="36"/>
  </cols>
  <sheetData>
    <row r="1" spans="1:11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4" customFormat="1" ht="14.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</row>
    <row r="6" spans="1:11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</row>
    <row r="7" spans="1:11" ht="7.5" customHeight="1" x14ac:dyDescent="0.25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ht="13.5" customHeight="1" x14ac:dyDescent="0.25">
      <c r="A8" s="34"/>
      <c r="B8" s="387" t="s">
        <v>20</v>
      </c>
      <c r="C8" s="388"/>
      <c r="D8" s="388"/>
      <c r="E8" s="388"/>
      <c r="F8" s="388"/>
      <c r="G8" s="388"/>
      <c r="H8" s="388"/>
      <c r="I8" s="388"/>
      <c r="J8" s="389"/>
      <c r="K8" s="34"/>
    </row>
    <row r="9" spans="1:11" ht="13.5" customHeight="1" x14ac:dyDescent="0.25">
      <c r="A9" s="34"/>
      <c r="B9" s="37"/>
      <c r="C9" s="34"/>
      <c r="D9" s="34"/>
      <c r="E9" s="34"/>
      <c r="F9" s="34"/>
      <c r="G9" s="34"/>
      <c r="H9" s="34"/>
      <c r="I9" s="34"/>
      <c r="J9" s="34"/>
      <c r="K9" s="34"/>
    </row>
    <row r="10" spans="1:11" ht="31.5" customHeight="1" x14ac:dyDescent="0.25">
      <c r="A10" s="34"/>
      <c r="B10" s="38"/>
      <c r="C10" s="16" t="s">
        <v>21</v>
      </c>
      <c r="D10" s="16" t="s">
        <v>22</v>
      </c>
      <c r="E10" s="16" t="s">
        <v>23</v>
      </c>
      <c r="F10" s="16" t="s">
        <v>24</v>
      </c>
      <c r="G10" s="16" t="s">
        <v>25</v>
      </c>
      <c r="H10" s="16" t="s">
        <v>26</v>
      </c>
      <c r="I10" s="16" t="s">
        <v>27</v>
      </c>
      <c r="J10" s="16" t="s">
        <v>28</v>
      </c>
      <c r="K10" s="34"/>
    </row>
    <row r="11" spans="1:11" ht="14.25" x14ac:dyDescent="0.25">
      <c r="A11" s="34"/>
      <c r="B11" s="23" t="s">
        <v>6</v>
      </c>
      <c r="C11" s="39">
        <v>27</v>
      </c>
      <c r="D11" s="39">
        <v>33</v>
      </c>
      <c r="E11" s="39">
        <v>13</v>
      </c>
      <c r="F11" s="39">
        <v>9</v>
      </c>
      <c r="G11" s="39">
        <v>4</v>
      </c>
      <c r="H11" s="39">
        <f>+I11-SUM(C11:G11)</f>
        <v>3</v>
      </c>
      <c r="I11" s="40">
        <v>89</v>
      </c>
      <c r="J11" s="41">
        <v>353.31</v>
      </c>
      <c r="K11" s="42"/>
    </row>
    <row r="12" spans="1:11" ht="14.25" x14ac:dyDescent="0.25">
      <c r="A12" s="34"/>
      <c r="B12" s="23" t="s">
        <v>10</v>
      </c>
      <c r="C12" s="39">
        <v>7</v>
      </c>
      <c r="D12" s="39">
        <v>23</v>
      </c>
      <c r="E12" s="39">
        <v>9</v>
      </c>
      <c r="F12" s="39">
        <v>15</v>
      </c>
      <c r="G12" s="39">
        <v>9</v>
      </c>
      <c r="H12" s="39">
        <f>+I12-SUM(C12:G12)</f>
        <v>2</v>
      </c>
      <c r="I12" s="40">
        <v>65</v>
      </c>
      <c r="J12" s="41">
        <v>576.30999999999995</v>
      </c>
      <c r="K12" s="42"/>
    </row>
    <row r="13" spans="1:11" ht="14.25" x14ac:dyDescent="0.25">
      <c r="A13" s="34"/>
      <c r="B13" s="23" t="s">
        <v>11</v>
      </c>
      <c r="C13" s="39">
        <v>13</v>
      </c>
      <c r="D13" s="39">
        <v>30</v>
      </c>
      <c r="E13" s="39">
        <v>21</v>
      </c>
      <c r="F13" s="39">
        <v>10</v>
      </c>
      <c r="G13" s="39">
        <v>9</v>
      </c>
      <c r="H13" s="39">
        <f t="shared" ref="H13:H18" si="0">+I13-SUM(C13:G13)</f>
        <v>6</v>
      </c>
      <c r="I13" s="40">
        <v>89</v>
      </c>
      <c r="J13" s="41">
        <v>408.86</v>
      </c>
      <c r="K13" s="42"/>
    </row>
    <row r="14" spans="1:11" ht="14.25" x14ac:dyDescent="0.25">
      <c r="A14" s="34"/>
      <c r="B14" s="23" t="s">
        <v>12</v>
      </c>
      <c r="C14" s="39">
        <v>17</v>
      </c>
      <c r="D14" s="39">
        <v>40</v>
      </c>
      <c r="E14" s="39">
        <v>27</v>
      </c>
      <c r="F14" s="39">
        <v>6</v>
      </c>
      <c r="G14" s="39">
        <v>7</v>
      </c>
      <c r="H14" s="39">
        <f t="shared" si="0"/>
        <v>3</v>
      </c>
      <c r="I14" s="40">
        <v>100</v>
      </c>
      <c r="J14" s="41">
        <v>533.69000000000005</v>
      </c>
      <c r="K14" s="42"/>
    </row>
    <row r="15" spans="1:11" ht="14.25" x14ac:dyDescent="0.25">
      <c r="A15" s="34"/>
      <c r="B15" s="23" t="s">
        <v>13</v>
      </c>
      <c r="C15" s="39">
        <v>18</v>
      </c>
      <c r="D15" s="39">
        <v>29</v>
      </c>
      <c r="E15" s="39">
        <v>15</v>
      </c>
      <c r="F15" s="39">
        <v>8</v>
      </c>
      <c r="G15" s="39">
        <v>1</v>
      </c>
      <c r="H15" s="39">
        <f t="shared" si="0"/>
        <v>4</v>
      </c>
      <c r="I15" s="40">
        <v>75</v>
      </c>
      <c r="J15" s="41">
        <v>273.77999999999997</v>
      </c>
      <c r="K15" s="42"/>
    </row>
    <row r="16" spans="1:11" ht="14.25" x14ac:dyDescent="0.25">
      <c r="A16" s="34"/>
      <c r="B16" s="23" t="s">
        <v>14</v>
      </c>
      <c r="C16" s="39">
        <v>10</v>
      </c>
      <c r="D16" s="39">
        <v>32</v>
      </c>
      <c r="E16" s="39">
        <v>15</v>
      </c>
      <c r="F16" s="39">
        <v>14</v>
      </c>
      <c r="G16" s="39">
        <v>2</v>
      </c>
      <c r="H16" s="39">
        <f t="shared" si="0"/>
        <v>12</v>
      </c>
      <c r="I16" s="40">
        <v>85</v>
      </c>
      <c r="J16" s="41">
        <v>349.49</v>
      </c>
      <c r="K16" s="42"/>
    </row>
    <row r="17" spans="1:11" ht="14.25" x14ac:dyDescent="0.25">
      <c r="A17" s="34"/>
      <c r="B17" s="23" t="s">
        <v>15</v>
      </c>
      <c r="C17" s="39">
        <v>27</v>
      </c>
      <c r="D17" s="39">
        <v>65</v>
      </c>
      <c r="E17" s="39">
        <v>25</v>
      </c>
      <c r="F17" s="39">
        <v>11</v>
      </c>
      <c r="G17" s="39">
        <v>12</v>
      </c>
      <c r="H17" s="39">
        <f t="shared" si="0"/>
        <v>0</v>
      </c>
      <c r="I17" s="40">
        <v>140</v>
      </c>
      <c r="J17" s="41">
        <v>347.7</v>
      </c>
      <c r="K17" s="42"/>
    </row>
    <row r="18" spans="1:11" ht="14.25" x14ac:dyDescent="0.25">
      <c r="A18" s="34"/>
      <c r="B18" s="23" t="s">
        <v>16</v>
      </c>
      <c r="C18" s="39">
        <v>6</v>
      </c>
      <c r="D18" s="39">
        <v>42</v>
      </c>
      <c r="E18" s="39">
        <v>35</v>
      </c>
      <c r="F18" s="39">
        <v>22</v>
      </c>
      <c r="G18" s="39">
        <v>15</v>
      </c>
      <c r="H18" s="39">
        <f t="shared" si="0"/>
        <v>7</v>
      </c>
      <c r="I18" s="40">
        <v>127</v>
      </c>
      <c r="J18" s="41">
        <v>589.9</v>
      </c>
      <c r="K18" s="42"/>
    </row>
    <row r="19" spans="1:11" ht="15" thickBot="1" x14ac:dyDescent="0.3">
      <c r="A19" s="34"/>
      <c r="B19" s="43" t="s">
        <v>17</v>
      </c>
      <c r="C19" s="44">
        <f t="shared" ref="C19:I19" si="1">SUM(C11:C18)</f>
        <v>125</v>
      </c>
      <c r="D19" s="44">
        <f t="shared" si="1"/>
        <v>294</v>
      </c>
      <c r="E19" s="44">
        <f t="shared" si="1"/>
        <v>160</v>
      </c>
      <c r="F19" s="44">
        <f t="shared" si="1"/>
        <v>95</v>
      </c>
      <c r="G19" s="44">
        <f t="shared" si="1"/>
        <v>59</v>
      </c>
      <c r="H19" s="44">
        <f t="shared" si="1"/>
        <v>37</v>
      </c>
      <c r="I19" s="45">
        <f t="shared" si="1"/>
        <v>770</v>
      </c>
      <c r="J19" s="46">
        <v>429.13</v>
      </c>
      <c r="K19" s="47"/>
    </row>
    <row r="20" spans="1:11" ht="15.75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ht="14.25" x14ac:dyDescent="0.25">
      <c r="A21" s="34"/>
      <c r="B21" s="387" t="s">
        <v>29</v>
      </c>
      <c r="C21" s="388"/>
      <c r="D21" s="388"/>
      <c r="E21" s="388"/>
      <c r="F21" s="388"/>
      <c r="G21" s="388"/>
      <c r="H21" s="388"/>
      <c r="I21" s="388"/>
      <c r="J21" s="389"/>
      <c r="K21" s="34"/>
    </row>
    <row r="22" spans="1:11" ht="14.25" x14ac:dyDescent="0.25">
      <c r="A22" s="34"/>
      <c r="B22" s="48"/>
      <c r="C22" s="10"/>
      <c r="D22" s="10"/>
      <c r="E22" s="10"/>
      <c r="F22" s="10"/>
      <c r="G22" s="10"/>
      <c r="H22" s="10"/>
      <c r="I22" s="10"/>
      <c r="J22" s="10"/>
      <c r="K22" s="34"/>
    </row>
    <row r="23" spans="1:11" ht="31.5" customHeight="1" x14ac:dyDescent="0.25">
      <c r="A23" s="34"/>
      <c r="B23" s="38"/>
      <c r="C23" s="16" t="s">
        <v>21</v>
      </c>
      <c r="D23" s="16" t="s">
        <v>22</v>
      </c>
      <c r="E23" s="16" t="s">
        <v>23</v>
      </c>
      <c r="F23" s="16" t="s">
        <v>24</v>
      </c>
      <c r="G23" s="16" t="s">
        <v>25</v>
      </c>
      <c r="H23" s="16" t="s">
        <v>26</v>
      </c>
      <c r="I23" s="16" t="s">
        <v>27</v>
      </c>
      <c r="J23" s="16" t="s">
        <v>28</v>
      </c>
      <c r="K23" s="34"/>
    </row>
    <row r="24" spans="1:11" ht="14.25" x14ac:dyDescent="0.25">
      <c r="A24" s="34"/>
      <c r="B24" s="23" t="s">
        <v>6</v>
      </c>
      <c r="C24" s="39">
        <v>38</v>
      </c>
      <c r="D24" s="39">
        <v>33</v>
      </c>
      <c r="E24" s="39">
        <v>6</v>
      </c>
      <c r="F24" s="39">
        <v>6</v>
      </c>
      <c r="G24" s="39">
        <v>3</v>
      </c>
      <c r="H24" s="39">
        <f>+I24-SUM(C24:G24)</f>
        <v>3</v>
      </c>
      <c r="I24" s="40">
        <v>89</v>
      </c>
      <c r="J24" s="41">
        <v>223.67</v>
      </c>
      <c r="K24" s="34"/>
    </row>
    <row r="25" spans="1:11" ht="14.25" x14ac:dyDescent="0.25">
      <c r="A25" s="34"/>
      <c r="B25" s="23" t="s">
        <v>10</v>
      </c>
      <c r="C25" s="39">
        <v>9</v>
      </c>
      <c r="D25" s="39">
        <v>23</v>
      </c>
      <c r="E25" s="39">
        <v>11</v>
      </c>
      <c r="F25" s="39">
        <v>16</v>
      </c>
      <c r="G25" s="39">
        <v>4</v>
      </c>
      <c r="H25" s="39">
        <f t="shared" ref="H25:H31" si="2">+I25-SUM(C25:G25)</f>
        <v>2</v>
      </c>
      <c r="I25" s="40">
        <v>65</v>
      </c>
      <c r="J25" s="41">
        <v>396.91</v>
      </c>
      <c r="K25" s="34"/>
    </row>
    <row r="26" spans="1:11" ht="14.25" x14ac:dyDescent="0.25">
      <c r="A26" s="34"/>
      <c r="B26" s="23" t="s">
        <v>11</v>
      </c>
      <c r="C26" s="39">
        <v>17</v>
      </c>
      <c r="D26" s="39">
        <v>29</v>
      </c>
      <c r="E26" s="39">
        <v>24</v>
      </c>
      <c r="F26" s="39">
        <v>8</v>
      </c>
      <c r="G26" s="39">
        <v>5</v>
      </c>
      <c r="H26" s="39">
        <f t="shared" si="2"/>
        <v>6</v>
      </c>
      <c r="I26" s="40">
        <v>89</v>
      </c>
      <c r="J26" s="41">
        <v>337.53</v>
      </c>
      <c r="K26" s="34"/>
    </row>
    <row r="27" spans="1:11" ht="14.25" x14ac:dyDescent="0.25">
      <c r="A27" s="34"/>
      <c r="B27" s="23" t="s">
        <v>12</v>
      </c>
      <c r="C27" s="39">
        <v>26</v>
      </c>
      <c r="D27" s="39">
        <v>44</v>
      </c>
      <c r="E27" s="39">
        <v>18</v>
      </c>
      <c r="F27" s="39">
        <v>3</v>
      </c>
      <c r="G27" s="39">
        <v>6</v>
      </c>
      <c r="H27" s="39">
        <f t="shared" si="2"/>
        <v>3</v>
      </c>
      <c r="I27" s="40">
        <v>100</v>
      </c>
      <c r="J27" s="41">
        <v>388.32</v>
      </c>
      <c r="K27" s="34"/>
    </row>
    <row r="28" spans="1:11" ht="14.25" x14ac:dyDescent="0.25">
      <c r="A28" s="34"/>
      <c r="B28" s="23" t="s">
        <v>13</v>
      </c>
      <c r="C28" s="39">
        <v>22</v>
      </c>
      <c r="D28" s="39">
        <v>31</v>
      </c>
      <c r="E28" s="39">
        <v>15</v>
      </c>
      <c r="F28" s="39">
        <v>2</v>
      </c>
      <c r="G28" s="39">
        <v>1</v>
      </c>
      <c r="H28" s="39">
        <f t="shared" si="2"/>
        <v>4</v>
      </c>
      <c r="I28" s="40">
        <v>75</v>
      </c>
      <c r="J28" s="41">
        <v>203.17</v>
      </c>
      <c r="K28" s="34"/>
    </row>
    <row r="29" spans="1:11" ht="14.25" x14ac:dyDescent="0.25">
      <c r="A29" s="34"/>
      <c r="B29" s="23" t="s">
        <v>14</v>
      </c>
      <c r="C29" s="39">
        <v>16</v>
      </c>
      <c r="D29" s="39">
        <v>34</v>
      </c>
      <c r="E29" s="39">
        <v>14</v>
      </c>
      <c r="F29" s="39">
        <v>8</v>
      </c>
      <c r="G29" s="39">
        <v>1</v>
      </c>
      <c r="H29" s="39">
        <f t="shared" si="2"/>
        <v>12</v>
      </c>
      <c r="I29" s="40">
        <v>85</v>
      </c>
      <c r="J29" s="41">
        <v>240.99</v>
      </c>
      <c r="K29" s="34"/>
    </row>
    <row r="30" spans="1:11" ht="14.25" x14ac:dyDescent="0.25">
      <c r="A30" s="34"/>
      <c r="B30" s="23" t="s">
        <v>15</v>
      </c>
      <c r="C30" s="39">
        <v>34</v>
      </c>
      <c r="D30" s="39">
        <v>64</v>
      </c>
      <c r="E30" s="39">
        <v>23</v>
      </c>
      <c r="F30" s="39">
        <v>11</v>
      </c>
      <c r="G30" s="39">
        <v>8</v>
      </c>
      <c r="H30" s="39">
        <f t="shared" si="2"/>
        <v>0</v>
      </c>
      <c r="I30" s="40">
        <v>140</v>
      </c>
      <c r="J30" s="41">
        <v>290.2</v>
      </c>
      <c r="K30" s="34"/>
    </row>
    <row r="31" spans="1:11" ht="14.25" x14ac:dyDescent="0.25">
      <c r="A31" s="34"/>
      <c r="B31" s="23" t="s">
        <v>16</v>
      </c>
      <c r="C31" s="39">
        <v>16</v>
      </c>
      <c r="D31" s="39">
        <v>50</v>
      </c>
      <c r="E31" s="39">
        <v>29</v>
      </c>
      <c r="F31" s="39">
        <v>13</v>
      </c>
      <c r="G31" s="39">
        <v>12</v>
      </c>
      <c r="H31" s="39">
        <f t="shared" si="2"/>
        <v>7</v>
      </c>
      <c r="I31" s="40">
        <v>127</v>
      </c>
      <c r="J31" s="41">
        <v>427.04</v>
      </c>
      <c r="K31" s="34"/>
    </row>
    <row r="32" spans="1:11" ht="15" thickBot="1" x14ac:dyDescent="0.3">
      <c r="A32" s="34"/>
      <c r="B32" s="43" t="s">
        <v>17</v>
      </c>
      <c r="C32" s="44">
        <f t="shared" ref="C32:I32" si="3">SUM(C24:C31)</f>
        <v>178</v>
      </c>
      <c r="D32" s="44">
        <f t="shared" si="3"/>
        <v>308</v>
      </c>
      <c r="E32" s="44">
        <f t="shared" si="3"/>
        <v>140</v>
      </c>
      <c r="F32" s="44">
        <f t="shared" si="3"/>
        <v>67</v>
      </c>
      <c r="G32" s="44">
        <f t="shared" si="3"/>
        <v>40</v>
      </c>
      <c r="H32" s="44">
        <f t="shared" si="3"/>
        <v>37</v>
      </c>
      <c r="I32" s="45">
        <f t="shared" si="3"/>
        <v>770</v>
      </c>
      <c r="J32" s="46">
        <v>313.48</v>
      </c>
      <c r="K32" s="34"/>
    </row>
    <row r="33" spans="1:11" x14ac:dyDescent="0.25">
      <c r="A33" s="34"/>
      <c r="B33" s="31" t="s">
        <v>18</v>
      </c>
      <c r="C33" s="34"/>
      <c r="D33" s="34"/>
      <c r="E33" s="34"/>
      <c r="F33" s="34"/>
      <c r="G33" s="34"/>
      <c r="H33" s="34"/>
      <c r="I33" s="34"/>
      <c r="J33" s="34"/>
      <c r="K33" s="34"/>
    </row>
    <row r="34" spans="1:11" x14ac:dyDescent="0.25">
      <c r="A34" s="34"/>
      <c r="B34" s="30" t="s">
        <v>30</v>
      </c>
      <c r="C34" s="34"/>
      <c r="D34" s="34"/>
      <c r="E34" s="34"/>
      <c r="F34" s="34"/>
      <c r="G34" s="34"/>
      <c r="H34" s="34"/>
      <c r="I34" s="34"/>
      <c r="J34" s="34"/>
      <c r="K34" s="34"/>
    </row>
    <row r="35" spans="1:1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x14ac:dyDescent="0.25">
      <c r="A36" s="34"/>
      <c r="B36" s="49"/>
      <c r="C36" s="34"/>
      <c r="D36" s="34"/>
      <c r="E36" s="34"/>
      <c r="F36" s="34"/>
      <c r="G36" s="34"/>
      <c r="H36" s="34"/>
      <c r="I36" s="34"/>
      <c r="J36" s="34"/>
      <c r="K36" s="34"/>
    </row>
    <row r="37" spans="1:1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1:1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spans="1:1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</row>
  </sheetData>
  <mergeCells count="3">
    <mergeCell ref="B6:G6"/>
    <mergeCell ref="B8:J8"/>
    <mergeCell ref="B21:J21"/>
  </mergeCells>
  <pageMargins left="0.38" right="0.3" top="0.42" bottom="0.67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08E2-0BB7-48D1-8F09-0099F92B6214}">
  <dimension ref="B1:W25"/>
  <sheetViews>
    <sheetView zoomScaleNormal="100" workbookViewId="0"/>
  </sheetViews>
  <sheetFormatPr baseColWidth="10" defaultRowHeight="12.75" x14ac:dyDescent="0.2"/>
  <cols>
    <col min="1" max="1" width="1.7109375" style="146" customWidth="1"/>
    <col min="2" max="2" width="39" style="146" customWidth="1"/>
    <col min="3" max="10" width="10.85546875" style="146" customWidth="1"/>
    <col min="11" max="11" width="2.140625" style="146" customWidth="1"/>
    <col min="12" max="16384" width="11.42578125" style="146"/>
  </cols>
  <sheetData>
    <row r="1" spans="2:23" s="3" customFormat="1" ht="15.75" customHeight="1" x14ac:dyDescent="0.25"/>
    <row r="2" spans="2:23" s="3" customFormat="1" ht="15.75" customHeight="1" x14ac:dyDescent="0.25"/>
    <row r="3" spans="2:23" s="3" customFormat="1" ht="15.75" customHeight="1" x14ac:dyDescent="0.25"/>
    <row r="4" spans="2:23" s="3" customFormat="1" ht="14.25" x14ac:dyDescent="0.25"/>
    <row r="5" spans="2:23" s="3" customFormat="1" ht="5.0999999999999996" customHeight="1" x14ac:dyDescent="0.25">
      <c r="I5" s="33"/>
      <c r="J5" s="33"/>
    </row>
    <row r="6" spans="2:23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50"/>
    </row>
    <row r="7" spans="2:23" ht="5.0999999999999996" customHeight="1" x14ac:dyDescent="0.2">
      <c r="B7" s="221"/>
      <c r="C7" s="221"/>
    </row>
    <row r="8" spans="2:23" ht="14.25" x14ac:dyDescent="0.25">
      <c r="B8" s="399" t="s">
        <v>192</v>
      </c>
      <c r="C8" s="400"/>
      <c r="D8" s="400"/>
      <c r="E8" s="400"/>
      <c r="F8" s="400"/>
      <c r="G8" s="400"/>
      <c r="H8" s="400"/>
      <c r="I8" s="400"/>
      <c r="J8" s="400"/>
      <c r="K8" s="400"/>
      <c r="L8" s="401"/>
    </row>
    <row r="9" spans="2:23" ht="5.0999999999999996" customHeight="1" x14ac:dyDescent="0.25">
      <c r="B9" s="222"/>
      <c r="C9" s="222"/>
    </row>
    <row r="10" spans="2:23" s="174" customFormat="1" ht="27.75" customHeight="1" x14ac:dyDescent="0.2">
      <c r="B10" s="223"/>
      <c r="C10" s="224" t="s">
        <v>6</v>
      </c>
      <c r="D10" s="224" t="s">
        <v>10</v>
      </c>
      <c r="E10" s="224" t="s">
        <v>11</v>
      </c>
      <c r="F10" s="224" t="s">
        <v>12</v>
      </c>
      <c r="G10" s="224" t="s">
        <v>13</v>
      </c>
      <c r="H10" s="224" t="s">
        <v>14</v>
      </c>
      <c r="I10" s="224" t="s">
        <v>15</v>
      </c>
      <c r="J10" s="224" t="s">
        <v>16</v>
      </c>
      <c r="K10" s="224"/>
      <c r="L10" s="224" t="s">
        <v>17</v>
      </c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spans="2:23" s="174" customFormat="1" ht="5.0999999999999996" customHeight="1" x14ac:dyDescent="0.25">
      <c r="B11" s="225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spans="2:23" s="174" customFormat="1" ht="14.25" x14ac:dyDescent="0.25">
      <c r="B12" s="227" t="s">
        <v>193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</row>
    <row r="13" spans="2:23" s="177" customFormat="1" ht="14.25" x14ac:dyDescent="0.25">
      <c r="B13" s="229" t="s">
        <v>194</v>
      </c>
      <c r="C13" s="230">
        <v>71</v>
      </c>
      <c r="D13" s="230">
        <v>59</v>
      </c>
      <c r="E13" s="230">
        <v>74</v>
      </c>
      <c r="F13" s="230">
        <v>89</v>
      </c>
      <c r="G13" s="230">
        <v>61</v>
      </c>
      <c r="H13" s="230">
        <v>59</v>
      </c>
      <c r="I13" s="230">
        <v>125</v>
      </c>
      <c r="J13" s="230">
        <v>113</v>
      </c>
      <c r="K13" s="228"/>
      <c r="L13" s="226">
        <f>SUM(C13:K13)</f>
        <v>651</v>
      </c>
      <c r="M13" s="146"/>
      <c r="N13" s="209"/>
      <c r="O13" s="209"/>
      <c r="P13" s="209"/>
      <c r="Q13" s="209"/>
      <c r="R13" s="209"/>
      <c r="S13" s="209"/>
      <c r="T13" s="209"/>
      <c r="U13" s="209"/>
      <c r="V13" s="209"/>
      <c r="W13" s="209"/>
    </row>
    <row r="14" spans="2:23" ht="14.25" x14ac:dyDescent="0.25">
      <c r="B14" s="231" t="s">
        <v>195</v>
      </c>
      <c r="C14" s="230">
        <v>60</v>
      </c>
      <c r="D14" s="230">
        <v>41</v>
      </c>
      <c r="E14" s="230">
        <v>67</v>
      </c>
      <c r="F14" s="230">
        <v>79</v>
      </c>
      <c r="G14" s="230">
        <v>44</v>
      </c>
      <c r="H14" s="230">
        <v>46</v>
      </c>
      <c r="I14" s="230">
        <v>94</v>
      </c>
      <c r="J14" s="230">
        <v>104</v>
      </c>
      <c r="K14" s="228"/>
      <c r="L14" s="226">
        <f>SUM(C14:K14)</f>
        <v>535</v>
      </c>
    </row>
    <row r="15" spans="2:23" ht="14.25" x14ac:dyDescent="0.25">
      <c r="B15" s="231" t="s">
        <v>196</v>
      </c>
      <c r="C15" s="230">
        <v>26</v>
      </c>
      <c r="D15" s="230">
        <v>18</v>
      </c>
      <c r="E15" s="230">
        <v>38</v>
      </c>
      <c r="F15" s="230">
        <v>55</v>
      </c>
      <c r="G15" s="230">
        <v>23</v>
      </c>
      <c r="H15" s="230">
        <v>30</v>
      </c>
      <c r="I15" s="230">
        <v>60</v>
      </c>
      <c r="J15" s="230">
        <v>69</v>
      </c>
      <c r="K15" s="228"/>
      <c r="L15" s="226">
        <f>SUM(C15:K15)</f>
        <v>319</v>
      </c>
    </row>
    <row r="16" spans="2:23" ht="14.25" x14ac:dyDescent="0.25">
      <c r="B16" s="231" t="s">
        <v>197</v>
      </c>
      <c r="C16" s="230">
        <v>26</v>
      </c>
      <c r="D16" s="230">
        <v>8</v>
      </c>
      <c r="E16" s="230">
        <v>33</v>
      </c>
      <c r="F16" s="230">
        <v>39</v>
      </c>
      <c r="G16" s="230">
        <v>15</v>
      </c>
      <c r="H16" s="230">
        <v>22</v>
      </c>
      <c r="I16" s="230">
        <v>43</v>
      </c>
      <c r="J16" s="230">
        <v>48</v>
      </c>
      <c r="K16" s="228"/>
      <c r="L16" s="226">
        <f>SUM(C16:K16)</f>
        <v>234</v>
      </c>
    </row>
    <row r="17" spans="2:12" ht="14.25" x14ac:dyDescent="0.25">
      <c r="B17" s="232" t="s">
        <v>198</v>
      </c>
      <c r="C17" s="238"/>
      <c r="D17" s="238"/>
      <c r="E17" s="238"/>
      <c r="F17" s="238"/>
      <c r="G17" s="238"/>
      <c r="H17" s="238"/>
      <c r="I17" s="238"/>
      <c r="J17" s="238"/>
      <c r="K17" s="228"/>
      <c r="L17" s="226"/>
    </row>
    <row r="18" spans="2:12" ht="14.25" x14ac:dyDescent="0.25">
      <c r="B18" s="231" t="s">
        <v>199</v>
      </c>
      <c r="C18" s="230">
        <v>80</v>
      </c>
      <c r="D18" s="230">
        <v>61</v>
      </c>
      <c r="E18" s="230">
        <v>80</v>
      </c>
      <c r="F18" s="230">
        <v>94</v>
      </c>
      <c r="G18" s="230">
        <v>66</v>
      </c>
      <c r="H18" s="230">
        <v>66</v>
      </c>
      <c r="I18" s="230">
        <v>140</v>
      </c>
      <c r="J18" s="230">
        <v>118</v>
      </c>
      <c r="K18" s="228"/>
      <c r="L18" s="226">
        <f>SUM(C18:K18)</f>
        <v>705</v>
      </c>
    </row>
    <row r="19" spans="2:12" ht="14.25" x14ac:dyDescent="0.25">
      <c r="B19" s="231" t="s">
        <v>175</v>
      </c>
      <c r="C19" s="230">
        <v>53</v>
      </c>
      <c r="D19" s="230">
        <v>42</v>
      </c>
      <c r="E19" s="230">
        <v>57</v>
      </c>
      <c r="F19" s="230">
        <v>61</v>
      </c>
      <c r="G19" s="230">
        <v>35</v>
      </c>
      <c r="H19" s="230">
        <v>45</v>
      </c>
      <c r="I19" s="230">
        <v>67</v>
      </c>
      <c r="J19" s="230">
        <v>80</v>
      </c>
      <c r="K19" s="228"/>
      <c r="L19" s="226">
        <f>SUM(C19:K19)</f>
        <v>440</v>
      </c>
    </row>
    <row r="20" spans="2:12" ht="14.25" x14ac:dyDescent="0.25">
      <c r="B20" s="231" t="s">
        <v>200</v>
      </c>
      <c r="C20" s="230">
        <v>68</v>
      </c>
      <c r="D20" s="230">
        <v>57</v>
      </c>
      <c r="E20" s="230">
        <v>66</v>
      </c>
      <c r="F20" s="230">
        <v>88</v>
      </c>
      <c r="G20" s="230">
        <v>51</v>
      </c>
      <c r="H20" s="230">
        <v>58</v>
      </c>
      <c r="I20" s="230">
        <v>116</v>
      </c>
      <c r="J20" s="230">
        <v>101</v>
      </c>
      <c r="K20" s="228"/>
      <c r="L20" s="226">
        <f>SUM(C20:K20)</f>
        <v>605</v>
      </c>
    </row>
    <row r="21" spans="2:12" ht="14.25" x14ac:dyDescent="0.25">
      <c r="B21" s="231" t="s">
        <v>201</v>
      </c>
      <c r="C21" s="230">
        <v>47</v>
      </c>
      <c r="D21" s="230">
        <v>44</v>
      </c>
      <c r="E21" s="230">
        <v>54</v>
      </c>
      <c r="F21" s="230">
        <v>66</v>
      </c>
      <c r="G21" s="230">
        <v>44</v>
      </c>
      <c r="H21" s="230">
        <v>37</v>
      </c>
      <c r="I21" s="230">
        <v>91</v>
      </c>
      <c r="J21" s="230">
        <v>88</v>
      </c>
      <c r="K21" s="228"/>
      <c r="L21" s="226">
        <f>SUM(C21:K21)</f>
        <v>471</v>
      </c>
    </row>
    <row r="22" spans="2:12" ht="14.25" x14ac:dyDescent="0.25">
      <c r="B22" s="231" t="s">
        <v>202</v>
      </c>
      <c r="C22" s="230">
        <v>20</v>
      </c>
      <c r="D22" s="230">
        <v>8</v>
      </c>
      <c r="E22" s="230">
        <v>13</v>
      </c>
      <c r="F22" s="230">
        <v>15</v>
      </c>
      <c r="G22" s="230">
        <v>9</v>
      </c>
      <c r="H22" s="230">
        <v>13</v>
      </c>
      <c r="I22" s="230">
        <v>20</v>
      </c>
      <c r="J22" s="230">
        <v>25</v>
      </c>
      <c r="K22" s="228"/>
      <c r="L22" s="226">
        <f>SUM(C22:K22)</f>
        <v>123</v>
      </c>
    </row>
    <row r="23" spans="2:12" ht="5.0999999999999996" customHeight="1" thickBot="1" x14ac:dyDescent="0.3">
      <c r="B23" s="233"/>
      <c r="C23" s="233"/>
      <c r="D23" s="234"/>
      <c r="E23" s="234"/>
      <c r="F23" s="234"/>
      <c r="G23" s="234"/>
      <c r="H23" s="234"/>
      <c r="I23" s="78"/>
      <c r="J23" s="78"/>
      <c r="K23" s="78"/>
      <c r="L23" s="78"/>
    </row>
    <row r="24" spans="2:12" ht="12.75" customHeight="1" x14ac:dyDescent="0.2">
      <c r="B24" s="407" t="s">
        <v>158</v>
      </c>
      <c r="C24" s="407"/>
      <c r="D24" s="407"/>
      <c r="E24" s="407"/>
      <c r="F24" s="407"/>
      <c r="G24" s="407"/>
      <c r="H24" s="407"/>
      <c r="I24" s="407"/>
      <c r="J24" s="407"/>
      <c r="K24" s="407"/>
      <c r="L24" s="407"/>
    </row>
    <row r="25" spans="2:12" ht="5.0999999999999996" customHeight="1" x14ac:dyDescent="0.2"/>
  </sheetData>
  <mergeCells count="3">
    <mergeCell ref="B6:G6"/>
    <mergeCell ref="B8:L8"/>
    <mergeCell ref="B24:L24"/>
  </mergeCells>
  <pageMargins left="0.66" right="0.33" top="0.54" bottom="0.47" header="0" footer="0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8C42-1561-4F20-A11D-39C8ACE03100}">
  <dimension ref="B1:P35"/>
  <sheetViews>
    <sheetView workbookViewId="0"/>
  </sheetViews>
  <sheetFormatPr baseColWidth="10" defaultRowHeight="14.25" x14ac:dyDescent="0.25"/>
  <cols>
    <col min="1" max="1" width="1.7109375" style="10" customWidth="1"/>
    <col min="2" max="2" width="28.7109375" style="10" customWidth="1"/>
    <col min="3" max="3" width="14" style="10" customWidth="1"/>
    <col min="4" max="4" width="11.85546875" style="10" customWidth="1"/>
    <col min="5" max="5" width="13.5703125" style="10" customWidth="1"/>
    <col min="6" max="6" width="11.7109375" style="10" customWidth="1"/>
    <col min="7" max="7" width="0.85546875" style="10" customWidth="1"/>
    <col min="8" max="8" width="13.5703125" style="10" customWidth="1"/>
    <col min="9" max="9" width="11.5703125" style="10" bestFit="1" customWidth="1"/>
    <col min="10" max="10" width="11.7109375" style="10" customWidth="1"/>
    <col min="11" max="11" width="0.85546875" style="10" customWidth="1"/>
    <col min="12" max="12" width="11.7109375" style="10" customWidth="1"/>
    <col min="13" max="13" width="11.5703125" style="96" bestFit="1" customWidth="1"/>
    <col min="14" max="14" width="11.42578125" style="96"/>
    <col min="15" max="16384" width="11.42578125" style="10"/>
  </cols>
  <sheetData>
    <row r="1" spans="2:16" s="3" customFormat="1" ht="9.75" customHeight="1" x14ac:dyDescent="0.25"/>
    <row r="2" spans="2:16" s="3" customFormat="1" ht="15.75" customHeight="1" x14ac:dyDescent="0.25"/>
    <row r="3" spans="2:16" s="3" customFormat="1" x14ac:dyDescent="0.25"/>
    <row r="4" spans="2:16" s="3" customFormat="1" ht="15.75" customHeight="1" x14ac:dyDescent="0.25"/>
    <row r="5" spans="2:16" s="3" customFormat="1" ht="31.5" customHeight="1" x14ac:dyDescent="0.25">
      <c r="B5" s="383" t="s">
        <v>0</v>
      </c>
      <c r="C5" s="383"/>
      <c r="D5" s="383"/>
      <c r="E5" s="383"/>
      <c r="F5" s="383"/>
      <c r="G5" s="383"/>
      <c r="H5" s="7"/>
      <c r="I5" s="7"/>
      <c r="J5" s="50"/>
    </row>
    <row r="6" spans="2:16" ht="5.0999999999999996" customHeight="1" x14ac:dyDescent="0.25"/>
    <row r="7" spans="2:16" x14ac:dyDescent="0.25">
      <c r="B7" s="404" t="s">
        <v>203</v>
      </c>
      <c r="C7" s="405"/>
      <c r="D7" s="405"/>
      <c r="E7" s="405"/>
      <c r="F7" s="405"/>
      <c r="G7" s="405"/>
      <c r="H7" s="405"/>
      <c r="I7" s="405"/>
      <c r="J7" s="405"/>
      <c r="K7" s="405"/>
      <c r="L7" s="406"/>
    </row>
    <row r="8" spans="2:16" ht="5.0999999999999996" customHeight="1" x14ac:dyDescent="0.25">
      <c r="B8" s="48"/>
    </row>
    <row r="9" spans="2:16" s="140" customFormat="1" ht="23.25" customHeight="1" x14ac:dyDescent="0.25">
      <c r="B9" s="83"/>
      <c r="C9" s="409" t="s">
        <v>204</v>
      </c>
      <c r="D9" s="409"/>
      <c r="E9" s="409"/>
      <c r="F9" s="409"/>
      <c r="G9" s="83"/>
      <c r="H9" s="409" t="s">
        <v>205</v>
      </c>
      <c r="I9" s="409"/>
      <c r="J9" s="409"/>
      <c r="K9" s="83"/>
      <c r="L9" s="411" t="s">
        <v>206</v>
      </c>
      <c r="M9" s="239"/>
      <c r="N9" s="239"/>
    </row>
    <row r="10" spans="2:16" s="140" customFormat="1" ht="1.5" customHeight="1" x14ac:dyDescent="0.25">
      <c r="B10" s="240"/>
      <c r="C10" s="165"/>
      <c r="D10" s="165"/>
      <c r="E10" s="165"/>
      <c r="F10" s="165"/>
      <c r="G10" s="240"/>
      <c r="H10" s="165"/>
      <c r="I10" s="165"/>
      <c r="J10" s="165"/>
      <c r="K10" s="83"/>
      <c r="L10" s="411"/>
      <c r="M10" s="239"/>
      <c r="N10" s="239"/>
    </row>
    <row r="11" spans="2:16" s="243" customFormat="1" ht="30.75" customHeight="1" x14ac:dyDescent="0.25">
      <c r="B11" s="109"/>
      <c r="C11" s="86" t="s">
        <v>99</v>
      </c>
      <c r="D11" s="86" t="s">
        <v>207</v>
      </c>
      <c r="E11" s="86" t="s">
        <v>208</v>
      </c>
      <c r="F11" s="86" t="s">
        <v>39</v>
      </c>
      <c r="G11" s="86"/>
      <c r="H11" s="86" t="s">
        <v>209</v>
      </c>
      <c r="I11" s="86" t="s">
        <v>208</v>
      </c>
      <c r="J11" s="86" t="s">
        <v>39</v>
      </c>
      <c r="K11" s="86"/>
      <c r="L11" s="411"/>
      <c r="M11" s="241"/>
      <c r="N11" s="241"/>
      <c r="O11" s="242"/>
      <c r="P11" s="242"/>
    </row>
    <row r="12" spans="2:16" ht="6" customHeight="1" x14ac:dyDescent="0.25">
      <c r="O12" s="69"/>
      <c r="P12" s="69"/>
    </row>
    <row r="13" spans="2:16" x14ac:dyDescent="0.25">
      <c r="B13" s="23" t="s">
        <v>210</v>
      </c>
      <c r="C13" s="244">
        <v>1571829</v>
      </c>
      <c r="D13" s="244">
        <v>40102696</v>
      </c>
      <c r="E13" s="244">
        <v>7018729</v>
      </c>
      <c r="F13" s="244">
        <f>SUM(C13:E13)</f>
        <v>48693254</v>
      </c>
      <c r="G13" s="244"/>
      <c r="H13" s="244">
        <v>2325596</v>
      </c>
      <c r="I13" s="244">
        <v>1342063</v>
      </c>
      <c r="J13" s="244">
        <f>SUM(H13:I13)</f>
        <v>3667659</v>
      </c>
      <c r="K13" s="244"/>
      <c r="L13" s="245">
        <f>+F13+J13</f>
        <v>52360913</v>
      </c>
      <c r="M13" s="246">
        <f>+L13/L23</f>
        <v>0.73891328354664965</v>
      </c>
      <c r="N13" s="103" t="s">
        <v>210</v>
      </c>
      <c r="O13" s="69"/>
      <c r="P13" s="69"/>
    </row>
    <row r="14" spans="2:16" ht="4.5" customHeight="1" x14ac:dyDescent="0.25">
      <c r="B14" s="23"/>
      <c r="C14" s="247"/>
      <c r="D14" s="247"/>
      <c r="E14" s="247"/>
      <c r="F14" s="244"/>
      <c r="G14" s="244"/>
      <c r="H14" s="247"/>
      <c r="I14" s="247"/>
      <c r="J14" s="247"/>
      <c r="K14" s="244"/>
      <c r="L14" s="245"/>
      <c r="M14" s="246"/>
      <c r="N14" s="103"/>
      <c r="O14" s="69"/>
      <c r="P14" s="69"/>
    </row>
    <row r="15" spans="2:16" x14ac:dyDescent="0.25">
      <c r="B15" s="23" t="s">
        <v>211</v>
      </c>
      <c r="C15" s="244">
        <v>44170</v>
      </c>
      <c r="D15" s="244">
        <v>967027</v>
      </c>
      <c r="E15" s="244">
        <v>179442</v>
      </c>
      <c r="F15" s="244">
        <f>SUM(C15:E15)</f>
        <v>1190639</v>
      </c>
      <c r="G15" s="244"/>
      <c r="H15" s="244">
        <v>426608</v>
      </c>
      <c r="I15" s="244">
        <v>59265</v>
      </c>
      <c r="J15" s="244">
        <f>SUM(H15:I15)</f>
        <v>485873</v>
      </c>
      <c r="K15" s="244"/>
      <c r="L15" s="245">
        <f>+F15+J15</f>
        <v>1676512</v>
      </c>
      <c r="M15" s="246">
        <f>+L17/L23</f>
        <v>0.15607327724369943</v>
      </c>
      <c r="N15" s="103" t="s">
        <v>212</v>
      </c>
      <c r="O15" s="69"/>
      <c r="P15" s="69"/>
    </row>
    <row r="16" spans="2:16" ht="4.5" customHeight="1" x14ac:dyDescent="0.25">
      <c r="B16" s="23"/>
      <c r="C16" s="247"/>
      <c r="D16" s="247"/>
      <c r="E16" s="247"/>
      <c r="F16" s="244"/>
      <c r="G16" s="244"/>
      <c r="H16" s="247"/>
      <c r="I16" s="247"/>
      <c r="J16" s="244"/>
      <c r="K16" s="244"/>
      <c r="L16" s="245"/>
      <c r="M16" s="246"/>
      <c r="N16" s="103"/>
      <c r="O16" s="69"/>
      <c r="P16" s="69"/>
    </row>
    <row r="17" spans="2:16" x14ac:dyDescent="0.25">
      <c r="B17" s="23" t="s">
        <v>212</v>
      </c>
      <c r="C17" s="244">
        <v>158760</v>
      </c>
      <c r="D17" s="244">
        <v>8549023</v>
      </c>
      <c r="E17" s="244">
        <v>2072745</v>
      </c>
      <c r="F17" s="244">
        <f>SUM(C17:E17)</f>
        <v>10780528</v>
      </c>
      <c r="G17" s="244">
        <v>77435</v>
      </c>
      <c r="H17" s="244">
        <v>77435</v>
      </c>
      <c r="I17" s="244">
        <v>201710</v>
      </c>
      <c r="J17" s="244">
        <f t="shared" ref="J17:J21" si="0">SUM(H17:I17)</f>
        <v>279145</v>
      </c>
      <c r="K17" s="244"/>
      <c r="L17" s="245">
        <f>+F17+J17</f>
        <v>11059673</v>
      </c>
      <c r="M17" s="246">
        <f>+L19/L23</f>
        <v>6.2907476545909891E-2</v>
      </c>
      <c r="N17" s="103" t="s">
        <v>213</v>
      </c>
      <c r="O17" s="69"/>
      <c r="P17" s="69"/>
    </row>
    <row r="18" spans="2:16" ht="4.5" customHeight="1" x14ac:dyDescent="0.25">
      <c r="B18" s="23"/>
      <c r="C18" s="247"/>
      <c r="D18" s="247"/>
      <c r="E18" s="247"/>
      <c r="F18" s="244"/>
      <c r="G18" s="244"/>
      <c r="H18" s="247"/>
      <c r="I18" s="247"/>
      <c r="J18" s="247">
        <f t="shared" si="0"/>
        <v>0</v>
      </c>
      <c r="K18" s="244"/>
      <c r="L18" s="245"/>
      <c r="M18" s="246"/>
      <c r="N18" s="103"/>
      <c r="O18" s="69"/>
      <c r="P18" s="69"/>
    </row>
    <row r="19" spans="2:16" x14ac:dyDescent="0.25">
      <c r="B19" s="23" t="s">
        <v>213</v>
      </c>
      <c r="C19" s="244">
        <v>94220</v>
      </c>
      <c r="D19" s="244">
        <v>0</v>
      </c>
      <c r="E19" s="244">
        <v>131224</v>
      </c>
      <c r="F19" s="244">
        <f>SUM(C19:E19)</f>
        <v>225444</v>
      </c>
      <c r="G19" s="244"/>
      <c r="H19" s="244">
        <v>4224570</v>
      </c>
      <c r="I19" s="244">
        <v>7739</v>
      </c>
      <c r="J19" s="244">
        <f t="shared" si="0"/>
        <v>4232309</v>
      </c>
      <c r="K19" s="244"/>
      <c r="L19" s="245">
        <f>+F19+J19</f>
        <v>4457753</v>
      </c>
      <c r="M19" s="246">
        <f>+SUM(L15,L21)/L23</f>
        <v>4.2105962663741017E-2</v>
      </c>
      <c r="N19" s="103" t="s">
        <v>214</v>
      </c>
      <c r="O19" s="69"/>
      <c r="P19" s="69"/>
    </row>
    <row r="20" spans="2:16" ht="4.5" customHeight="1" x14ac:dyDescent="0.25">
      <c r="B20" s="23"/>
      <c r="C20" s="247"/>
      <c r="D20" s="247"/>
      <c r="E20" s="247"/>
      <c r="F20" s="244"/>
      <c r="G20" s="244"/>
      <c r="H20" s="247"/>
      <c r="I20" s="247"/>
      <c r="J20" s="247">
        <f t="shared" si="0"/>
        <v>0</v>
      </c>
      <c r="K20" s="244"/>
      <c r="L20" s="245"/>
      <c r="M20" s="246"/>
      <c r="N20" s="103"/>
      <c r="O20" s="69"/>
      <c r="P20" s="69"/>
    </row>
    <row r="21" spans="2:16" x14ac:dyDescent="0.25">
      <c r="B21" s="23" t="s">
        <v>208</v>
      </c>
      <c r="C21" s="244">
        <v>309631</v>
      </c>
      <c r="D21" s="244">
        <v>28010</v>
      </c>
      <c r="E21" s="244">
        <v>7287</v>
      </c>
      <c r="F21" s="244">
        <f>SUM(C21:E21)</f>
        <v>344928</v>
      </c>
      <c r="G21" s="244"/>
      <c r="H21" s="244">
        <v>959497</v>
      </c>
      <c r="I21" s="244">
        <v>2778</v>
      </c>
      <c r="J21" s="244">
        <f t="shared" si="0"/>
        <v>962275</v>
      </c>
      <c r="K21" s="244"/>
      <c r="L21" s="245">
        <f>+F21+J21</f>
        <v>1307203</v>
      </c>
      <c r="M21" s="246">
        <v>1</v>
      </c>
      <c r="N21" s="103" t="s">
        <v>206</v>
      </c>
      <c r="O21" s="69"/>
      <c r="P21" s="69"/>
    </row>
    <row r="22" spans="2:16" ht="4.5" customHeight="1" x14ac:dyDescent="0.25">
      <c r="B22" s="23"/>
      <c r="C22" s="244"/>
      <c r="D22" s="244"/>
      <c r="E22" s="244"/>
      <c r="F22" s="245"/>
      <c r="G22" s="244"/>
      <c r="H22" s="244"/>
      <c r="I22" s="244"/>
      <c r="J22" s="244"/>
      <c r="K22" s="244"/>
      <c r="L22" s="244"/>
      <c r="M22" s="103"/>
      <c r="O22" s="69"/>
      <c r="P22" s="69"/>
    </row>
    <row r="23" spans="2:16" x14ac:dyDescent="0.25">
      <c r="B23" s="23" t="s">
        <v>206</v>
      </c>
      <c r="C23" s="245">
        <f>SUM(C13:C21)</f>
        <v>2178610</v>
      </c>
      <c r="D23" s="245">
        <f>SUM(D13:D21)</f>
        <v>49646756</v>
      </c>
      <c r="E23" s="245">
        <f>SUM(E13:E21)</f>
        <v>9409427</v>
      </c>
      <c r="F23" s="245">
        <f>SUM(F13:F21)</f>
        <v>61234793</v>
      </c>
      <c r="G23" s="245"/>
      <c r="H23" s="245">
        <f>SUM(H13:H21)</f>
        <v>8013706</v>
      </c>
      <c r="I23" s="245">
        <f>SUM(I13:I21)</f>
        <v>1613555</v>
      </c>
      <c r="J23" s="245">
        <f>SUM(H23:I23)</f>
        <v>9627261</v>
      </c>
      <c r="K23" s="245"/>
      <c r="L23" s="245">
        <f>+F23+J23</f>
        <v>70862054</v>
      </c>
      <c r="M23" s="248"/>
      <c r="N23" s="143"/>
      <c r="O23" s="69"/>
      <c r="P23" s="69"/>
    </row>
    <row r="24" spans="2:16" ht="6" customHeight="1" thickBot="1" x14ac:dyDescent="0.3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103"/>
      <c r="O24" s="249"/>
      <c r="P24" s="249"/>
    </row>
    <row r="25" spans="2:16" s="143" customFormat="1" ht="14.25" customHeight="1" x14ac:dyDescent="0.25">
      <c r="B25" s="250" t="s">
        <v>215</v>
      </c>
    </row>
    <row r="26" spans="2:16" s="143" customFormat="1" ht="6" customHeight="1" x14ac:dyDescent="0.25">
      <c r="B26" s="424"/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96"/>
      <c r="N26" s="96"/>
    </row>
    <row r="27" spans="2:16" x14ac:dyDescent="0.25">
      <c r="B27" s="69"/>
      <c r="C27" s="69"/>
      <c r="D27" s="69"/>
      <c r="E27" s="69"/>
      <c r="F27" s="69"/>
      <c r="G27" s="69"/>
      <c r="H27" s="69"/>
    </row>
    <row r="28" spans="2:16" x14ac:dyDescent="0.25">
      <c r="B28" s="251" t="s">
        <v>210</v>
      </c>
      <c r="C28" s="252">
        <f>D13/$L13</f>
        <v>0.76588993014693996</v>
      </c>
      <c r="D28" s="252">
        <f>E13/$L13</f>
        <v>0.13404519894448746</v>
      </c>
      <c r="E28" s="252">
        <f>C13/$L13</f>
        <v>3.0019128963622157E-2</v>
      </c>
      <c r="F28" s="252">
        <f>H13/$L13</f>
        <v>4.4414733562800936E-2</v>
      </c>
      <c r="G28" s="252">
        <f>+I13/L13</f>
        <v>2.5631008382149486E-2</v>
      </c>
      <c r="H28" s="253"/>
      <c r="I28" s="140"/>
      <c r="J28" s="140"/>
    </row>
    <row r="29" spans="2:16" x14ac:dyDescent="0.25">
      <c r="B29" s="254" t="s">
        <v>216</v>
      </c>
      <c r="C29" s="252">
        <f>D15/$L15</f>
        <v>0.57680887461586916</v>
      </c>
      <c r="D29" s="252">
        <f>E15/$L15</f>
        <v>0.10703293504609571</v>
      </c>
      <c r="E29" s="252">
        <f>C15/$L15</f>
        <v>2.6346366742379418E-2</v>
      </c>
      <c r="F29" s="252">
        <f>H15/$L15</f>
        <v>0.25446164417552636</v>
      </c>
      <c r="G29" s="252">
        <f>+I15/L15</f>
        <v>3.5350179420129413E-2</v>
      </c>
      <c r="H29" s="253"/>
      <c r="I29" s="165"/>
      <c r="J29" s="165"/>
    </row>
    <row r="30" spans="2:16" x14ac:dyDescent="0.25">
      <c r="B30" s="69" t="s">
        <v>217</v>
      </c>
      <c r="C30" s="252">
        <f>D17/$L17</f>
        <v>0.77299057576114594</v>
      </c>
      <c r="D30" s="252">
        <f>E17/$L17</f>
        <v>0.18741467311013627</v>
      </c>
      <c r="E30" s="252">
        <f>C17/$L17</f>
        <v>1.4354854795435634E-2</v>
      </c>
      <c r="F30" s="252">
        <f>H17/$L17</f>
        <v>7.0015632469422918E-3</v>
      </c>
      <c r="G30" s="252">
        <f>+I17/L17</f>
        <v>1.8238333086339896E-2</v>
      </c>
      <c r="H30" s="69"/>
    </row>
    <row r="31" spans="2:16" x14ac:dyDescent="0.25">
      <c r="B31" s="69" t="s">
        <v>213</v>
      </c>
      <c r="C31" s="252">
        <f>D19/$L19</f>
        <v>0</v>
      </c>
      <c r="D31" s="252">
        <f>E19/$L19</f>
        <v>2.9437252355615038E-2</v>
      </c>
      <c r="E31" s="252">
        <f>C19/$L19</f>
        <v>2.1136209206746089E-2</v>
      </c>
      <c r="F31" s="252">
        <f>H19/$L19</f>
        <v>0.94769046198836049</v>
      </c>
      <c r="G31" s="252">
        <f>+I19/L19</f>
        <v>1.7360764492783695E-3</v>
      </c>
      <c r="H31" s="255"/>
      <c r="J31" s="256"/>
    </row>
    <row r="32" spans="2:16" x14ac:dyDescent="0.25">
      <c r="B32" s="69" t="s">
        <v>208</v>
      </c>
      <c r="C32" s="252">
        <f>D21/$L21</f>
        <v>2.1427429404614281E-2</v>
      </c>
      <c r="D32" s="252">
        <f>E21/$L21</f>
        <v>5.5744976105470993E-3</v>
      </c>
      <c r="E32" s="252">
        <f>C21/$L21</f>
        <v>0.23686527647197872</v>
      </c>
      <c r="F32" s="252">
        <f>H21/$L21</f>
        <v>0.73400764839125976</v>
      </c>
      <c r="G32" s="252">
        <f>+I21/L21</f>
        <v>2.125148121600088E-3</v>
      </c>
      <c r="H32" s="255"/>
      <c r="J32" s="256"/>
    </row>
    <row r="33" spans="2:12" x14ac:dyDescent="0.25">
      <c r="B33" s="74"/>
      <c r="C33" s="257"/>
      <c r="D33" s="257"/>
      <c r="E33" s="255"/>
      <c r="F33" s="257"/>
      <c r="G33" s="257"/>
      <c r="H33" s="54"/>
      <c r="I33" s="54"/>
      <c r="J33" s="256"/>
      <c r="K33" s="256"/>
      <c r="L33" s="256"/>
    </row>
    <row r="34" spans="2:12" x14ac:dyDescent="0.25">
      <c r="B34" s="23"/>
      <c r="L34" s="256"/>
    </row>
    <row r="35" spans="2:12" x14ac:dyDescent="0.25">
      <c r="B35" s="23"/>
      <c r="C35" s="256"/>
      <c r="D35" s="256"/>
      <c r="E35" s="256"/>
      <c r="F35" s="256"/>
      <c r="G35" s="256"/>
      <c r="H35" s="256"/>
      <c r="I35" s="256"/>
      <c r="J35" s="256"/>
      <c r="K35" s="256"/>
      <c r="L35" s="256"/>
    </row>
  </sheetData>
  <mergeCells count="6">
    <mergeCell ref="B26:L26"/>
    <mergeCell ref="B5:G5"/>
    <mergeCell ref="B7:L7"/>
    <mergeCell ref="C9:F9"/>
    <mergeCell ref="H9:J9"/>
    <mergeCell ref="L9:L11"/>
  </mergeCells>
  <pageMargins left="0.67" right="0.66" top="0.32" bottom="0.5" header="0" footer="0"/>
  <pageSetup paperSize="9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5018-7C6E-4EE0-9EDC-28EDE32D6ED4}">
  <dimension ref="B1:L45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3" width="13.7109375" style="146" customWidth="1"/>
    <col min="4" max="4" width="11.7109375" style="146" bestFit="1" customWidth="1"/>
    <col min="5" max="5" width="11.85546875" style="146" customWidth="1"/>
    <col min="6" max="6" width="13" style="146" customWidth="1"/>
    <col min="7" max="7" width="3.7109375" style="146" customWidth="1"/>
    <col min="8" max="8" width="12.140625" style="146" customWidth="1"/>
    <col min="9" max="9" width="11.42578125" style="146"/>
    <col min="10" max="10" width="12.28515625" style="146" customWidth="1"/>
    <col min="11" max="11" width="1.7109375" style="146" customWidth="1"/>
    <col min="12" max="16384" width="11.42578125" style="146"/>
  </cols>
  <sheetData>
    <row r="1" spans="2:12" s="3" customFormat="1" ht="9.75" customHeight="1" x14ac:dyDescent="0.25"/>
    <row r="2" spans="2:12" s="3" customFormat="1" ht="15.75" customHeight="1" x14ac:dyDescent="0.25"/>
    <row r="3" spans="2:12" s="3" customFormat="1" ht="14.25" x14ac:dyDescent="0.25"/>
    <row r="4" spans="2:12" s="3" customFormat="1" ht="15.75" customHeight="1" x14ac:dyDescent="0.25"/>
    <row r="5" spans="2:12" s="3" customFormat="1" ht="31.5" customHeight="1" x14ac:dyDescent="0.25">
      <c r="B5" s="383" t="s">
        <v>0</v>
      </c>
      <c r="C5" s="383"/>
      <c r="D5" s="383"/>
      <c r="E5" s="383"/>
      <c r="F5" s="383"/>
      <c r="G5" s="383"/>
      <c r="H5" s="7"/>
      <c r="I5" s="7"/>
      <c r="J5" s="50"/>
    </row>
    <row r="6" spans="2:12" ht="5.0999999999999996" customHeight="1" x14ac:dyDescent="0.2"/>
    <row r="7" spans="2:12" ht="14.25" x14ac:dyDescent="0.25">
      <c r="B7" s="404" t="s">
        <v>218</v>
      </c>
      <c r="C7" s="405"/>
      <c r="D7" s="405"/>
      <c r="E7" s="405"/>
      <c r="F7" s="405"/>
      <c r="G7" s="405"/>
      <c r="H7" s="405"/>
      <c r="I7" s="405"/>
      <c r="J7" s="405"/>
      <c r="K7" s="405"/>
      <c r="L7" s="406"/>
    </row>
    <row r="8" spans="2:12" ht="5.0999999999999996" customHeight="1" x14ac:dyDescent="0.25">
      <c r="B8" s="48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2" s="258" customFormat="1" ht="23.25" customHeight="1" x14ac:dyDescent="0.25">
      <c r="B9" s="83"/>
      <c r="C9" s="409" t="s">
        <v>204</v>
      </c>
      <c r="D9" s="409"/>
      <c r="E9" s="409"/>
      <c r="F9" s="409"/>
      <c r="G9" s="83"/>
      <c r="H9" s="409" t="s">
        <v>205</v>
      </c>
      <c r="I9" s="409"/>
      <c r="J9" s="409"/>
      <c r="K9" s="83"/>
      <c r="L9" s="411" t="s">
        <v>206</v>
      </c>
    </row>
    <row r="10" spans="2:12" s="258" customFormat="1" ht="1.5" customHeight="1" x14ac:dyDescent="0.25">
      <c r="B10" s="240"/>
      <c r="C10" s="165"/>
      <c r="D10" s="165"/>
      <c r="E10" s="165"/>
      <c r="F10" s="165"/>
      <c r="G10" s="240"/>
      <c r="H10" s="165"/>
      <c r="I10" s="165"/>
      <c r="J10" s="165"/>
      <c r="K10" s="240"/>
      <c r="L10" s="411"/>
    </row>
    <row r="11" spans="2:12" s="259" customFormat="1" ht="30.75" customHeight="1" x14ac:dyDescent="0.25">
      <c r="B11" s="109"/>
      <c r="C11" s="86" t="s">
        <v>99</v>
      </c>
      <c r="D11" s="86" t="s">
        <v>207</v>
      </c>
      <c r="E11" s="86" t="s">
        <v>208</v>
      </c>
      <c r="F11" s="86" t="s">
        <v>39</v>
      </c>
      <c r="G11" s="86"/>
      <c r="H11" s="86" t="s">
        <v>209</v>
      </c>
      <c r="I11" s="86" t="s">
        <v>208</v>
      </c>
      <c r="J11" s="86" t="s">
        <v>39</v>
      </c>
      <c r="K11" s="86"/>
      <c r="L11" s="411"/>
    </row>
    <row r="12" spans="2:12" ht="5.0999999999999996" customHeight="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2" ht="14.25" x14ac:dyDescent="0.25">
      <c r="B13" s="23" t="s">
        <v>210</v>
      </c>
      <c r="C13" s="26">
        <v>146025</v>
      </c>
      <c r="D13" s="26">
        <v>3198427</v>
      </c>
      <c r="E13" s="26">
        <v>473634</v>
      </c>
      <c r="F13" s="26">
        <f>SUM(C13:E13)</f>
        <v>3818086</v>
      </c>
      <c r="G13" s="26"/>
      <c r="H13" s="26">
        <v>73227</v>
      </c>
      <c r="I13" s="26">
        <v>23201</v>
      </c>
      <c r="J13" s="26">
        <f>SUM(H13:I13)</f>
        <v>96428</v>
      </c>
      <c r="K13" s="260"/>
      <c r="L13" s="53">
        <f>+F13+J13</f>
        <v>3914514</v>
      </c>
    </row>
    <row r="14" spans="2:12" ht="6" customHeight="1" x14ac:dyDescent="0.25">
      <c r="B14" s="23"/>
      <c r="C14" s="128"/>
      <c r="D14" s="128"/>
      <c r="E14" s="128"/>
      <c r="F14" s="26"/>
      <c r="G14" s="128"/>
      <c r="H14" s="128"/>
      <c r="I14" s="128"/>
      <c r="J14" s="128"/>
      <c r="K14" s="260"/>
      <c r="L14" s="53"/>
    </row>
    <row r="15" spans="2:12" ht="14.25" x14ac:dyDescent="0.25">
      <c r="B15" s="23" t="s">
        <v>211</v>
      </c>
      <c r="C15" s="26">
        <v>0</v>
      </c>
      <c r="D15" s="26">
        <v>0</v>
      </c>
      <c r="E15" s="26">
        <v>0</v>
      </c>
      <c r="F15" s="26">
        <f>SUM(C15:E15)</f>
        <v>0</v>
      </c>
      <c r="G15" s="26"/>
      <c r="H15" s="26">
        <v>228608</v>
      </c>
      <c r="I15" s="26">
        <v>0</v>
      </c>
      <c r="J15" s="26">
        <f>SUM(H15:I15)</f>
        <v>228608</v>
      </c>
      <c r="K15" s="260"/>
      <c r="L15" s="53">
        <f>+F15+J15</f>
        <v>228608</v>
      </c>
    </row>
    <row r="16" spans="2:12" ht="6" customHeight="1" x14ac:dyDescent="0.25">
      <c r="B16" s="23"/>
      <c r="C16" s="128"/>
      <c r="D16" s="128"/>
      <c r="E16" s="128"/>
      <c r="F16" s="26"/>
      <c r="G16" s="128"/>
      <c r="H16" s="128"/>
      <c r="I16" s="128"/>
      <c r="J16" s="128"/>
      <c r="K16" s="260"/>
      <c r="L16" s="53"/>
    </row>
    <row r="17" spans="2:12" ht="14.25" x14ac:dyDescent="0.25">
      <c r="B17" s="23" t="s">
        <v>212</v>
      </c>
      <c r="C17" s="26">
        <v>9168</v>
      </c>
      <c r="D17" s="26">
        <v>761807</v>
      </c>
      <c r="E17" s="26">
        <v>272732</v>
      </c>
      <c r="F17" s="26">
        <f>SUM(C17:E17)</f>
        <v>1043707</v>
      </c>
      <c r="G17" s="26"/>
      <c r="H17" s="26">
        <v>14148</v>
      </c>
      <c r="I17" s="26">
        <v>35642</v>
      </c>
      <c r="J17" s="26">
        <f>SUM(H17:I17)</f>
        <v>49790</v>
      </c>
      <c r="K17" s="260"/>
      <c r="L17" s="53">
        <f>+F17+J17</f>
        <v>1093497</v>
      </c>
    </row>
    <row r="18" spans="2:12" ht="6" customHeight="1" x14ac:dyDescent="0.25">
      <c r="B18" s="23"/>
      <c r="C18" s="128"/>
      <c r="D18" s="128"/>
      <c r="E18" s="128"/>
      <c r="F18" s="26"/>
      <c r="G18" s="128"/>
      <c r="H18" s="128"/>
      <c r="I18" s="128"/>
      <c r="J18" s="128"/>
      <c r="K18" s="260"/>
      <c r="L18" s="53"/>
    </row>
    <row r="19" spans="2:12" ht="14.25" x14ac:dyDescent="0.25">
      <c r="B19" s="23" t="s">
        <v>213</v>
      </c>
      <c r="C19" s="26">
        <v>11100</v>
      </c>
      <c r="D19" s="26">
        <v>0</v>
      </c>
      <c r="E19" s="26">
        <v>387</v>
      </c>
      <c r="F19" s="26">
        <f>SUM(C19:E19)</f>
        <v>11487</v>
      </c>
      <c r="G19" s="26"/>
      <c r="H19" s="26">
        <v>373517</v>
      </c>
      <c r="I19" s="26">
        <v>0</v>
      </c>
      <c r="J19" s="26">
        <f>SUM(H19:I19)</f>
        <v>373517</v>
      </c>
      <c r="K19" s="39"/>
      <c r="L19" s="53">
        <f>+F19+J19</f>
        <v>385004</v>
      </c>
    </row>
    <row r="20" spans="2:12" ht="6" customHeight="1" x14ac:dyDescent="0.25">
      <c r="B20" s="23"/>
      <c r="C20" s="128"/>
      <c r="D20" s="128"/>
      <c r="E20" s="128"/>
      <c r="F20" s="26"/>
      <c r="G20" s="26"/>
      <c r="H20" s="128"/>
      <c r="I20" s="128"/>
      <c r="J20" s="128"/>
      <c r="K20" s="39"/>
      <c r="L20" s="53"/>
    </row>
    <row r="21" spans="2:12" ht="14.25" x14ac:dyDescent="0.25">
      <c r="B21" s="23" t="s">
        <v>208</v>
      </c>
      <c r="C21" s="26">
        <v>45500</v>
      </c>
      <c r="D21" s="26">
        <v>0</v>
      </c>
      <c r="E21" s="26">
        <v>0</v>
      </c>
      <c r="F21" s="26">
        <f>SUM(C21:E21)</f>
        <v>45500</v>
      </c>
      <c r="G21" s="26"/>
      <c r="H21" s="26">
        <v>0</v>
      </c>
      <c r="I21" s="26">
        <v>0</v>
      </c>
      <c r="J21" s="26">
        <v>0</v>
      </c>
      <c r="K21" s="39"/>
      <c r="L21" s="53">
        <f>+F21+J21</f>
        <v>45500</v>
      </c>
    </row>
    <row r="22" spans="2:12" ht="5.0999999999999996" customHeight="1" x14ac:dyDescent="0.25">
      <c r="B22" s="23"/>
      <c r="C22" s="39"/>
      <c r="D22" s="39"/>
      <c r="E22" s="39"/>
      <c r="F22" s="39"/>
      <c r="G22" s="39"/>
      <c r="H22" s="260"/>
      <c r="I22" s="260"/>
      <c r="J22" s="24"/>
      <c r="K22" s="39"/>
      <c r="L22" s="53"/>
    </row>
    <row r="23" spans="2:12" ht="14.25" x14ac:dyDescent="0.25">
      <c r="B23" s="23" t="s">
        <v>206</v>
      </c>
      <c r="C23" s="53">
        <f>SUM(C13:C21)</f>
        <v>211793</v>
      </c>
      <c r="D23" s="53">
        <f>SUM(D13:D21)</f>
        <v>3960234</v>
      </c>
      <c r="E23" s="53">
        <f>SUM(E13:E21)</f>
        <v>746753</v>
      </c>
      <c r="F23" s="261">
        <f>SUM(C23:E23)</f>
        <v>4918780</v>
      </c>
      <c r="G23" s="53"/>
      <c r="H23" s="53">
        <f>SUM(H13:H21)</f>
        <v>689500</v>
      </c>
      <c r="I23" s="53">
        <f>SUM(I13:I21)</f>
        <v>58843</v>
      </c>
      <c r="J23" s="53">
        <f>SUM(J13:J21)</f>
        <v>748343</v>
      </c>
      <c r="K23" s="53"/>
      <c r="L23" s="53">
        <f>+F23+J23</f>
        <v>5667123</v>
      </c>
    </row>
    <row r="24" spans="2:12" ht="5.0999999999999996" customHeight="1" thickBot="1" x14ac:dyDescent="0.3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2:12" s="197" customFormat="1" ht="13.5" customHeight="1" x14ac:dyDescent="0.25">
      <c r="B25" s="262" t="s">
        <v>219</v>
      </c>
      <c r="C25" s="143"/>
      <c r="D25" s="143"/>
      <c r="E25" s="143"/>
      <c r="F25" s="143"/>
      <c r="G25" s="143"/>
      <c r="H25" s="143"/>
      <c r="I25" s="143"/>
      <c r="J25" s="143"/>
      <c r="K25" s="143"/>
      <c r="L25" s="263"/>
    </row>
    <row r="26" spans="2:12" ht="14.25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2" ht="14.25" x14ac:dyDescent="0.25">
      <c r="B27" s="404" t="s">
        <v>220</v>
      </c>
      <c r="C27" s="405"/>
      <c r="D27" s="405"/>
      <c r="E27" s="405"/>
      <c r="F27" s="405"/>
      <c r="G27" s="405"/>
      <c r="H27" s="405"/>
      <c r="I27" s="405"/>
      <c r="J27" s="405"/>
      <c r="K27" s="405"/>
      <c r="L27" s="406"/>
    </row>
    <row r="28" spans="2:12" ht="5.0999999999999996" customHeight="1" x14ac:dyDescent="0.25">
      <c r="B28" s="48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s="258" customFormat="1" ht="23.25" customHeight="1" x14ac:dyDescent="0.25">
      <c r="B29" s="83"/>
      <c r="C29" s="409" t="s">
        <v>204</v>
      </c>
      <c r="D29" s="409"/>
      <c r="E29" s="409"/>
      <c r="F29" s="409"/>
      <c r="G29" s="83"/>
      <c r="H29" s="409" t="s">
        <v>205</v>
      </c>
      <c r="I29" s="409"/>
      <c r="J29" s="409"/>
      <c r="K29" s="83"/>
      <c r="L29" s="411" t="s">
        <v>206</v>
      </c>
    </row>
    <row r="30" spans="2:12" s="258" customFormat="1" ht="1.5" customHeight="1" x14ac:dyDescent="0.25">
      <c r="B30" s="240"/>
      <c r="C30" s="165"/>
      <c r="D30" s="165"/>
      <c r="E30" s="165"/>
      <c r="F30" s="165"/>
      <c r="G30" s="240"/>
      <c r="H30" s="165"/>
      <c r="I30" s="165"/>
      <c r="J30" s="165"/>
      <c r="K30" s="240"/>
      <c r="L30" s="411"/>
    </row>
    <row r="31" spans="2:12" s="259" customFormat="1" ht="30.75" customHeight="1" x14ac:dyDescent="0.25">
      <c r="B31" s="109"/>
      <c r="C31" s="86" t="s">
        <v>99</v>
      </c>
      <c r="D31" s="86" t="s">
        <v>207</v>
      </c>
      <c r="E31" s="86" t="s">
        <v>208</v>
      </c>
      <c r="F31" s="86" t="s">
        <v>39</v>
      </c>
      <c r="G31" s="86"/>
      <c r="H31" s="86" t="s">
        <v>209</v>
      </c>
      <c r="I31" s="86" t="s">
        <v>208</v>
      </c>
      <c r="J31" s="86" t="s">
        <v>39</v>
      </c>
      <c r="K31" s="86"/>
      <c r="L31" s="411"/>
    </row>
    <row r="32" spans="2:12" ht="5.0999999999999996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ht="14.25" x14ac:dyDescent="0.25">
      <c r="B33" s="23" t="s">
        <v>210</v>
      </c>
      <c r="C33" s="26">
        <v>95563</v>
      </c>
      <c r="D33" s="26">
        <v>5277090</v>
      </c>
      <c r="E33" s="26">
        <v>376485</v>
      </c>
      <c r="F33" s="26">
        <f>SUM(C33:E33)</f>
        <v>5749138</v>
      </c>
      <c r="G33" s="26"/>
      <c r="H33" s="26">
        <v>124422</v>
      </c>
      <c r="I33" s="26">
        <v>23945</v>
      </c>
      <c r="J33" s="26">
        <f>SUM(H33:I33)</f>
        <v>148367</v>
      </c>
      <c r="K33" s="39"/>
      <c r="L33" s="53">
        <f>+F33+J33</f>
        <v>5897505</v>
      </c>
    </row>
    <row r="34" spans="2:12" ht="6" customHeight="1" x14ac:dyDescent="0.25">
      <c r="B34" s="23"/>
      <c r="C34" s="128"/>
      <c r="D34" s="128"/>
      <c r="E34" s="128"/>
      <c r="F34" s="26"/>
      <c r="G34" s="128"/>
      <c r="H34" s="128"/>
      <c r="I34" s="128"/>
      <c r="J34" s="128"/>
      <c r="K34" s="39"/>
      <c r="L34" s="53"/>
    </row>
    <row r="35" spans="2:12" ht="14.25" x14ac:dyDescent="0.25">
      <c r="B35" s="23" t="s">
        <v>211</v>
      </c>
      <c r="C35" s="26">
        <v>250</v>
      </c>
      <c r="D35" s="26">
        <v>9685</v>
      </c>
      <c r="E35" s="26">
        <v>20849</v>
      </c>
      <c r="F35" s="26">
        <f>SUM(C35:E35)</f>
        <v>30784</v>
      </c>
      <c r="G35" s="26"/>
      <c r="H35" s="26">
        <v>158000</v>
      </c>
      <c r="I35" s="26">
        <v>0</v>
      </c>
      <c r="J35" s="26">
        <f t="shared" ref="J35:J39" si="0">SUM(H35:I35)</f>
        <v>158000</v>
      </c>
      <c r="K35" s="39"/>
      <c r="L35" s="53">
        <f>+F35+J35</f>
        <v>188784</v>
      </c>
    </row>
    <row r="36" spans="2:12" ht="6" customHeight="1" x14ac:dyDescent="0.25">
      <c r="B36" s="23"/>
      <c r="C36" s="128"/>
      <c r="D36" s="128"/>
      <c r="E36" s="128"/>
      <c r="F36" s="26"/>
      <c r="G36" s="128"/>
      <c r="H36" s="128"/>
      <c r="I36" s="128"/>
      <c r="J36" s="128"/>
      <c r="K36" s="39"/>
      <c r="L36" s="53"/>
    </row>
    <row r="37" spans="2:12" ht="14.25" x14ac:dyDescent="0.25">
      <c r="B37" s="23" t="s">
        <v>212</v>
      </c>
      <c r="C37" s="26">
        <v>2013</v>
      </c>
      <c r="D37" s="26">
        <v>784626</v>
      </c>
      <c r="E37" s="26">
        <v>261263</v>
      </c>
      <c r="F37" s="26">
        <f>SUM(C37:E37)</f>
        <v>1047902</v>
      </c>
      <c r="G37" s="26"/>
      <c r="H37" s="26">
        <v>12313</v>
      </c>
      <c r="I37" s="26">
        <v>6337</v>
      </c>
      <c r="J37" s="26">
        <f t="shared" si="0"/>
        <v>18650</v>
      </c>
      <c r="K37" s="39"/>
      <c r="L37" s="53">
        <f>+F37+J37</f>
        <v>1066552</v>
      </c>
    </row>
    <row r="38" spans="2:12" ht="6" customHeight="1" x14ac:dyDescent="0.25">
      <c r="B38" s="23"/>
      <c r="C38" s="128"/>
      <c r="D38" s="128"/>
      <c r="E38" s="128"/>
      <c r="F38" s="26"/>
      <c r="G38" s="26"/>
      <c r="H38" s="128"/>
      <c r="I38" s="128"/>
      <c r="J38" s="128"/>
      <c r="K38" s="39"/>
      <c r="L38" s="53"/>
    </row>
    <row r="39" spans="2:12" ht="14.25" x14ac:dyDescent="0.25">
      <c r="B39" s="23" t="s">
        <v>213</v>
      </c>
      <c r="C39" s="26">
        <v>2778</v>
      </c>
      <c r="D39" s="26">
        <v>0</v>
      </c>
      <c r="E39" s="26">
        <v>3865</v>
      </c>
      <c r="F39" s="26">
        <f>SUM(C39:E39)</f>
        <v>6643</v>
      </c>
      <c r="G39" s="26"/>
      <c r="H39" s="26">
        <v>0</v>
      </c>
      <c r="I39" s="26">
        <v>0</v>
      </c>
      <c r="J39" s="26">
        <f t="shared" si="0"/>
        <v>0</v>
      </c>
      <c r="K39" s="39"/>
      <c r="L39" s="53">
        <f>+F39+J39</f>
        <v>6643</v>
      </c>
    </row>
    <row r="40" spans="2:12" ht="6" customHeight="1" x14ac:dyDescent="0.25">
      <c r="B40" s="23"/>
      <c r="C40" s="128"/>
      <c r="D40" s="128"/>
      <c r="E40" s="128"/>
      <c r="F40" s="26"/>
      <c r="G40" s="26"/>
      <c r="H40" s="128"/>
      <c r="I40" s="128"/>
      <c r="J40" s="128"/>
      <c r="K40" s="39"/>
      <c r="L40" s="53"/>
    </row>
    <row r="41" spans="2:12" ht="14.25" x14ac:dyDescent="0.25">
      <c r="B41" s="23" t="s">
        <v>208</v>
      </c>
      <c r="C41" s="26">
        <v>40861</v>
      </c>
      <c r="D41" s="26">
        <v>10</v>
      </c>
      <c r="E41" s="26">
        <v>0</v>
      </c>
      <c r="F41" s="26">
        <f>SUM(C41:E41)</f>
        <v>40871</v>
      </c>
      <c r="G41" s="26"/>
      <c r="H41" s="26">
        <v>0</v>
      </c>
      <c r="I41" s="26">
        <v>0</v>
      </c>
      <c r="J41" s="26">
        <f>SUM(H41:I41)</f>
        <v>0</v>
      </c>
      <c r="K41" s="39"/>
      <c r="L41" s="53">
        <f>+F41+J41</f>
        <v>40871</v>
      </c>
    </row>
    <row r="42" spans="2:12" ht="5.0999999999999996" customHeight="1" x14ac:dyDescent="0.25">
      <c r="B42" s="23"/>
      <c r="C42" s="39"/>
      <c r="D42" s="39"/>
      <c r="E42" s="39"/>
      <c r="F42" s="24"/>
      <c r="G42" s="39"/>
      <c r="H42" s="260"/>
      <c r="I42" s="260"/>
      <c r="J42" s="26"/>
      <c r="K42" s="39"/>
      <c r="L42" s="53"/>
    </row>
    <row r="43" spans="2:12" ht="14.25" x14ac:dyDescent="0.25">
      <c r="B43" s="23" t="s">
        <v>206</v>
      </c>
      <c r="C43" s="53">
        <f>SUM(C33:C41)</f>
        <v>141465</v>
      </c>
      <c r="D43" s="53">
        <f>SUM(D33:D41)</f>
        <v>6071411</v>
      </c>
      <c r="E43" s="53">
        <f>SUM(E33:E41)</f>
        <v>662462</v>
      </c>
      <c r="F43" s="53">
        <f>SUM(C43:E43)</f>
        <v>6875338</v>
      </c>
      <c r="G43" s="53"/>
      <c r="H43" s="53">
        <f>SUM(H33:H41)</f>
        <v>294735</v>
      </c>
      <c r="I43" s="53">
        <f>SUM(I33:I41)</f>
        <v>30282</v>
      </c>
      <c r="J43" s="53">
        <f>SUM(J33:J41)</f>
        <v>325017</v>
      </c>
      <c r="K43" s="53"/>
      <c r="L43" s="53">
        <f>+F43+J43</f>
        <v>7200355</v>
      </c>
    </row>
    <row r="44" spans="2:12" ht="5.0999999999999996" customHeight="1" thickBot="1" x14ac:dyDescent="0.3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2:12" ht="14.25" x14ac:dyDescent="0.25">
      <c r="B45" s="262" t="s">
        <v>221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</row>
  </sheetData>
  <mergeCells count="9">
    <mergeCell ref="C29:F29"/>
    <mergeCell ref="H29:J29"/>
    <mergeCell ref="L29:L31"/>
    <mergeCell ref="B5:G5"/>
    <mergeCell ref="B7:L7"/>
    <mergeCell ref="C9:F9"/>
    <mergeCell ref="H9:J9"/>
    <mergeCell ref="L9:L11"/>
    <mergeCell ref="B27:L27"/>
  </mergeCells>
  <pageMargins left="0.65" right="0.78" top="0.26" bottom="0.2" header="0" footer="0.28999999999999998"/>
  <pageSetup paperSize="9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B65A-9156-44F0-8A5B-D52E466AE50B}">
  <dimension ref="B1:L45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3" width="13.7109375" style="146" customWidth="1"/>
    <col min="4" max="4" width="11.7109375" style="146" bestFit="1" customWidth="1"/>
    <col min="5" max="5" width="11.85546875" style="146" customWidth="1"/>
    <col min="6" max="6" width="11.7109375" style="146" customWidth="1"/>
    <col min="7" max="7" width="3.7109375" style="146" customWidth="1"/>
    <col min="8" max="8" width="12.140625" style="146" customWidth="1"/>
    <col min="9" max="9" width="11.42578125" style="146"/>
    <col min="10" max="10" width="11.7109375" style="146" bestFit="1" customWidth="1"/>
    <col min="11" max="11" width="2.7109375" style="146" customWidth="1"/>
    <col min="12" max="12" width="12.7109375" style="146" bestFit="1" customWidth="1"/>
    <col min="13" max="16384" width="11.42578125" style="146"/>
  </cols>
  <sheetData>
    <row r="1" spans="2:12" s="3" customFormat="1" ht="9.75" customHeight="1" x14ac:dyDescent="0.25"/>
    <row r="2" spans="2:12" s="3" customFormat="1" ht="15.75" customHeight="1" x14ac:dyDescent="0.25"/>
    <row r="3" spans="2:12" s="3" customFormat="1" ht="14.25" x14ac:dyDescent="0.25"/>
    <row r="4" spans="2:12" s="3" customFormat="1" ht="15.75" customHeight="1" x14ac:dyDescent="0.25"/>
    <row r="5" spans="2:12" s="3" customFormat="1" ht="31.5" customHeight="1" x14ac:dyDescent="0.25">
      <c r="B5" s="383" t="s">
        <v>0</v>
      </c>
      <c r="C5" s="383"/>
      <c r="D5" s="383"/>
      <c r="E5" s="383"/>
      <c r="F5" s="383"/>
      <c r="G5" s="383"/>
      <c r="H5" s="7"/>
      <c r="I5" s="7"/>
      <c r="J5" s="50"/>
    </row>
    <row r="6" spans="2:12" ht="5.0999999999999996" customHeight="1" x14ac:dyDescent="0.2"/>
    <row r="7" spans="2:12" ht="14.25" x14ac:dyDescent="0.25">
      <c r="B7" s="387" t="s">
        <v>222</v>
      </c>
      <c r="C7" s="405"/>
      <c r="D7" s="405"/>
      <c r="E7" s="405"/>
      <c r="F7" s="405"/>
      <c r="G7" s="405"/>
      <c r="H7" s="405"/>
      <c r="I7" s="405"/>
      <c r="J7" s="405"/>
      <c r="K7" s="405"/>
      <c r="L7" s="406"/>
    </row>
    <row r="8" spans="2:12" ht="5.0999999999999996" customHeight="1" x14ac:dyDescent="0.25">
      <c r="B8" s="48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2" s="258" customFormat="1" ht="23.25" customHeight="1" x14ac:dyDescent="0.25">
      <c r="B9" s="83"/>
      <c r="C9" s="409" t="s">
        <v>204</v>
      </c>
      <c r="D9" s="409"/>
      <c r="E9" s="409"/>
      <c r="F9" s="409"/>
      <c r="G9" s="83"/>
      <c r="H9" s="409" t="s">
        <v>205</v>
      </c>
      <c r="I9" s="409"/>
      <c r="J9" s="409"/>
      <c r="K9" s="83"/>
      <c r="L9" s="411" t="s">
        <v>206</v>
      </c>
    </row>
    <row r="10" spans="2:12" s="258" customFormat="1" ht="1.5" customHeight="1" x14ac:dyDescent="0.25">
      <c r="B10" s="240"/>
      <c r="C10" s="165"/>
      <c r="D10" s="165"/>
      <c r="E10" s="165"/>
      <c r="F10" s="165"/>
      <c r="G10" s="240"/>
      <c r="H10" s="165"/>
      <c r="I10" s="165"/>
      <c r="J10" s="165"/>
      <c r="K10" s="240"/>
      <c r="L10" s="411"/>
    </row>
    <row r="11" spans="2:12" s="259" customFormat="1" ht="30.75" customHeight="1" x14ac:dyDescent="0.25">
      <c r="B11" s="109"/>
      <c r="C11" s="86" t="s">
        <v>99</v>
      </c>
      <c r="D11" s="86" t="s">
        <v>207</v>
      </c>
      <c r="E11" s="86" t="s">
        <v>208</v>
      </c>
      <c r="F11" s="86" t="s">
        <v>39</v>
      </c>
      <c r="G11" s="86"/>
      <c r="H11" s="86" t="s">
        <v>209</v>
      </c>
      <c r="I11" s="86" t="s">
        <v>208</v>
      </c>
      <c r="J11" s="86" t="s">
        <v>39</v>
      </c>
      <c r="K11" s="86"/>
      <c r="L11" s="411"/>
    </row>
    <row r="12" spans="2:12" ht="5.0999999999999996" customHeight="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2" ht="14.25" x14ac:dyDescent="0.25">
      <c r="B13" s="23" t="s">
        <v>210</v>
      </c>
      <c r="C13" s="26">
        <v>216066</v>
      </c>
      <c r="D13" s="26">
        <v>4338416</v>
      </c>
      <c r="E13" s="26">
        <v>667002</v>
      </c>
      <c r="F13" s="26">
        <f>SUM(C13:E13)</f>
        <v>5221484</v>
      </c>
      <c r="G13" s="26"/>
      <c r="H13" s="26">
        <v>0</v>
      </c>
      <c r="I13" s="26">
        <v>44262</v>
      </c>
      <c r="J13" s="26">
        <f>SUM(H13:I13)</f>
        <v>44262</v>
      </c>
      <c r="K13" s="124"/>
      <c r="L13" s="124">
        <f>+F13+J13</f>
        <v>5265746</v>
      </c>
    </row>
    <row r="14" spans="2:12" ht="6" customHeight="1" x14ac:dyDescent="0.25">
      <c r="B14" s="23"/>
      <c r="C14" s="143"/>
      <c r="D14" s="128"/>
      <c r="E14" s="128"/>
      <c r="F14" s="26"/>
      <c r="G14" s="128"/>
      <c r="H14" s="260"/>
      <c r="I14" s="128"/>
      <c r="J14" s="26"/>
      <c r="K14" s="124"/>
      <c r="L14" s="124"/>
    </row>
    <row r="15" spans="2:12" ht="14.25" x14ac:dyDescent="0.25">
      <c r="B15" s="23" t="s">
        <v>211</v>
      </c>
      <c r="C15" s="26">
        <v>0</v>
      </c>
      <c r="D15" s="26">
        <v>4760</v>
      </c>
      <c r="E15" s="26">
        <v>0</v>
      </c>
      <c r="F15" s="26">
        <f t="shared" ref="F15:F21" si="0">SUM(C15:E15)</f>
        <v>4760</v>
      </c>
      <c r="G15" s="26"/>
      <c r="H15" s="26">
        <v>0</v>
      </c>
      <c r="I15" s="26">
        <v>0</v>
      </c>
      <c r="J15" s="26">
        <f t="shared" ref="J15:J21" si="1">SUM(H15:I15)</f>
        <v>0</v>
      </c>
      <c r="K15" s="124"/>
      <c r="L15" s="124">
        <f>+F15+J15</f>
        <v>4760</v>
      </c>
    </row>
    <row r="16" spans="2:12" ht="6" customHeight="1" x14ac:dyDescent="0.25">
      <c r="B16" s="23"/>
      <c r="C16" s="143"/>
      <c r="D16" s="128"/>
      <c r="E16" s="128"/>
      <c r="F16" s="26"/>
      <c r="G16" s="128"/>
      <c r="H16" s="260"/>
      <c r="I16" s="128"/>
      <c r="J16" s="26"/>
      <c r="K16" s="124"/>
      <c r="L16" s="124"/>
    </row>
    <row r="17" spans="2:12" ht="14.25" x14ac:dyDescent="0.25">
      <c r="B17" s="23" t="s">
        <v>212</v>
      </c>
      <c r="C17" s="26">
        <v>24875</v>
      </c>
      <c r="D17" s="26">
        <v>1098482</v>
      </c>
      <c r="E17" s="26">
        <v>307230</v>
      </c>
      <c r="F17" s="26">
        <f t="shared" si="0"/>
        <v>1430587</v>
      </c>
      <c r="G17" s="26"/>
      <c r="H17" s="26">
        <v>5726</v>
      </c>
      <c r="I17" s="26">
        <v>3494</v>
      </c>
      <c r="J17" s="26">
        <f t="shared" si="1"/>
        <v>9220</v>
      </c>
      <c r="K17" s="124"/>
      <c r="L17" s="124">
        <f>+F17+J17</f>
        <v>1439807</v>
      </c>
    </row>
    <row r="18" spans="2:12" ht="6" customHeight="1" x14ac:dyDescent="0.25">
      <c r="B18" s="23"/>
      <c r="C18" s="10"/>
      <c r="D18" s="26"/>
      <c r="E18" s="26"/>
      <c r="F18" s="26"/>
      <c r="G18" s="26"/>
      <c r="H18" s="26"/>
      <c r="I18" s="26"/>
      <c r="J18" s="26"/>
      <c r="K18" s="124"/>
      <c r="L18" s="124"/>
    </row>
    <row r="19" spans="2:12" ht="14.25" x14ac:dyDescent="0.25">
      <c r="B19" s="23" t="s">
        <v>213</v>
      </c>
      <c r="C19" s="26">
        <v>8333</v>
      </c>
      <c r="D19" s="26">
        <v>0</v>
      </c>
      <c r="E19" s="26">
        <v>236</v>
      </c>
      <c r="F19" s="26">
        <f t="shared" si="0"/>
        <v>8569</v>
      </c>
      <c r="G19" s="26"/>
      <c r="H19" s="26">
        <v>0</v>
      </c>
      <c r="I19" s="26">
        <v>0</v>
      </c>
      <c r="J19" s="26">
        <f t="shared" si="1"/>
        <v>0</v>
      </c>
      <c r="K19" s="124"/>
      <c r="L19" s="124">
        <f>+F19+J19</f>
        <v>8569</v>
      </c>
    </row>
    <row r="20" spans="2:12" ht="6" customHeight="1" x14ac:dyDescent="0.25">
      <c r="B20" s="23"/>
      <c r="C20" s="143"/>
      <c r="D20" s="128"/>
      <c r="E20" s="128"/>
      <c r="F20" s="26"/>
      <c r="G20" s="26"/>
      <c r="H20" s="128"/>
      <c r="I20" s="128"/>
      <c r="J20" s="26"/>
      <c r="K20" s="124"/>
      <c r="L20" s="124"/>
    </row>
    <row r="21" spans="2:12" ht="14.25" x14ac:dyDescent="0.25">
      <c r="B21" s="23" t="s">
        <v>208</v>
      </c>
      <c r="C21" s="26">
        <v>41999</v>
      </c>
      <c r="D21" s="26">
        <v>400</v>
      </c>
      <c r="E21" s="26">
        <v>2500</v>
      </c>
      <c r="F21" s="26">
        <f t="shared" si="0"/>
        <v>44899</v>
      </c>
      <c r="G21" s="26"/>
      <c r="H21" s="26">
        <v>0</v>
      </c>
      <c r="I21" s="26">
        <v>2778</v>
      </c>
      <c r="J21" s="26">
        <f t="shared" si="1"/>
        <v>2778</v>
      </c>
      <c r="K21" s="124"/>
      <c r="L21" s="124">
        <f>+F21+J21</f>
        <v>47677</v>
      </c>
    </row>
    <row r="22" spans="2:12" ht="5.0999999999999996" customHeight="1" x14ac:dyDescent="0.25">
      <c r="B22" s="23"/>
      <c r="C22" s="260"/>
      <c r="D22" s="260"/>
      <c r="E22" s="260"/>
      <c r="F22" s="128"/>
      <c r="G22" s="260"/>
      <c r="H22" s="260"/>
      <c r="I22" s="260"/>
      <c r="J22" s="128"/>
      <c r="K22" s="260"/>
      <c r="L22" s="129"/>
    </row>
    <row r="23" spans="2:12" ht="14.25" x14ac:dyDescent="0.25">
      <c r="B23" s="23" t="s">
        <v>206</v>
      </c>
      <c r="C23" s="53">
        <f>SUM(C13:C21)</f>
        <v>291273</v>
      </c>
      <c r="D23" s="53">
        <f>SUM(D13:D21)</f>
        <v>5442058</v>
      </c>
      <c r="E23" s="53">
        <f>SUM(E13:E21)</f>
        <v>976968</v>
      </c>
      <c r="F23" s="53">
        <f>SUM(F13:F21)</f>
        <v>6710299</v>
      </c>
      <c r="G23" s="53"/>
      <c r="H23" s="53">
        <f>SUM(H13:H21)</f>
        <v>5726</v>
      </c>
      <c r="I23" s="53">
        <f>SUM(I13:I21)</f>
        <v>50534</v>
      </c>
      <c r="J23" s="53">
        <f>SUM(J13:J21)</f>
        <v>56260</v>
      </c>
      <c r="K23" s="261"/>
      <c r="L23" s="261">
        <f>+F23+J23</f>
        <v>6766559</v>
      </c>
    </row>
    <row r="24" spans="2:12" ht="5.0999999999999996" customHeight="1" thickBot="1" x14ac:dyDescent="0.3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2:12" ht="14.25" x14ac:dyDescent="0.25">
      <c r="B25" s="262" t="s">
        <v>223</v>
      </c>
      <c r="C25" s="10"/>
      <c r="D25" s="10"/>
      <c r="E25" s="10"/>
      <c r="F25" s="10"/>
      <c r="G25" s="10"/>
      <c r="H25" s="10"/>
      <c r="I25" s="10"/>
      <c r="J25" s="10"/>
      <c r="K25" s="10"/>
      <c r="L25" s="264"/>
    </row>
    <row r="26" spans="2:12" ht="14.25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2" ht="14.25" x14ac:dyDescent="0.25">
      <c r="B27" s="387" t="s">
        <v>224</v>
      </c>
      <c r="C27" s="405"/>
      <c r="D27" s="405"/>
      <c r="E27" s="405"/>
      <c r="F27" s="405"/>
      <c r="G27" s="405"/>
      <c r="H27" s="405"/>
      <c r="I27" s="405"/>
      <c r="J27" s="405"/>
      <c r="K27" s="405"/>
      <c r="L27" s="406"/>
    </row>
    <row r="28" spans="2:12" ht="5.0999999999999996" customHeight="1" x14ac:dyDescent="0.25">
      <c r="B28" s="48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s="258" customFormat="1" ht="23.25" customHeight="1" x14ac:dyDescent="0.25">
      <c r="B29" s="83"/>
      <c r="C29" s="409" t="s">
        <v>204</v>
      </c>
      <c r="D29" s="409"/>
      <c r="E29" s="409"/>
      <c r="F29" s="409"/>
      <c r="G29" s="83"/>
      <c r="H29" s="409" t="s">
        <v>205</v>
      </c>
      <c r="I29" s="409"/>
      <c r="J29" s="409"/>
      <c r="K29" s="83"/>
      <c r="L29" s="411" t="s">
        <v>206</v>
      </c>
    </row>
    <row r="30" spans="2:12" s="258" customFormat="1" ht="1.5" customHeight="1" x14ac:dyDescent="0.25">
      <c r="B30" s="240"/>
      <c r="C30" s="165"/>
      <c r="D30" s="165"/>
      <c r="E30" s="165"/>
      <c r="F30" s="165"/>
      <c r="G30" s="240"/>
      <c r="H30" s="165"/>
      <c r="I30" s="165"/>
      <c r="J30" s="165"/>
      <c r="K30" s="240"/>
      <c r="L30" s="411"/>
    </row>
    <row r="31" spans="2:12" s="259" customFormat="1" ht="30.75" customHeight="1" x14ac:dyDescent="0.25">
      <c r="B31" s="109"/>
      <c r="C31" s="86" t="s">
        <v>99</v>
      </c>
      <c r="D31" s="86" t="s">
        <v>207</v>
      </c>
      <c r="E31" s="86" t="s">
        <v>208</v>
      </c>
      <c r="F31" s="86" t="s">
        <v>39</v>
      </c>
      <c r="G31" s="86"/>
      <c r="H31" s="86" t="s">
        <v>209</v>
      </c>
      <c r="I31" s="86" t="s">
        <v>208</v>
      </c>
      <c r="J31" s="86" t="s">
        <v>39</v>
      </c>
      <c r="K31" s="86"/>
      <c r="L31" s="411"/>
    </row>
    <row r="32" spans="2:12" ht="5.0999999999999996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ht="14.25" x14ac:dyDescent="0.25">
      <c r="B33" s="23" t="s">
        <v>210</v>
      </c>
      <c r="C33" s="26">
        <v>183422</v>
      </c>
      <c r="D33" s="26">
        <v>4720462</v>
      </c>
      <c r="E33" s="26">
        <v>467341</v>
      </c>
      <c r="F33" s="26">
        <f>SUM(C33:E33)</f>
        <v>5371225</v>
      </c>
      <c r="G33" s="39"/>
      <c r="H33" s="26">
        <v>20000</v>
      </c>
      <c r="I33" s="26">
        <v>185245</v>
      </c>
      <c r="J33" s="26">
        <f>SUM(H33:I33)</f>
        <v>205245</v>
      </c>
      <c r="K33" s="39"/>
      <c r="L33" s="53">
        <f>+F33+J33</f>
        <v>5576470</v>
      </c>
    </row>
    <row r="34" spans="2:12" ht="6" customHeight="1" x14ac:dyDescent="0.25">
      <c r="B34" s="23"/>
      <c r="C34" s="143"/>
      <c r="D34" s="260"/>
      <c r="E34" s="260"/>
      <c r="F34" s="26"/>
      <c r="G34" s="260"/>
      <c r="H34" s="260"/>
      <c r="I34" s="260"/>
      <c r="J34" s="26"/>
      <c r="K34" s="39"/>
      <c r="L34" s="53"/>
    </row>
    <row r="35" spans="2:12" ht="14.25" x14ac:dyDescent="0.25">
      <c r="B35" s="23" t="s">
        <v>211</v>
      </c>
      <c r="C35" s="26">
        <v>3000</v>
      </c>
      <c r="D35" s="26">
        <v>2940</v>
      </c>
      <c r="E35" s="26">
        <v>500</v>
      </c>
      <c r="F35" s="26">
        <f>SUM(C35:E35)</f>
        <v>6440</v>
      </c>
      <c r="G35" s="39"/>
      <c r="H35" s="26">
        <v>40000</v>
      </c>
      <c r="I35" s="26">
        <v>0</v>
      </c>
      <c r="J35" s="26">
        <f t="shared" ref="J35:J41" si="2">SUM(H35:I35)</f>
        <v>40000</v>
      </c>
      <c r="K35" s="39"/>
      <c r="L35" s="53">
        <f>+F35+J35</f>
        <v>46440</v>
      </c>
    </row>
    <row r="36" spans="2:12" ht="6" customHeight="1" x14ac:dyDescent="0.25">
      <c r="B36" s="23"/>
      <c r="C36" s="143"/>
      <c r="D36" s="260"/>
      <c r="E36" s="260"/>
      <c r="F36" s="26"/>
      <c r="G36" s="260"/>
      <c r="H36" s="260"/>
      <c r="I36" s="260"/>
      <c r="J36" s="26"/>
      <c r="K36" s="39"/>
      <c r="L36" s="53"/>
    </row>
    <row r="37" spans="2:12" ht="14.25" x14ac:dyDescent="0.25">
      <c r="B37" s="23" t="s">
        <v>212</v>
      </c>
      <c r="C37" s="26">
        <v>64473</v>
      </c>
      <c r="D37" s="26">
        <v>1863072</v>
      </c>
      <c r="E37" s="26">
        <v>291718</v>
      </c>
      <c r="F37" s="26">
        <f>SUM(C37:E37)</f>
        <v>2219263</v>
      </c>
      <c r="G37" s="39"/>
      <c r="H37" s="26">
        <v>28666</v>
      </c>
      <c r="I37" s="26">
        <v>56064</v>
      </c>
      <c r="J37" s="26">
        <f t="shared" si="2"/>
        <v>84730</v>
      </c>
      <c r="K37" s="39"/>
      <c r="L37" s="53">
        <f>+F37+J37</f>
        <v>2303993</v>
      </c>
    </row>
    <row r="38" spans="2:12" ht="6" customHeight="1" x14ac:dyDescent="0.25">
      <c r="B38" s="23"/>
      <c r="C38" s="143"/>
      <c r="D38" s="128"/>
      <c r="E38" s="128"/>
      <c r="F38" s="26"/>
      <c r="G38" s="128"/>
      <c r="H38" s="128"/>
      <c r="I38" s="128"/>
      <c r="J38" s="26"/>
      <c r="K38" s="39"/>
      <c r="L38" s="53"/>
    </row>
    <row r="39" spans="2:12" ht="14.25" x14ac:dyDescent="0.25">
      <c r="B39" s="23" t="s">
        <v>213</v>
      </c>
      <c r="C39" s="26">
        <v>24076</v>
      </c>
      <c r="D39" s="26">
        <v>0</v>
      </c>
      <c r="E39" s="26">
        <v>9307</v>
      </c>
      <c r="F39" s="26">
        <f>SUM(C39:E39)</f>
        <v>33383</v>
      </c>
      <c r="G39" s="39"/>
      <c r="H39" s="26">
        <v>0</v>
      </c>
      <c r="I39" s="26">
        <v>2950</v>
      </c>
      <c r="J39" s="26">
        <f t="shared" si="2"/>
        <v>2950</v>
      </c>
      <c r="K39" s="39"/>
      <c r="L39" s="53">
        <f>+F39+J39</f>
        <v>36333</v>
      </c>
    </row>
    <row r="40" spans="2:12" ht="6" customHeight="1" x14ac:dyDescent="0.25">
      <c r="B40" s="23"/>
      <c r="C40" s="143"/>
      <c r="D40" s="128"/>
      <c r="E40" s="128"/>
      <c r="F40" s="26"/>
      <c r="G40" s="128"/>
      <c r="H40" s="128"/>
      <c r="I40" s="128"/>
      <c r="J40" s="26"/>
      <c r="K40" s="39"/>
      <c r="L40" s="53"/>
    </row>
    <row r="41" spans="2:12" ht="14.25" x14ac:dyDescent="0.25">
      <c r="B41" s="23" t="s">
        <v>208</v>
      </c>
      <c r="C41" s="26">
        <v>925</v>
      </c>
      <c r="D41" s="39">
        <v>7200</v>
      </c>
      <c r="E41" s="39">
        <v>2770</v>
      </c>
      <c r="F41" s="26">
        <f>SUM(C41:E41)</f>
        <v>10895</v>
      </c>
      <c r="G41" s="39"/>
      <c r="H41" s="26">
        <v>0</v>
      </c>
      <c r="I41" s="26">
        <v>0</v>
      </c>
      <c r="J41" s="26">
        <f t="shared" si="2"/>
        <v>0</v>
      </c>
      <c r="K41" s="39"/>
      <c r="L41" s="53">
        <f>+F41+J41</f>
        <v>10895</v>
      </c>
    </row>
    <row r="42" spans="2:12" ht="5.0999999999999996" customHeight="1" x14ac:dyDescent="0.25">
      <c r="B42" s="23"/>
      <c r="C42" s="39"/>
      <c r="D42" s="39"/>
      <c r="E42" s="39"/>
      <c r="F42" s="24"/>
      <c r="G42" s="39"/>
      <c r="H42" s="260"/>
      <c r="I42" s="260"/>
      <c r="J42" s="24"/>
      <c r="K42" s="39"/>
      <c r="L42" s="53"/>
    </row>
    <row r="43" spans="2:12" ht="14.25" x14ac:dyDescent="0.25">
      <c r="B43" s="23" t="s">
        <v>206</v>
      </c>
      <c r="C43" s="53">
        <f>SUM(C33:C41)</f>
        <v>275896</v>
      </c>
      <c r="D43" s="53">
        <f>SUM(D33:D41)</f>
        <v>6593674</v>
      </c>
      <c r="E43" s="53">
        <f>SUM(E33:E41)</f>
        <v>771636</v>
      </c>
      <c r="F43" s="53">
        <f>SUM(F33:F41)</f>
        <v>7641206</v>
      </c>
      <c r="G43" s="53"/>
      <c r="H43" s="53">
        <f>SUM(H33:H41)</f>
        <v>88666</v>
      </c>
      <c r="I43" s="53">
        <f>SUM(I33:I41)</f>
        <v>244259</v>
      </c>
      <c r="J43" s="53">
        <f>SUM(J33:J41)</f>
        <v>332925</v>
      </c>
      <c r="K43" s="39"/>
      <c r="L43" s="53">
        <f>+F43+J43</f>
        <v>7974131</v>
      </c>
    </row>
    <row r="44" spans="2:12" ht="5.0999999999999996" customHeight="1" thickBot="1" x14ac:dyDescent="0.3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2:12" ht="14.25" x14ac:dyDescent="0.25">
      <c r="B45" s="262" t="s">
        <v>225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</row>
  </sheetData>
  <mergeCells count="9">
    <mergeCell ref="C29:F29"/>
    <mergeCell ref="H29:J29"/>
    <mergeCell ref="L29:L31"/>
    <mergeCell ref="B5:G5"/>
    <mergeCell ref="B7:L7"/>
    <mergeCell ref="C9:F9"/>
    <mergeCell ref="H9:J9"/>
    <mergeCell ref="L9:L11"/>
    <mergeCell ref="B27:L27"/>
  </mergeCells>
  <pageMargins left="0.65" right="0.75" top="0.28000000000000003" bottom="0.25" header="0" footer="0"/>
  <pageSetup paperSize="9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E287-51CF-40B1-B610-FE4EA4B6A366}">
  <dimension ref="B1:L45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3" width="13.7109375" style="146" customWidth="1"/>
    <col min="4" max="4" width="11.7109375" style="146" bestFit="1" customWidth="1"/>
    <col min="5" max="5" width="11.85546875" style="146" customWidth="1"/>
    <col min="6" max="6" width="11.7109375" style="146" customWidth="1"/>
    <col min="7" max="7" width="3.7109375" style="146" customWidth="1"/>
    <col min="8" max="8" width="12.140625" style="146" customWidth="1"/>
    <col min="9" max="10" width="11.42578125" style="146"/>
    <col min="11" max="11" width="2.7109375" style="146" customWidth="1"/>
    <col min="12" max="16384" width="11.42578125" style="146"/>
  </cols>
  <sheetData>
    <row r="1" spans="2:12" s="3" customFormat="1" ht="9.75" customHeight="1" x14ac:dyDescent="0.25"/>
    <row r="2" spans="2:12" s="3" customFormat="1" ht="15.75" customHeight="1" x14ac:dyDescent="0.25"/>
    <row r="3" spans="2:12" s="3" customFormat="1" ht="14.25" x14ac:dyDescent="0.25"/>
    <row r="4" spans="2:12" s="3" customFormat="1" ht="15.75" customHeight="1" x14ac:dyDescent="0.25"/>
    <row r="5" spans="2:12" s="3" customFormat="1" ht="31.5" customHeight="1" x14ac:dyDescent="0.25">
      <c r="B5" s="383" t="s">
        <v>0</v>
      </c>
      <c r="C5" s="383"/>
      <c r="D5" s="383"/>
      <c r="E5" s="383"/>
      <c r="F5" s="383"/>
      <c r="G5" s="383"/>
      <c r="H5" s="7"/>
      <c r="I5" s="7"/>
      <c r="J5" s="50"/>
    </row>
    <row r="6" spans="2:12" ht="5.0999999999999996" customHeight="1" x14ac:dyDescent="0.2"/>
    <row r="7" spans="2:12" ht="14.25" x14ac:dyDescent="0.25">
      <c r="B7" s="387" t="s">
        <v>226</v>
      </c>
      <c r="C7" s="405"/>
      <c r="D7" s="405"/>
      <c r="E7" s="405"/>
      <c r="F7" s="405"/>
      <c r="G7" s="405"/>
      <c r="H7" s="405"/>
      <c r="I7" s="405"/>
      <c r="J7" s="405"/>
      <c r="K7" s="405"/>
      <c r="L7" s="406"/>
    </row>
    <row r="8" spans="2:12" ht="5.0999999999999996" customHeight="1" x14ac:dyDescent="0.25">
      <c r="B8" s="48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2" s="258" customFormat="1" ht="23.25" customHeight="1" x14ac:dyDescent="0.25">
      <c r="B9" s="83"/>
      <c r="C9" s="409" t="s">
        <v>204</v>
      </c>
      <c r="D9" s="409"/>
      <c r="E9" s="409"/>
      <c r="F9" s="409"/>
      <c r="G9" s="83"/>
      <c r="H9" s="409" t="s">
        <v>205</v>
      </c>
      <c r="I9" s="409"/>
      <c r="J9" s="409"/>
      <c r="K9" s="83"/>
      <c r="L9" s="411" t="s">
        <v>206</v>
      </c>
    </row>
    <row r="10" spans="2:12" s="258" customFormat="1" ht="1.5" customHeight="1" x14ac:dyDescent="0.25">
      <c r="B10" s="240"/>
      <c r="C10" s="165"/>
      <c r="D10" s="165"/>
      <c r="E10" s="165"/>
      <c r="F10" s="165"/>
      <c r="G10" s="240"/>
      <c r="H10" s="165"/>
      <c r="I10" s="165"/>
      <c r="J10" s="165"/>
      <c r="K10" s="240"/>
      <c r="L10" s="411"/>
    </row>
    <row r="11" spans="2:12" s="259" customFormat="1" ht="30.75" customHeight="1" x14ac:dyDescent="0.25">
      <c r="B11" s="109"/>
      <c r="C11" s="86" t="s">
        <v>99</v>
      </c>
      <c r="D11" s="86" t="s">
        <v>207</v>
      </c>
      <c r="E11" s="86" t="s">
        <v>208</v>
      </c>
      <c r="F11" s="86" t="s">
        <v>39</v>
      </c>
      <c r="G11" s="86"/>
      <c r="H11" s="86" t="s">
        <v>209</v>
      </c>
      <c r="I11" s="86" t="s">
        <v>208</v>
      </c>
      <c r="J11" s="86" t="s">
        <v>39</v>
      </c>
      <c r="K11" s="86"/>
      <c r="L11" s="411"/>
    </row>
    <row r="12" spans="2:12" ht="5.0999999999999996" customHeight="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2" ht="14.25" x14ac:dyDescent="0.25">
      <c r="B13" s="23" t="s">
        <v>210</v>
      </c>
      <c r="C13" s="26">
        <v>53805</v>
      </c>
      <c r="D13" s="26">
        <v>2448500</v>
      </c>
      <c r="E13" s="26">
        <v>176839</v>
      </c>
      <c r="F13" s="26">
        <f>SUM(C13:E13)</f>
        <v>2679144</v>
      </c>
      <c r="G13" s="26"/>
      <c r="H13" s="26">
        <v>398223</v>
      </c>
      <c r="I13" s="26">
        <v>33987</v>
      </c>
      <c r="J13" s="26">
        <f>SUM(H13:I13)</f>
        <v>432210</v>
      </c>
      <c r="K13" s="39"/>
      <c r="L13" s="124">
        <f>+F13+J13</f>
        <v>3111354</v>
      </c>
    </row>
    <row r="14" spans="2:12" ht="6" customHeight="1" x14ac:dyDescent="0.25">
      <c r="B14" s="23"/>
      <c r="C14" s="143"/>
      <c r="D14" s="128"/>
      <c r="E14" s="128"/>
      <c r="F14" s="26"/>
      <c r="G14" s="128"/>
      <c r="H14" s="128"/>
      <c r="I14" s="128"/>
      <c r="J14" s="26"/>
      <c r="K14" s="39"/>
      <c r="L14" s="124"/>
    </row>
    <row r="15" spans="2:12" ht="14.25" x14ac:dyDescent="0.25">
      <c r="B15" s="23" t="s">
        <v>211</v>
      </c>
      <c r="C15" s="26">
        <v>3722</v>
      </c>
      <c r="D15" s="26">
        <v>0</v>
      </c>
      <c r="E15" s="26">
        <v>1200</v>
      </c>
      <c r="F15" s="26">
        <f t="shared" ref="F15:F21" si="0">SUM(C15:E15)</f>
        <v>4922</v>
      </c>
      <c r="G15" s="26"/>
      <c r="H15" s="26">
        <v>0</v>
      </c>
      <c r="I15" s="26">
        <v>0</v>
      </c>
      <c r="J15" s="26">
        <f t="shared" ref="J15:J21" si="1">SUM(H15:I15)</f>
        <v>0</v>
      </c>
      <c r="K15" s="39"/>
      <c r="L15" s="124">
        <f>+F15+J15</f>
        <v>4922</v>
      </c>
    </row>
    <row r="16" spans="2:12" ht="6" customHeight="1" x14ac:dyDescent="0.25">
      <c r="B16" s="23"/>
      <c r="C16" s="143"/>
      <c r="D16" s="128"/>
      <c r="E16" s="128"/>
      <c r="F16" s="26"/>
      <c r="G16" s="128"/>
      <c r="H16" s="128"/>
      <c r="I16" s="128"/>
      <c r="J16" s="26"/>
      <c r="K16" s="39"/>
      <c r="L16" s="124"/>
    </row>
    <row r="17" spans="2:12" ht="14.25" x14ac:dyDescent="0.25">
      <c r="B17" s="23" t="s">
        <v>212</v>
      </c>
      <c r="C17" s="26">
        <v>8788</v>
      </c>
      <c r="D17" s="26">
        <v>1145025</v>
      </c>
      <c r="E17" s="26">
        <v>226149</v>
      </c>
      <c r="F17" s="26">
        <f t="shared" si="0"/>
        <v>1379962</v>
      </c>
      <c r="G17" s="26"/>
      <c r="H17" s="26">
        <v>16581</v>
      </c>
      <c r="I17" s="26">
        <v>43404</v>
      </c>
      <c r="J17" s="26">
        <f t="shared" si="1"/>
        <v>59985</v>
      </c>
      <c r="K17" s="39"/>
      <c r="L17" s="124">
        <f>+F17+J17</f>
        <v>1439947</v>
      </c>
    </row>
    <row r="18" spans="2:12" ht="6" customHeight="1" x14ac:dyDescent="0.25">
      <c r="B18" s="23"/>
      <c r="C18" s="143"/>
      <c r="D18" s="128"/>
      <c r="E18" s="128"/>
      <c r="F18" s="26"/>
      <c r="G18" s="128"/>
      <c r="H18" s="128"/>
      <c r="I18" s="128"/>
      <c r="J18" s="26"/>
      <c r="K18" s="39"/>
      <c r="L18" s="124"/>
    </row>
    <row r="19" spans="2:12" ht="14.25" x14ac:dyDescent="0.25">
      <c r="B19" s="23" t="s">
        <v>213</v>
      </c>
      <c r="C19" s="26">
        <v>3696</v>
      </c>
      <c r="D19" s="26">
        <v>0</v>
      </c>
      <c r="E19" s="26">
        <v>3095</v>
      </c>
      <c r="F19" s="26">
        <f t="shared" si="0"/>
        <v>6791</v>
      </c>
      <c r="G19" s="26"/>
      <c r="H19" s="26">
        <v>330113</v>
      </c>
      <c r="I19" s="26">
        <v>4789</v>
      </c>
      <c r="J19" s="26">
        <f t="shared" si="1"/>
        <v>334902</v>
      </c>
      <c r="K19" s="39"/>
      <c r="L19" s="124">
        <f>+F19+J19</f>
        <v>341693</v>
      </c>
    </row>
    <row r="20" spans="2:12" ht="6" customHeight="1" x14ac:dyDescent="0.25">
      <c r="B20" s="23"/>
      <c r="C20" s="143"/>
      <c r="D20" s="128"/>
      <c r="E20" s="128"/>
      <c r="F20" s="26"/>
      <c r="G20" s="26"/>
      <c r="H20" s="128"/>
      <c r="I20" s="128"/>
      <c r="J20" s="26"/>
      <c r="K20" s="39"/>
      <c r="L20" s="124"/>
    </row>
    <row r="21" spans="2:12" ht="14.25" x14ac:dyDescent="0.25">
      <c r="B21" s="23" t="s">
        <v>208</v>
      </c>
      <c r="C21" s="26">
        <v>42497</v>
      </c>
      <c r="D21" s="26">
        <v>0</v>
      </c>
      <c r="E21" s="26">
        <v>2017</v>
      </c>
      <c r="F21" s="26">
        <f t="shared" si="0"/>
        <v>44514</v>
      </c>
      <c r="G21" s="26"/>
      <c r="H21" s="26">
        <v>959497</v>
      </c>
      <c r="I21" s="26">
        <v>0</v>
      </c>
      <c r="J21" s="26">
        <f t="shared" si="1"/>
        <v>959497</v>
      </c>
      <c r="K21" s="39"/>
      <c r="L21" s="124">
        <f>+F21+J21</f>
        <v>1004011</v>
      </c>
    </row>
    <row r="22" spans="2:12" ht="6" customHeight="1" x14ac:dyDescent="0.25">
      <c r="B22" s="23"/>
      <c r="C22" s="39"/>
      <c r="D22" s="39"/>
      <c r="E22" s="39"/>
      <c r="F22" s="39"/>
      <c r="G22" s="39"/>
      <c r="H22" s="39"/>
      <c r="I22" s="39"/>
      <c r="J22" s="39"/>
      <c r="K22" s="39"/>
      <c r="L22" s="261"/>
    </row>
    <row r="23" spans="2:12" ht="14.25" x14ac:dyDescent="0.25">
      <c r="B23" s="23" t="s">
        <v>206</v>
      </c>
      <c r="C23" s="261">
        <f>SUM(C13:C21)</f>
        <v>112508</v>
      </c>
      <c r="D23" s="261">
        <f>SUM(D13:D21)</f>
        <v>3593525</v>
      </c>
      <c r="E23" s="261">
        <f>SUM(E13:E21)</f>
        <v>409300</v>
      </c>
      <c r="F23" s="261">
        <f>SUM(F13:F21)</f>
        <v>4115333</v>
      </c>
      <c r="G23" s="261"/>
      <c r="H23" s="261">
        <f>SUM(H13:H21)</f>
        <v>1704414</v>
      </c>
      <c r="I23" s="261">
        <f>SUM(I13:I21)</f>
        <v>82180</v>
      </c>
      <c r="J23" s="261">
        <f>SUM(J13:J21)</f>
        <v>1786594</v>
      </c>
      <c r="K23" s="39"/>
      <c r="L23" s="261">
        <f>+F23+J23</f>
        <v>5901927</v>
      </c>
    </row>
    <row r="24" spans="2:12" ht="6" customHeight="1" thickBot="1" x14ac:dyDescent="0.3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265"/>
    </row>
    <row r="25" spans="2:12" ht="14.25" x14ac:dyDescent="0.25">
      <c r="B25" s="262" t="s">
        <v>227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2:12" ht="14.25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266"/>
    </row>
    <row r="27" spans="2:12" ht="14.25" x14ac:dyDescent="0.25">
      <c r="B27" s="387" t="s">
        <v>228</v>
      </c>
      <c r="C27" s="405"/>
      <c r="D27" s="405"/>
      <c r="E27" s="405"/>
      <c r="F27" s="405"/>
      <c r="G27" s="405"/>
      <c r="H27" s="405"/>
      <c r="I27" s="405"/>
      <c r="J27" s="405"/>
      <c r="K27" s="405"/>
      <c r="L27" s="406"/>
    </row>
    <row r="28" spans="2:12" ht="5.0999999999999996" customHeight="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s="258" customFormat="1" ht="23.25" customHeight="1" x14ac:dyDescent="0.25">
      <c r="B29" s="83"/>
      <c r="C29" s="409" t="s">
        <v>204</v>
      </c>
      <c r="D29" s="409"/>
      <c r="E29" s="409"/>
      <c r="F29" s="409"/>
      <c r="G29" s="83"/>
      <c r="H29" s="409" t="s">
        <v>205</v>
      </c>
      <c r="I29" s="409"/>
      <c r="J29" s="409"/>
      <c r="K29" s="83"/>
      <c r="L29" s="411" t="s">
        <v>206</v>
      </c>
    </row>
    <row r="30" spans="2:12" s="258" customFormat="1" ht="1.5" customHeight="1" x14ac:dyDescent="0.25">
      <c r="B30" s="240"/>
      <c r="C30" s="165"/>
      <c r="D30" s="165"/>
      <c r="E30" s="165"/>
      <c r="F30" s="165"/>
      <c r="G30" s="240"/>
      <c r="H30" s="165"/>
      <c r="I30" s="165"/>
      <c r="J30" s="165"/>
      <c r="K30" s="240"/>
      <c r="L30" s="411"/>
    </row>
    <row r="31" spans="2:12" s="259" customFormat="1" ht="30.75" customHeight="1" x14ac:dyDescent="0.25">
      <c r="B31" s="109"/>
      <c r="C31" s="86" t="s">
        <v>99</v>
      </c>
      <c r="D31" s="86" t="s">
        <v>207</v>
      </c>
      <c r="E31" s="86" t="s">
        <v>208</v>
      </c>
      <c r="F31" s="86" t="s">
        <v>39</v>
      </c>
      <c r="G31" s="86"/>
      <c r="H31" s="86" t="s">
        <v>209</v>
      </c>
      <c r="I31" s="86" t="s">
        <v>208</v>
      </c>
      <c r="J31" s="86" t="s">
        <v>39</v>
      </c>
      <c r="K31" s="86"/>
      <c r="L31" s="411"/>
    </row>
    <row r="32" spans="2:12" ht="5.0999999999999996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ht="14.25" x14ac:dyDescent="0.25">
      <c r="B33" s="23" t="s">
        <v>210</v>
      </c>
      <c r="C33" s="26">
        <v>86354</v>
      </c>
      <c r="D33" s="26">
        <v>2483866</v>
      </c>
      <c r="E33" s="26">
        <v>299164</v>
      </c>
      <c r="F33" s="26">
        <f>SUM(C33:E33)</f>
        <v>2869384</v>
      </c>
      <c r="G33" s="26"/>
      <c r="H33" s="26">
        <v>10755</v>
      </c>
      <c r="I33" s="26">
        <v>10436</v>
      </c>
      <c r="J33" s="26">
        <f>SUM(H33:I33)</f>
        <v>21191</v>
      </c>
      <c r="K33" s="39"/>
      <c r="L33" s="124">
        <f>+F33+J33</f>
        <v>2890575</v>
      </c>
    </row>
    <row r="34" spans="2:12" ht="6" customHeight="1" x14ac:dyDescent="0.25">
      <c r="B34" s="23"/>
      <c r="C34" s="10"/>
      <c r="D34" s="26"/>
      <c r="E34" s="26"/>
      <c r="F34" s="26"/>
      <c r="G34" s="26"/>
      <c r="H34" s="26"/>
      <c r="I34" s="26"/>
      <c r="J34" s="26"/>
      <c r="K34" s="39"/>
      <c r="L34" s="124"/>
    </row>
    <row r="35" spans="2:12" ht="14.25" x14ac:dyDescent="0.25">
      <c r="B35" s="23" t="s">
        <v>211</v>
      </c>
      <c r="C35" s="26">
        <v>0</v>
      </c>
      <c r="D35" s="26">
        <v>0</v>
      </c>
      <c r="E35" s="26">
        <v>0</v>
      </c>
      <c r="F35" s="26">
        <f t="shared" ref="F35:F41" si="2">SUM(C35:E35)</f>
        <v>0</v>
      </c>
      <c r="G35" s="26"/>
      <c r="H35" s="26">
        <v>0</v>
      </c>
      <c r="I35" s="26">
        <v>0</v>
      </c>
      <c r="J35" s="26">
        <f t="shared" ref="J35:J41" si="3">SUM(H35:I35)</f>
        <v>0</v>
      </c>
      <c r="K35" s="39"/>
      <c r="L35" s="124">
        <f>+F35+J35</f>
        <v>0</v>
      </c>
    </row>
    <row r="36" spans="2:12" ht="6" customHeight="1" x14ac:dyDescent="0.25">
      <c r="B36" s="23"/>
      <c r="C36" s="143"/>
      <c r="D36" s="128"/>
      <c r="E36" s="128"/>
      <c r="F36" s="26"/>
      <c r="G36" s="26"/>
      <c r="H36" s="128"/>
      <c r="I36" s="128"/>
      <c r="J36" s="26"/>
      <c r="K36" s="39"/>
      <c r="L36" s="124"/>
    </row>
    <row r="37" spans="2:12" ht="14.25" x14ac:dyDescent="0.25">
      <c r="B37" s="23" t="s">
        <v>212</v>
      </c>
      <c r="C37" s="26">
        <v>17531</v>
      </c>
      <c r="D37" s="26">
        <v>1025058</v>
      </c>
      <c r="E37" s="26">
        <v>175509</v>
      </c>
      <c r="F37" s="26">
        <f t="shared" si="2"/>
        <v>1218098</v>
      </c>
      <c r="G37" s="26"/>
      <c r="H37" s="26">
        <v>0</v>
      </c>
      <c r="I37" s="26">
        <v>19013</v>
      </c>
      <c r="J37" s="26">
        <f t="shared" si="3"/>
        <v>19013</v>
      </c>
      <c r="K37" s="39"/>
      <c r="L37" s="124">
        <f>+F37+J37</f>
        <v>1237111</v>
      </c>
    </row>
    <row r="38" spans="2:12" ht="5.25" customHeight="1" x14ac:dyDescent="0.25">
      <c r="B38" s="23"/>
      <c r="C38" s="143"/>
      <c r="D38" s="128"/>
      <c r="E38" s="128"/>
      <c r="F38" s="26"/>
      <c r="G38" s="26"/>
      <c r="H38" s="128"/>
      <c r="I38" s="128"/>
      <c r="J38" s="26"/>
      <c r="K38" s="39"/>
      <c r="L38" s="124"/>
    </row>
    <row r="39" spans="2:12" ht="14.25" x14ac:dyDescent="0.25">
      <c r="B39" s="23" t="s">
        <v>213</v>
      </c>
      <c r="C39" s="26">
        <v>8352</v>
      </c>
      <c r="D39" s="26">
        <v>0</v>
      </c>
      <c r="E39" s="26">
        <v>5580</v>
      </c>
      <c r="F39" s="26">
        <f t="shared" si="2"/>
        <v>13932</v>
      </c>
      <c r="G39" s="26"/>
      <c r="H39" s="26">
        <v>0</v>
      </c>
      <c r="I39" s="26">
        <v>0</v>
      </c>
      <c r="J39" s="26">
        <f t="shared" si="3"/>
        <v>0</v>
      </c>
      <c r="K39" s="39"/>
      <c r="L39" s="124">
        <f>+F39+J39</f>
        <v>13932</v>
      </c>
    </row>
    <row r="40" spans="2:12" ht="6" customHeight="1" x14ac:dyDescent="0.25">
      <c r="B40" s="23"/>
      <c r="C40" s="10"/>
      <c r="D40" s="26"/>
      <c r="E40" s="26"/>
      <c r="F40" s="26"/>
      <c r="G40" s="26"/>
      <c r="H40" s="26"/>
      <c r="I40" s="26"/>
      <c r="J40" s="26"/>
      <c r="K40" s="39"/>
      <c r="L40" s="124"/>
    </row>
    <row r="41" spans="2:12" ht="14.25" x14ac:dyDescent="0.25">
      <c r="B41" s="23" t="s">
        <v>208</v>
      </c>
      <c r="C41" s="26">
        <v>52852</v>
      </c>
      <c r="D41" s="26">
        <v>0</v>
      </c>
      <c r="E41" s="26">
        <v>0</v>
      </c>
      <c r="F41" s="26">
        <f t="shared" si="2"/>
        <v>52852</v>
      </c>
      <c r="G41" s="26"/>
      <c r="H41" s="26">
        <v>0</v>
      </c>
      <c r="I41" s="26">
        <v>0</v>
      </c>
      <c r="J41" s="26">
        <f t="shared" si="3"/>
        <v>0</v>
      </c>
      <c r="K41" s="39"/>
      <c r="L41" s="124">
        <f>+F41+J41</f>
        <v>52852</v>
      </c>
    </row>
    <row r="42" spans="2:12" ht="5.0999999999999996" customHeight="1" x14ac:dyDescent="0.25">
      <c r="B42" s="23"/>
      <c r="C42" s="39"/>
      <c r="D42" s="39"/>
      <c r="E42" s="39"/>
      <c r="F42" s="24"/>
      <c r="G42" s="39"/>
      <c r="H42" s="39"/>
      <c r="I42" s="39"/>
      <c r="J42" s="261"/>
      <c r="K42" s="39"/>
      <c r="L42" s="261"/>
    </row>
    <row r="43" spans="2:12" ht="13.5" customHeight="1" x14ac:dyDescent="0.25">
      <c r="B43" s="23" t="s">
        <v>206</v>
      </c>
      <c r="C43" s="261">
        <f>SUM(C32:C41)</f>
        <v>165089</v>
      </c>
      <c r="D43" s="261">
        <f t="shared" ref="D43:L43" si="4">SUM(D32:D41)</f>
        <v>3508924</v>
      </c>
      <c r="E43" s="261">
        <f t="shared" si="4"/>
        <v>480253</v>
      </c>
      <c r="F43" s="261">
        <f t="shared" si="4"/>
        <v>4154266</v>
      </c>
      <c r="G43" s="261">
        <f t="shared" si="4"/>
        <v>0</v>
      </c>
      <c r="H43" s="261">
        <f t="shared" si="4"/>
        <v>10755</v>
      </c>
      <c r="I43" s="261">
        <f t="shared" si="4"/>
        <v>29449</v>
      </c>
      <c r="J43" s="261">
        <f t="shared" si="4"/>
        <v>40204</v>
      </c>
      <c r="K43" s="261">
        <f t="shared" si="4"/>
        <v>0</v>
      </c>
      <c r="L43" s="261">
        <f t="shared" si="4"/>
        <v>4194470</v>
      </c>
    </row>
    <row r="44" spans="2:12" ht="5.0999999999999996" customHeight="1" thickBot="1" x14ac:dyDescent="0.3">
      <c r="B44" s="43"/>
      <c r="C44" s="267"/>
      <c r="D44" s="267"/>
      <c r="E44" s="267"/>
      <c r="F44" s="267"/>
      <c r="G44" s="267"/>
      <c r="H44" s="267"/>
      <c r="I44" s="267"/>
      <c r="J44" s="267"/>
      <c r="K44" s="267"/>
      <c r="L44" s="267"/>
    </row>
    <row r="45" spans="2:12" s="197" customFormat="1" ht="14.25" x14ac:dyDescent="0.25">
      <c r="B45" s="262" t="s">
        <v>229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</row>
  </sheetData>
  <mergeCells count="9">
    <mergeCell ref="C29:F29"/>
    <mergeCell ref="H29:J29"/>
    <mergeCell ref="L29:L31"/>
    <mergeCell ref="B5:G5"/>
    <mergeCell ref="B7:L7"/>
    <mergeCell ref="C9:F9"/>
    <mergeCell ref="H9:J9"/>
    <mergeCell ref="L9:L11"/>
    <mergeCell ref="B27:L27"/>
  </mergeCells>
  <pageMargins left="0.65" right="0.75" top="0.28999999999999998" bottom="0.26" header="0" footer="0"/>
  <pageSetup paperSize="9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D267-9804-4BE9-8877-9205B2DEAD62}">
  <dimension ref="B1:L46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3" width="13.7109375" style="146" customWidth="1"/>
    <col min="4" max="4" width="11.7109375" style="146" bestFit="1" customWidth="1"/>
    <col min="5" max="5" width="11.85546875" style="146" customWidth="1"/>
    <col min="6" max="6" width="11.7109375" style="146" customWidth="1"/>
    <col min="7" max="7" width="3.7109375" style="146" customWidth="1"/>
    <col min="8" max="8" width="12.140625" style="146" customWidth="1"/>
    <col min="9" max="9" width="11.42578125" style="146"/>
    <col min="10" max="10" width="11.7109375" style="146" bestFit="1" customWidth="1"/>
    <col min="11" max="11" width="2.7109375" style="146" customWidth="1"/>
    <col min="12" max="16384" width="11.42578125" style="146"/>
  </cols>
  <sheetData>
    <row r="1" spans="2:12" s="3" customFormat="1" ht="9.75" customHeight="1" x14ac:dyDescent="0.25"/>
    <row r="2" spans="2:12" s="3" customFormat="1" ht="15.75" customHeight="1" x14ac:dyDescent="0.25"/>
    <row r="3" spans="2:12" s="3" customFormat="1" ht="14.25" x14ac:dyDescent="0.25"/>
    <row r="4" spans="2:12" s="3" customFormat="1" ht="15.75" customHeight="1" x14ac:dyDescent="0.25"/>
    <row r="5" spans="2:12" s="3" customFormat="1" ht="31.5" customHeight="1" x14ac:dyDescent="0.25">
      <c r="B5" s="383" t="s">
        <v>0</v>
      </c>
      <c r="C5" s="383"/>
      <c r="D5" s="383"/>
      <c r="E5" s="383"/>
      <c r="F5" s="383"/>
      <c r="G5" s="383"/>
      <c r="H5" s="7"/>
      <c r="I5" s="7"/>
      <c r="J5" s="50"/>
    </row>
    <row r="6" spans="2:12" ht="5.0999999999999996" customHeight="1" x14ac:dyDescent="0.2"/>
    <row r="7" spans="2:12" ht="14.25" x14ac:dyDescent="0.25">
      <c r="B7" s="387" t="s">
        <v>230</v>
      </c>
      <c r="C7" s="405"/>
      <c r="D7" s="405"/>
      <c r="E7" s="405"/>
      <c r="F7" s="405"/>
      <c r="G7" s="405"/>
      <c r="H7" s="405"/>
      <c r="I7" s="405"/>
      <c r="J7" s="405"/>
      <c r="K7" s="405"/>
      <c r="L7" s="406"/>
    </row>
    <row r="8" spans="2:12" ht="5.0999999999999996" customHeight="1" x14ac:dyDescent="0.25">
      <c r="B8" s="48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2" s="258" customFormat="1" ht="23.25" customHeight="1" x14ac:dyDescent="0.25">
      <c r="B9" s="83"/>
      <c r="C9" s="409" t="s">
        <v>204</v>
      </c>
      <c r="D9" s="409"/>
      <c r="E9" s="409"/>
      <c r="F9" s="409"/>
      <c r="G9" s="83"/>
      <c r="H9" s="409" t="s">
        <v>205</v>
      </c>
      <c r="I9" s="409"/>
      <c r="J9" s="409"/>
      <c r="K9" s="83"/>
      <c r="L9" s="411" t="s">
        <v>206</v>
      </c>
    </row>
    <row r="10" spans="2:12" s="258" customFormat="1" ht="1.5" customHeight="1" x14ac:dyDescent="0.25">
      <c r="B10" s="240"/>
      <c r="C10" s="165"/>
      <c r="D10" s="165"/>
      <c r="E10" s="165"/>
      <c r="F10" s="165"/>
      <c r="G10" s="240"/>
      <c r="H10" s="165"/>
      <c r="I10" s="165"/>
      <c r="J10" s="165"/>
      <c r="K10" s="240"/>
      <c r="L10" s="411"/>
    </row>
    <row r="11" spans="2:12" s="259" customFormat="1" ht="30.75" customHeight="1" x14ac:dyDescent="0.25">
      <c r="B11" s="109"/>
      <c r="C11" s="86" t="s">
        <v>99</v>
      </c>
      <c r="D11" s="86" t="s">
        <v>207</v>
      </c>
      <c r="E11" s="86" t="s">
        <v>208</v>
      </c>
      <c r="F11" s="86" t="s">
        <v>39</v>
      </c>
      <c r="G11" s="86"/>
      <c r="H11" s="86" t="s">
        <v>209</v>
      </c>
      <c r="I11" s="86" t="s">
        <v>208</v>
      </c>
      <c r="J11" s="86" t="s">
        <v>39</v>
      </c>
      <c r="K11" s="86"/>
      <c r="L11" s="411"/>
    </row>
    <row r="12" spans="2:12" ht="5.0999999999999996" customHeight="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2" ht="14.25" x14ac:dyDescent="0.25">
      <c r="B13" s="23" t="s">
        <v>210</v>
      </c>
      <c r="C13" s="26">
        <v>399156</v>
      </c>
      <c r="D13" s="26">
        <v>9173814</v>
      </c>
      <c r="E13" s="26">
        <v>1973321</v>
      </c>
      <c r="F13" s="26">
        <f>SUM(C13:E13)</f>
        <v>11546291</v>
      </c>
      <c r="G13" s="26"/>
      <c r="H13" s="26">
        <v>1632434</v>
      </c>
      <c r="I13" s="26">
        <v>818227</v>
      </c>
      <c r="J13" s="26">
        <f>SUM(H13:I13)</f>
        <v>2450661</v>
      </c>
      <c r="K13" s="39"/>
      <c r="L13" s="124">
        <f>+F13+J13</f>
        <v>13996952</v>
      </c>
    </row>
    <row r="14" spans="2:12" ht="6" customHeight="1" x14ac:dyDescent="0.25">
      <c r="B14" s="23"/>
      <c r="C14" s="143"/>
      <c r="D14" s="260"/>
      <c r="E14" s="260"/>
      <c r="F14" s="26"/>
      <c r="G14" s="128"/>
      <c r="H14" s="260"/>
      <c r="I14" s="260"/>
      <c r="J14" s="26"/>
      <c r="K14" s="39"/>
      <c r="L14" s="124"/>
    </row>
    <row r="15" spans="2:12" ht="14.25" x14ac:dyDescent="0.25">
      <c r="B15" s="23" t="s">
        <v>211</v>
      </c>
      <c r="C15" s="26">
        <v>34488</v>
      </c>
      <c r="D15" s="26">
        <v>888533</v>
      </c>
      <c r="E15" s="26">
        <v>139069</v>
      </c>
      <c r="F15" s="26">
        <f>SUM(C15:E15)</f>
        <v>1062090</v>
      </c>
      <c r="G15" s="26"/>
      <c r="H15" s="26">
        <v>0</v>
      </c>
      <c r="I15" s="26">
        <v>20000</v>
      </c>
      <c r="J15" s="26">
        <f t="shared" ref="J15:J21" si="0">SUM(H15:I15)</f>
        <v>20000</v>
      </c>
      <c r="K15" s="39"/>
      <c r="L15" s="124">
        <f>+F15+J15</f>
        <v>1082090</v>
      </c>
    </row>
    <row r="16" spans="2:12" ht="6" customHeight="1" x14ac:dyDescent="0.25">
      <c r="B16" s="23"/>
      <c r="C16" s="143"/>
      <c r="D16" s="260"/>
      <c r="E16" s="260"/>
      <c r="F16" s="26"/>
      <c r="G16" s="128"/>
      <c r="H16" s="260"/>
      <c r="I16" s="260"/>
      <c r="J16" s="26"/>
      <c r="K16" s="39"/>
      <c r="L16" s="124"/>
    </row>
    <row r="17" spans="2:12" ht="14.25" x14ac:dyDescent="0.25">
      <c r="B17" s="23" t="s">
        <v>212</v>
      </c>
      <c r="C17" s="26">
        <v>17469</v>
      </c>
      <c r="D17" s="26">
        <v>835267</v>
      </c>
      <c r="E17" s="26">
        <v>263695</v>
      </c>
      <c r="F17" s="26">
        <f>SUM(C17:E17)</f>
        <v>1116431</v>
      </c>
      <c r="G17" s="26"/>
      <c r="H17" s="26">
        <v>0</v>
      </c>
      <c r="I17" s="26">
        <v>37756</v>
      </c>
      <c r="J17" s="26">
        <f t="shared" si="0"/>
        <v>37756</v>
      </c>
      <c r="K17" s="39"/>
      <c r="L17" s="124">
        <f>+F17+J17</f>
        <v>1154187</v>
      </c>
    </row>
    <row r="18" spans="2:12" ht="6" customHeight="1" x14ac:dyDescent="0.25">
      <c r="B18" s="23"/>
      <c r="C18" s="143"/>
      <c r="D18" s="128"/>
      <c r="E18" s="128"/>
      <c r="F18" s="26"/>
      <c r="G18" s="128"/>
      <c r="H18" s="128"/>
      <c r="I18" s="128"/>
      <c r="J18" s="26"/>
      <c r="K18" s="39"/>
      <c r="L18" s="124"/>
    </row>
    <row r="19" spans="2:12" ht="14.25" x14ac:dyDescent="0.25">
      <c r="B19" s="23" t="s">
        <v>213</v>
      </c>
      <c r="C19" s="26">
        <v>12259</v>
      </c>
      <c r="D19" s="26">
        <v>0</v>
      </c>
      <c r="E19" s="26">
        <v>48328</v>
      </c>
      <c r="F19" s="26">
        <f>SUM(C19:E19)</f>
        <v>60587</v>
      </c>
      <c r="G19" s="26"/>
      <c r="H19" s="26">
        <v>3520940</v>
      </c>
      <c r="I19" s="26">
        <v>0</v>
      </c>
      <c r="J19" s="26">
        <f t="shared" si="0"/>
        <v>3520940</v>
      </c>
      <c r="K19" s="39"/>
      <c r="L19" s="124">
        <f>+F19+J19</f>
        <v>3581527</v>
      </c>
    </row>
    <row r="20" spans="2:12" ht="6" customHeight="1" x14ac:dyDescent="0.25">
      <c r="B20" s="23"/>
      <c r="C20" s="143"/>
      <c r="D20" s="128"/>
      <c r="E20" s="128"/>
      <c r="F20" s="26"/>
      <c r="G20" s="128"/>
      <c r="H20" s="128"/>
      <c r="I20" s="128"/>
      <c r="J20" s="26"/>
      <c r="K20" s="39"/>
      <c r="L20" s="124"/>
    </row>
    <row r="21" spans="2:12" ht="14.25" x14ac:dyDescent="0.25">
      <c r="B21" s="23" t="s">
        <v>208</v>
      </c>
      <c r="C21" s="26">
        <v>42500</v>
      </c>
      <c r="D21" s="26">
        <v>0</v>
      </c>
      <c r="E21" s="26">
        <v>0</v>
      </c>
      <c r="F21" s="26">
        <f>SUM(C21:E21)</f>
        <v>42500</v>
      </c>
      <c r="G21" s="26"/>
      <c r="H21" s="26">
        <v>0</v>
      </c>
      <c r="I21" s="26">
        <v>0</v>
      </c>
      <c r="J21" s="26">
        <f t="shared" si="0"/>
        <v>0</v>
      </c>
      <c r="K21" s="39"/>
      <c r="L21" s="124">
        <f>+F21+J21</f>
        <v>42500</v>
      </c>
    </row>
    <row r="22" spans="2:12" ht="6" customHeight="1" x14ac:dyDescent="0.25">
      <c r="B22" s="23"/>
      <c r="C22" s="39"/>
      <c r="D22" s="39"/>
      <c r="E22" s="39"/>
      <c r="F22" s="39"/>
      <c r="G22" s="39"/>
      <c r="H22" s="261"/>
      <c r="I22" s="261"/>
      <c r="J22" s="261"/>
      <c r="K22" s="39"/>
      <c r="L22" s="261"/>
    </row>
    <row r="23" spans="2:12" ht="14.25" x14ac:dyDescent="0.25">
      <c r="B23" s="23" t="s">
        <v>206</v>
      </c>
      <c r="C23" s="261">
        <f>SUM(C13:C21)</f>
        <v>505872</v>
      </c>
      <c r="D23" s="261">
        <f>SUM(D13:D21)</f>
        <v>10897614</v>
      </c>
      <c r="E23" s="261">
        <f>SUM(E13:E21)</f>
        <v>2424413</v>
      </c>
      <c r="F23" s="261">
        <f>SUM(F13:F21)</f>
        <v>13827899</v>
      </c>
      <c r="G23" s="261"/>
      <c r="H23" s="261">
        <f>SUM(H13:H21)</f>
        <v>5153374</v>
      </c>
      <c r="I23" s="261">
        <f>SUM(I13:I21)</f>
        <v>875983</v>
      </c>
      <c r="J23" s="261">
        <f>SUM(J13:J21)</f>
        <v>6029357</v>
      </c>
      <c r="K23" s="39"/>
      <c r="L23" s="261">
        <f>+F23+J23</f>
        <v>19857256</v>
      </c>
    </row>
    <row r="24" spans="2:12" ht="5.0999999999999996" customHeight="1" thickBot="1" x14ac:dyDescent="0.3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2:12" ht="14.25" x14ac:dyDescent="0.25">
      <c r="B25" s="262" t="s">
        <v>231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2:12" ht="9.75" customHeight="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266"/>
    </row>
    <row r="27" spans="2:12" ht="12.75" customHeight="1" x14ac:dyDescent="0.25">
      <c r="B27" s="387" t="s">
        <v>232</v>
      </c>
      <c r="C27" s="405"/>
      <c r="D27" s="405"/>
      <c r="E27" s="405"/>
      <c r="F27" s="405"/>
      <c r="G27" s="405"/>
      <c r="H27" s="405"/>
      <c r="I27" s="405"/>
      <c r="J27" s="405"/>
      <c r="K27" s="405"/>
      <c r="L27" s="406"/>
    </row>
    <row r="28" spans="2:12" ht="5.0999999999999996" customHeight="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s="258" customFormat="1" ht="23.25" customHeight="1" x14ac:dyDescent="0.25">
      <c r="B29" s="83"/>
      <c r="C29" s="409" t="s">
        <v>204</v>
      </c>
      <c r="D29" s="409"/>
      <c r="E29" s="409"/>
      <c r="F29" s="409"/>
      <c r="G29" s="83"/>
      <c r="H29" s="409" t="s">
        <v>205</v>
      </c>
      <c r="I29" s="409"/>
      <c r="J29" s="409"/>
      <c r="K29" s="83"/>
      <c r="L29" s="411" t="s">
        <v>206</v>
      </c>
    </row>
    <row r="30" spans="2:12" s="258" customFormat="1" ht="1.5" customHeight="1" x14ac:dyDescent="0.25">
      <c r="B30" s="240"/>
      <c r="C30" s="165"/>
      <c r="D30" s="165"/>
      <c r="E30" s="165"/>
      <c r="F30" s="165"/>
      <c r="G30" s="240"/>
      <c r="H30" s="165"/>
      <c r="I30" s="165"/>
      <c r="J30" s="165"/>
      <c r="K30" s="240"/>
      <c r="L30" s="411"/>
    </row>
    <row r="31" spans="2:12" s="259" customFormat="1" ht="30.75" customHeight="1" x14ac:dyDescent="0.25">
      <c r="B31" s="109"/>
      <c r="C31" s="86" t="s">
        <v>99</v>
      </c>
      <c r="D31" s="86" t="s">
        <v>207</v>
      </c>
      <c r="E31" s="86" t="s">
        <v>208</v>
      </c>
      <c r="F31" s="86" t="s">
        <v>39</v>
      </c>
      <c r="G31" s="86"/>
      <c r="H31" s="86" t="s">
        <v>209</v>
      </c>
      <c r="I31" s="86" t="s">
        <v>208</v>
      </c>
      <c r="J31" s="86" t="s">
        <v>39</v>
      </c>
      <c r="K31" s="86"/>
      <c r="L31" s="411"/>
    </row>
    <row r="32" spans="2:12" ht="5.0999999999999996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ht="14.25" x14ac:dyDescent="0.25">
      <c r="B33" s="23" t="s">
        <v>210</v>
      </c>
      <c r="C33" s="26">
        <v>391438</v>
      </c>
      <c r="D33" s="26">
        <v>8462121</v>
      </c>
      <c r="E33" s="26">
        <v>2584943</v>
      </c>
      <c r="F33" s="26">
        <f>SUM(C33:E33)</f>
        <v>11438502</v>
      </c>
      <c r="G33" s="39"/>
      <c r="H33" s="26">
        <v>66536</v>
      </c>
      <c r="I33" s="26">
        <v>202759</v>
      </c>
      <c r="J33" s="26">
        <f>SUM(H33:I33)</f>
        <v>269295</v>
      </c>
      <c r="K33" s="39"/>
      <c r="L33" s="124">
        <f>+F33+J33</f>
        <v>11707797</v>
      </c>
    </row>
    <row r="34" spans="2:12" ht="6" customHeight="1" x14ac:dyDescent="0.25">
      <c r="B34" s="23"/>
      <c r="C34" s="10"/>
      <c r="D34" s="39"/>
      <c r="E34" s="39"/>
      <c r="F34" s="26"/>
      <c r="G34" s="39"/>
      <c r="H34" s="39"/>
      <c r="I34" s="39"/>
      <c r="J34" s="26"/>
      <c r="K34" s="39"/>
      <c r="L34" s="124"/>
    </row>
    <row r="35" spans="2:12" ht="14.25" x14ac:dyDescent="0.25">
      <c r="B35" s="23" t="s">
        <v>211</v>
      </c>
      <c r="C35" s="26">
        <v>2710</v>
      </c>
      <c r="D35" s="26">
        <v>61110</v>
      </c>
      <c r="E35" s="26">
        <v>17823</v>
      </c>
      <c r="F35" s="26">
        <f>SUM(C35:E35)</f>
        <v>81643</v>
      </c>
      <c r="G35" s="39"/>
      <c r="H35" s="26">
        <v>0</v>
      </c>
      <c r="I35" s="26">
        <v>39265</v>
      </c>
      <c r="J35" s="26">
        <f>SUM(H35:I35)</f>
        <v>39265</v>
      </c>
      <c r="K35" s="39"/>
      <c r="L35" s="124">
        <f>+F35+J35</f>
        <v>120908</v>
      </c>
    </row>
    <row r="36" spans="2:12" ht="6" customHeight="1" x14ac:dyDescent="0.25">
      <c r="B36" s="23"/>
      <c r="C36" s="143"/>
      <c r="D36" s="260"/>
      <c r="E36" s="260"/>
      <c r="F36" s="26"/>
      <c r="G36" s="260"/>
      <c r="H36" s="260"/>
      <c r="I36" s="260"/>
      <c r="J36" s="26"/>
      <c r="K36" s="39"/>
      <c r="L36" s="124"/>
    </row>
    <row r="37" spans="2:12" ht="14.25" x14ac:dyDescent="0.25">
      <c r="B37" s="23" t="s">
        <v>212</v>
      </c>
      <c r="C37" s="268">
        <v>14444</v>
      </c>
      <c r="D37" s="268">
        <v>1035686</v>
      </c>
      <c r="E37" s="268">
        <v>274450</v>
      </c>
      <c r="F37" s="268">
        <f>SUM(C37:E37)</f>
        <v>1324580</v>
      </c>
      <c r="G37" s="269"/>
      <c r="H37" s="268">
        <v>0</v>
      </c>
      <c r="I37" s="268">
        <v>0</v>
      </c>
      <c r="J37" s="268">
        <f>SUM(H37:I37)</f>
        <v>0</v>
      </c>
      <c r="K37" s="269"/>
      <c r="L37" s="270">
        <f>+F37+J37</f>
        <v>1324580</v>
      </c>
    </row>
    <row r="38" spans="2:12" ht="6" customHeight="1" x14ac:dyDescent="0.25">
      <c r="B38" s="23"/>
      <c r="C38" s="143"/>
      <c r="D38" s="128"/>
      <c r="E38" s="128"/>
      <c r="F38" s="26"/>
      <c r="G38" s="128"/>
      <c r="H38" s="26"/>
      <c r="I38" s="26"/>
      <c r="J38" s="26"/>
      <c r="K38" s="39"/>
      <c r="L38" s="124"/>
    </row>
    <row r="39" spans="2:12" ht="14.25" x14ac:dyDescent="0.25">
      <c r="B39" s="23" t="s">
        <v>213</v>
      </c>
      <c r="C39" s="26">
        <v>23625</v>
      </c>
      <c r="D39" s="26">
        <v>0</v>
      </c>
      <c r="E39" s="26">
        <v>60425</v>
      </c>
      <c r="F39" s="26">
        <f>SUM(C39:E39)</f>
        <v>84050</v>
      </c>
      <c r="G39" s="39"/>
      <c r="H39" s="26">
        <v>0</v>
      </c>
      <c r="I39" s="26">
        <v>0</v>
      </c>
      <c r="J39" s="26">
        <f>SUM(H39:I39)</f>
        <v>0</v>
      </c>
      <c r="K39" s="39"/>
      <c r="L39" s="124">
        <f>+F39+J39</f>
        <v>84050</v>
      </c>
    </row>
    <row r="40" spans="2:12" ht="6" customHeight="1" x14ac:dyDescent="0.25">
      <c r="B40" s="23"/>
      <c r="C40" s="143"/>
      <c r="D40" s="128"/>
      <c r="E40" s="128"/>
      <c r="F40" s="26"/>
      <c r="G40" s="26"/>
      <c r="H40" s="26"/>
      <c r="I40" s="26"/>
      <c r="J40" s="26"/>
      <c r="K40" s="39"/>
      <c r="L40" s="124"/>
    </row>
    <row r="41" spans="2:12" ht="14.25" x14ac:dyDescent="0.25">
      <c r="B41" s="23" t="s">
        <v>208</v>
      </c>
      <c r="C41" s="26">
        <v>42498</v>
      </c>
      <c r="D41" s="26">
        <v>20400</v>
      </c>
      <c r="E41" s="26">
        <v>0</v>
      </c>
      <c r="F41" s="26">
        <f>SUM(C41:E41)</f>
        <v>62898</v>
      </c>
      <c r="G41" s="39"/>
      <c r="H41" s="26">
        <v>0</v>
      </c>
      <c r="I41" s="26">
        <v>0</v>
      </c>
      <c r="J41" s="26">
        <f>SUM(H41:I41)</f>
        <v>0</v>
      </c>
      <c r="K41" s="39"/>
      <c r="L41" s="124">
        <f>+F41+J41</f>
        <v>62898</v>
      </c>
    </row>
    <row r="42" spans="2:12" ht="5.0999999999999996" customHeight="1" x14ac:dyDescent="0.25">
      <c r="B42" s="23"/>
      <c r="C42" s="39"/>
      <c r="D42" s="39"/>
      <c r="E42" s="39"/>
      <c r="F42" s="26"/>
      <c r="G42" s="39"/>
      <c r="H42" s="39"/>
      <c r="I42" s="39"/>
      <c r="J42" s="24"/>
      <c r="K42" s="39"/>
      <c r="L42" s="261"/>
    </row>
    <row r="43" spans="2:12" ht="14.25" x14ac:dyDescent="0.25">
      <c r="B43" s="23" t="s">
        <v>206</v>
      </c>
      <c r="C43" s="261">
        <f>SUM(C33:C41)</f>
        <v>474715</v>
      </c>
      <c r="D43" s="261">
        <f>SUM(D33:D41)</f>
        <v>9579317</v>
      </c>
      <c r="E43" s="261">
        <f>SUM(E33:E41)</f>
        <v>2937641</v>
      </c>
      <c r="F43" s="261">
        <f>SUM(F33:F41)</f>
        <v>12991673</v>
      </c>
      <c r="G43" s="261"/>
      <c r="H43" s="261">
        <f>SUM(H33:H41)</f>
        <v>66536</v>
      </c>
      <c r="I43" s="261">
        <f>SUM(I33:I41)</f>
        <v>242024</v>
      </c>
      <c r="J43" s="261">
        <f>SUM(J33:J41)</f>
        <v>308560</v>
      </c>
      <c r="K43" s="39"/>
      <c r="L43" s="261">
        <f>+F43+J43</f>
        <v>13300233</v>
      </c>
    </row>
    <row r="44" spans="2:12" ht="5.0999999999999996" customHeight="1" thickBot="1" x14ac:dyDescent="0.3">
      <c r="B44" s="43"/>
      <c r="C44" s="267"/>
      <c r="D44" s="267"/>
      <c r="E44" s="267"/>
      <c r="F44" s="267"/>
      <c r="G44" s="267"/>
      <c r="H44" s="267"/>
      <c r="I44" s="267"/>
      <c r="J44" s="267"/>
      <c r="K44" s="271"/>
      <c r="L44" s="267"/>
    </row>
    <row r="45" spans="2:12" ht="14.25" x14ac:dyDescent="0.25">
      <c r="B45" s="262" t="s">
        <v>233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2:12" s="197" customFormat="1" x14ac:dyDescent="0.2"/>
  </sheetData>
  <mergeCells count="9">
    <mergeCell ref="C29:F29"/>
    <mergeCell ref="H29:J29"/>
    <mergeCell ref="L29:L31"/>
    <mergeCell ref="B5:G5"/>
    <mergeCell ref="B7:L7"/>
    <mergeCell ref="C9:F9"/>
    <mergeCell ref="H9:J9"/>
    <mergeCell ref="L9:L11"/>
    <mergeCell ref="B27:L27"/>
  </mergeCells>
  <pageMargins left="0.66" right="0.75" top="0.28000000000000003" bottom="0.26" header="0" footer="0"/>
  <pageSetup paperSize="9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7469-3B21-46B0-A55B-DED696EB1123}">
  <dimension ref="B1:N51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3" width="15" style="146" customWidth="1"/>
    <col min="4" max="4" width="13.42578125" style="146" customWidth="1"/>
    <col min="5" max="5" width="14.85546875" style="146" customWidth="1"/>
    <col min="6" max="6" width="12.5703125" style="146" customWidth="1"/>
    <col min="7" max="7" width="2.28515625" style="146" customWidth="1"/>
    <col min="8" max="8" width="13.140625" style="146" customWidth="1"/>
    <col min="9" max="9" width="12.7109375" style="146" customWidth="1"/>
    <col min="10" max="10" width="12" style="146" customWidth="1"/>
    <col min="11" max="11" width="2.7109375" style="146" customWidth="1"/>
    <col min="12" max="16384" width="11.42578125" style="146"/>
  </cols>
  <sheetData>
    <row r="1" spans="2:14" s="3" customFormat="1" ht="9.75" customHeight="1" x14ac:dyDescent="0.25"/>
    <row r="2" spans="2:14" s="3" customFormat="1" ht="15.75" customHeight="1" x14ac:dyDescent="0.25"/>
    <row r="3" spans="2:14" s="3" customFormat="1" ht="14.25" x14ac:dyDescent="0.25"/>
    <row r="4" spans="2:14" s="3" customFormat="1" ht="15.75" customHeight="1" x14ac:dyDescent="0.25"/>
    <row r="5" spans="2:14" s="3" customFormat="1" ht="31.5" customHeight="1" x14ac:dyDescent="0.25">
      <c r="B5" s="383" t="s">
        <v>0</v>
      </c>
      <c r="C5" s="383"/>
      <c r="D5" s="383"/>
      <c r="E5" s="383"/>
      <c r="F5" s="383"/>
      <c r="G5" s="383"/>
      <c r="H5" s="7"/>
      <c r="I5" s="7"/>
      <c r="J5" s="50"/>
    </row>
    <row r="6" spans="2:14" ht="5.0999999999999996" customHeight="1" x14ac:dyDescent="0.2"/>
    <row r="7" spans="2:14" ht="14.25" x14ac:dyDescent="0.25">
      <c r="B7" s="404" t="s">
        <v>234</v>
      </c>
      <c r="C7" s="405"/>
      <c r="D7" s="405"/>
      <c r="E7" s="405"/>
      <c r="F7" s="405"/>
      <c r="G7" s="405"/>
      <c r="H7" s="405"/>
      <c r="I7" s="405"/>
      <c r="J7" s="405"/>
      <c r="K7" s="405"/>
      <c r="L7" s="406"/>
    </row>
    <row r="8" spans="2:14" ht="5.0999999999999996" customHeight="1" x14ac:dyDescent="0.25">
      <c r="B8" s="48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2:14" s="258" customFormat="1" ht="23.25" customHeight="1" x14ac:dyDescent="0.25">
      <c r="B9" s="83"/>
      <c r="C9" s="409" t="s">
        <v>204</v>
      </c>
      <c r="D9" s="409"/>
      <c r="E9" s="409"/>
      <c r="F9" s="409"/>
      <c r="G9" s="83"/>
      <c r="H9" s="409" t="s">
        <v>205</v>
      </c>
      <c r="I9" s="409"/>
      <c r="J9" s="409"/>
      <c r="K9" s="150"/>
      <c r="L9" s="411" t="s">
        <v>206</v>
      </c>
    </row>
    <row r="10" spans="2:14" s="258" customFormat="1" ht="1.5" customHeight="1" x14ac:dyDescent="0.25">
      <c r="B10" s="240"/>
      <c r="C10" s="165"/>
      <c r="D10" s="165"/>
      <c r="E10" s="165"/>
      <c r="F10" s="165"/>
      <c r="G10" s="240"/>
      <c r="H10" s="165"/>
      <c r="I10" s="165"/>
      <c r="J10" s="165"/>
      <c r="K10" s="83"/>
      <c r="L10" s="411"/>
    </row>
    <row r="11" spans="2:14" s="259" customFormat="1" ht="30.75" customHeight="1" x14ac:dyDescent="0.2">
      <c r="B11" s="109"/>
      <c r="C11" s="86" t="s">
        <v>99</v>
      </c>
      <c r="D11" s="86" t="s">
        <v>207</v>
      </c>
      <c r="E11" s="86" t="s">
        <v>208</v>
      </c>
      <c r="F11" s="86" t="s">
        <v>39</v>
      </c>
      <c r="G11" s="86"/>
      <c r="H11" s="86" t="s">
        <v>209</v>
      </c>
      <c r="I11" s="86" t="s">
        <v>208</v>
      </c>
      <c r="J11" s="86" t="s">
        <v>39</v>
      </c>
      <c r="K11" s="86"/>
      <c r="L11" s="411"/>
      <c r="M11" s="146"/>
      <c r="N11" s="146"/>
    </row>
    <row r="12" spans="2:14" ht="6" customHeight="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4" ht="14.25" x14ac:dyDescent="0.25">
      <c r="B13" s="23" t="s">
        <v>6</v>
      </c>
      <c r="C13" s="39">
        <f>+'10.1 Almería y Cádiz'!C23</f>
        <v>211793</v>
      </c>
      <c r="D13" s="39">
        <f>+'10.1 Almería y Cádiz'!D23</f>
        <v>3960234</v>
      </c>
      <c r="E13" s="39">
        <f>+'10.1 Almería y Cádiz'!E23</f>
        <v>746753</v>
      </c>
      <c r="F13" s="53">
        <f>SUM(C13:E13)</f>
        <v>4918780</v>
      </c>
      <c r="G13" s="39"/>
      <c r="H13" s="39">
        <f>+'10.1 Almería y Cádiz'!H23</f>
        <v>689500</v>
      </c>
      <c r="I13" s="39">
        <f>+'10.1 Almería y Cádiz'!I23</f>
        <v>58843</v>
      </c>
      <c r="J13" s="53">
        <f>SUM(H13:I13)</f>
        <v>748343</v>
      </c>
      <c r="K13" s="260"/>
      <c r="L13" s="53">
        <f>+F13+J13</f>
        <v>5667123</v>
      </c>
    </row>
    <row r="14" spans="2:14" ht="4.5" customHeight="1" x14ac:dyDescent="0.25">
      <c r="B14" s="23"/>
      <c r="C14" s="39"/>
      <c r="D14" s="39"/>
      <c r="E14" s="39"/>
      <c r="F14" s="53"/>
      <c r="G14" s="39"/>
      <c r="H14" s="39"/>
      <c r="I14" s="39"/>
      <c r="J14" s="53"/>
      <c r="K14" s="260"/>
      <c r="L14" s="53"/>
    </row>
    <row r="15" spans="2:14" ht="14.25" x14ac:dyDescent="0.25">
      <c r="B15" s="23" t="s">
        <v>10</v>
      </c>
      <c r="C15" s="39">
        <f>+'10.1 Almería y Cádiz'!C43</f>
        <v>141465</v>
      </c>
      <c r="D15" s="39">
        <f>+'10.1 Almería y Cádiz'!D43</f>
        <v>6071411</v>
      </c>
      <c r="E15" s="39">
        <f>+'10.1 Almería y Cádiz'!E43</f>
        <v>662462</v>
      </c>
      <c r="F15" s="53">
        <f>SUM(C15:E15)</f>
        <v>6875338</v>
      </c>
      <c r="G15" s="53"/>
      <c r="H15" s="39">
        <f>+'10.1 Almería y Cádiz'!H43</f>
        <v>294735</v>
      </c>
      <c r="I15" s="39">
        <f>+'10.1 Almería y Cádiz'!I43</f>
        <v>30282</v>
      </c>
      <c r="J15" s="53">
        <f>SUM(H15:I15)</f>
        <v>325017</v>
      </c>
      <c r="K15" s="260"/>
      <c r="L15" s="53">
        <f>+F15+J15</f>
        <v>7200355</v>
      </c>
    </row>
    <row r="16" spans="2:14" ht="4.5" customHeight="1" x14ac:dyDescent="0.25">
      <c r="B16" s="23"/>
      <c r="C16" s="39"/>
      <c r="D16" s="39"/>
      <c r="E16" s="39"/>
      <c r="F16" s="53"/>
      <c r="G16" s="39"/>
      <c r="H16" s="39"/>
      <c r="I16" s="39"/>
      <c r="J16" s="53"/>
      <c r="K16" s="260"/>
      <c r="L16" s="53"/>
      <c r="M16" s="197"/>
    </row>
    <row r="17" spans="2:14" ht="14.25" x14ac:dyDescent="0.25">
      <c r="B17" s="23" t="s">
        <v>11</v>
      </c>
      <c r="C17" s="39">
        <f>+'10.1 Córdoba y Granada'!C23</f>
        <v>291273</v>
      </c>
      <c r="D17" s="39">
        <f>+'10.1 Córdoba y Granada'!D23</f>
        <v>5442058</v>
      </c>
      <c r="E17" s="39">
        <f>+'10.1 Córdoba y Granada'!E23</f>
        <v>976968</v>
      </c>
      <c r="F17" s="53">
        <f>SUM(C17:E17)</f>
        <v>6710299</v>
      </c>
      <c r="G17" s="53"/>
      <c r="H17" s="39">
        <f>+'10.1 Córdoba y Granada'!H23</f>
        <v>5726</v>
      </c>
      <c r="I17" s="39">
        <f>+'10.1 Córdoba y Granada'!I23</f>
        <v>50534</v>
      </c>
      <c r="J17" s="53">
        <f>SUM(H17:I17)</f>
        <v>56260</v>
      </c>
      <c r="K17" s="260"/>
      <c r="L17" s="53">
        <f>+F17+J17</f>
        <v>6766559</v>
      </c>
    </row>
    <row r="18" spans="2:14" ht="4.5" customHeight="1" x14ac:dyDescent="0.25">
      <c r="B18" s="23"/>
      <c r="C18" s="39"/>
      <c r="D18" s="39"/>
      <c r="E18" s="39"/>
      <c r="F18" s="53"/>
      <c r="G18" s="39"/>
      <c r="H18" s="39"/>
      <c r="I18" s="39"/>
      <c r="J18" s="53"/>
      <c r="K18" s="260"/>
      <c r="L18" s="53"/>
    </row>
    <row r="19" spans="2:14" ht="14.25" x14ac:dyDescent="0.25">
      <c r="B19" s="23" t="s">
        <v>12</v>
      </c>
      <c r="C19" s="39">
        <f>+'10.1 Córdoba y Granada'!C43</f>
        <v>275896</v>
      </c>
      <c r="D19" s="39">
        <f>+'10.1 Córdoba y Granada'!D43</f>
        <v>6593674</v>
      </c>
      <c r="E19" s="39">
        <f>+'10.1 Córdoba y Granada'!E43</f>
        <v>771636</v>
      </c>
      <c r="F19" s="53">
        <f>SUM(C19:E19)</f>
        <v>7641206</v>
      </c>
      <c r="G19" s="53"/>
      <c r="H19" s="39">
        <f>+'10.1 Córdoba y Granada'!H43</f>
        <v>88666</v>
      </c>
      <c r="I19" s="39">
        <f>+'10.1 Córdoba y Granada'!I43</f>
        <v>244259</v>
      </c>
      <c r="J19" s="53">
        <f>SUM(H19:I19)</f>
        <v>332925</v>
      </c>
      <c r="K19" s="260"/>
      <c r="L19" s="53">
        <f>+F19+J19</f>
        <v>7974131</v>
      </c>
    </row>
    <row r="20" spans="2:14" ht="4.5" customHeight="1" x14ac:dyDescent="0.25">
      <c r="B20" s="23"/>
      <c r="C20" s="39"/>
      <c r="D20" s="39"/>
      <c r="E20" s="39"/>
      <c r="F20" s="53"/>
      <c r="G20" s="39"/>
      <c r="H20" s="39"/>
      <c r="I20" s="39"/>
      <c r="J20" s="53"/>
      <c r="K20" s="260"/>
      <c r="L20" s="53"/>
    </row>
    <row r="21" spans="2:14" ht="14.25" x14ac:dyDescent="0.25">
      <c r="B21" s="23" t="s">
        <v>13</v>
      </c>
      <c r="C21" s="39">
        <f>+'10.1 Huelva y Jaén'!C23</f>
        <v>112508</v>
      </c>
      <c r="D21" s="39">
        <f>+'10.1 Huelva y Jaén'!D23</f>
        <v>3593525</v>
      </c>
      <c r="E21" s="39">
        <f>+'10.1 Huelva y Jaén'!E23</f>
        <v>409300</v>
      </c>
      <c r="F21" s="53">
        <f>SUM(C21:E21)</f>
        <v>4115333</v>
      </c>
      <c r="G21" s="53"/>
      <c r="H21" s="39">
        <f>+'10.1 Huelva y Jaén'!H23</f>
        <v>1704414</v>
      </c>
      <c r="I21" s="39">
        <f>+'10.1 Huelva y Jaén'!I23</f>
        <v>82180</v>
      </c>
      <c r="J21" s="53">
        <f>SUM(H21:I21)</f>
        <v>1786594</v>
      </c>
      <c r="K21" s="260"/>
      <c r="L21" s="53">
        <f>+F21+J21</f>
        <v>5901927</v>
      </c>
    </row>
    <row r="22" spans="2:14" ht="4.5" customHeight="1" x14ac:dyDescent="0.25">
      <c r="B22" s="23"/>
      <c r="C22" s="39"/>
      <c r="D22" s="39"/>
      <c r="E22" s="39"/>
      <c r="F22" s="53"/>
      <c r="G22" s="53"/>
      <c r="H22" s="39"/>
      <c r="I22" s="39"/>
      <c r="J22" s="53"/>
      <c r="K22" s="260"/>
      <c r="L22" s="53"/>
    </row>
    <row r="23" spans="2:14" ht="14.25" x14ac:dyDescent="0.25">
      <c r="B23" s="23" t="s">
        <v>14</v>
      </c>
      <c r="C23" s="39">
        <f>+'10.1 Huelva y Jaén'!C43</f>
        <v>165089</v>
      </c>
      <c r="D23" s="39">
        <f>+'10.1 Huelva y Jaén'!D43</f>
        <v>3508924</v>
      </c>
      <c r="E23" s="39">
        <f>+'10.1 Huelva y Jaén'!E43</f>
        <v>480253</v>
      </c>
      <c r="F23" s="53">
        <f>SUM(C23:E23)</f>
        <v>4154266</v>
      </c>
      <c r="G23" s="53"/>
      <c r="H23" s="39">
        <f>+'10.1 Huelva y Jaén'!H43</f>
        <v>10755</v>
      </c>
      <c r="I23" s="39">
        <f>+'10.1 Huelva y Jaén'!I43</f>
        <v>29449</v>
      </c>
      <c r="J23" s="53">
        <f>SUM(H23:I23)</f>
        <v>40204</v>
      </c>
      <c r="K23" s="260"/>
      <c r="L23" s="53">
        <f>+F23+J23</f>
        <v>4194470</v>
      </c>
    </row>
    <row r="24" spans="2:14" ht="4.5" customHeight="1" x14ac:dyDescent="0.25">
      <c r="B24" s="23"/>
      <c r="C24" s="39"/>
      <c r="D24" s="39"/>
      <c r="E24" s="39"/>
      <c r="F24" s="53"/>
      <c r="G24" s="53"/>
      <c r="H24" s="39"/>
      <c r="I24" s="39"/>
      <c r="J24" s="53"/>
      <c r="K24" s="260"/>
      <c r="L24" s="53"/>
    </row>
    <row r="25" spans="2:14" ht="12.75" customHeight="1" x14ac:dyDescent="0.25">
      <c r="B25" s="23" t="s">
        <v>15</v>
      </c>
      <c r="C25" s="39">
        <f>+'10.1 Málaga y Sevilla'!C23</f>
        <v>505872</v>
      </c>
      <c r="D25" s="39">
        <f>+'10.1 Málaga y Sevilla'!D23</f>
        <v>10897614</v>
      </c>
      <c r="E25" s="39">
        <f>+'10.1 Málaga y Sevilla'!E23</f>
        <v>2424413</v>
      </c>
      <c r="F25" s="53">
        <f>SUM(C25:E25)</f>
        <v>13827899</v>
      </c>
      <c r="G25" s="53"/>
      <c r="H25" s="39">
        <f>+'10.1 Málaga y Sevilla'!H23</f>
        <v>5153374</v>
      </c>
      <c r="I25" s="39">
        <f>+'10.1 Málaga y Sevilla'!I23</f>
        <v>875983</v>
      </c>
      <c r="J25" s="53">
        <f>SUM(H25:I25)</f>
        <v>6029357</v>
      </c>
      <c r="K25" s="260"/>
      <c r="L25" s="53">
        <f>+F25+J25</f>
        <v>19857256</v>
      </c>
      <c r="N25" s="209"/>
    </row>
    <row r="26" spans="2:14" ht="4.5" customHeight="1" x14ac:dyDescent="0.25">
      <c r="B26" s="23"/>
      <c r="C26" s="39"/>
      <c r="D26" s="39"/>
      <c r="E26" s="39"/>
      <c r="F26" s="53"/>
      <c r="G26" s="53"/>
      <c r="H26" s="39"/>
      <c r="I26" s="39"/>
      <c r="J26" s="53"/>
      <c r="K26" s="260"/>
      <c r="L26" s="53"/>
      <c r="N26" s="209"/>
    </row>
    <row r="27" spans="2:14" ht="14.25" x14ac:dyDescent="0.25">
      <c r="B27" s="23" t="s">
        <v>16</v>
      </c>
      <c r="C27" s="39">
        <f>+'10.1 Málaga y Sevilla'!C43</f>
        <v>474715</v>
      </c>
      <c r="D27" s="39">
        <f>+'10.1 Málaga y Sevilla'!D43</f>
        <v>9579317</v>
      </c>
      <c r="E27" s="39">
        <f>+'10.1 Málaga y Sevilla'!E43</f>
        <v>2937641</v>
      </c>
      <c r="F27" s="53">
        <f>SUM(C27:E27)</f>
        <v>12991673</v>
      </c>
      <c r="G27" s="53"/>
      <c r="H27" s="39">
        <f>+'10.1 Málaga y Sevilla'!H43</f>
        <v>66536</v>
      </c>
      <c r="I27" s="39">
        <f>+'10.1 Málaga y Sevilla'!I43</f>
        <v>242024</v>
      </c>
      <c r="J27" s="53">
        <f>SUM(H27:I27)</f>
        <v>308560</v>
      </c>
      <c r="K27" s="260"/>
      <c r="L27" s="53">
        <f>+F27+J27</f>
        <v>13300233</v>
      </c>
    </row>
    <row r="28" spans="2:14" ht="4.5" customHeight="1" x14ac:dyDescent="0.25">
      <c r="B28" s="23"/>
      <c r="C28" s="39"/>
      <c r="D28" s="39"/>
      <c r="E28" s="39"/>
      <c r="F28" s="53"/>
      <c r="G28" s="39"/>
      <c r="H28" s="39"/>
      <c r="I28" s="39"/>
      <c r="J28" s="53"/>
      <c r="K28" s="260"/>
      <c r="L28" s="53"/>
    </row>
    <row r="29" spans="2:14" ht="14.25" x14ac:dyDescent="0.25">
      <c r="B29" s="23" t="s">
        <v>17</v>
      </c>
      <c r="C29" s="53">
        <f>SUM(C13:C27)</f>
        <v>2178611</v>
      </c>
      <c r="D29" s="53">
        <f>SUM(D13:D27)</f>
        <v>49646757</v>
      </c>
      <c r="E29" s="53">
        <f t="shared" ref="E29:L29" si="0">SUM(E13:E27)</f>
        <v>9409426</v>
      </c>
      <c r="F29" s="53">
        <f>SUM(C29:E29)</f>
        <v>61234794</v>
      </c>
      <c r="G29" s="53"/>
      <c r="H29" s="53">
        <f t="shared" si="0"/>
        <v>8013706</v>
      </c>
      <c r="I29" s="53">
        <f t="shared" si="0"/>
        <v>1613554</v>
      </c>
      <c r="J29" s="53">
        <f>SUM(H29:I29)</f>
        <v>9627260</v>
      </c>
      <c r="K29" s="272"/>
      <c r="L29" s="53">
        <f t="shared" si="0"/>
        <v>70862054</v>
      </c>
    </row>
    <row r="30" spans="2:14" ht="6" customHeight="1" thickBot="1" x14ac:dyDescent="0.3">
      <c r="B30" s="78"/>
      <c r="C30" s="273"/>
      <c r="D30" s="78"/>
      <c r="E30" s="78"/>
      <c r="F30" s="78"/>
      <c r="G30" s="78"/>
      <c r="H30" s="273"/>
      <c r="I30" s="273"/>
      <c r="J30" s="273"/>
      <c r="K30" s="273"/>
      <c r="L30" s="273"/>
    </row>
    <row r="31" spans="2:14" ht="15" customHeight="1" x14ac:dyDescent="0.25">
      <c r="B31" s="250" t="s">
        <v>118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6" spans="13:13" x14ac:dyDescent="0.2">
      <c r="M36" s="209"/>
    </row>
    <row r="37" spans="13:13" x14ac:dyDescent="0.2">
      <c r="M37" s="209"/>
    </row>
    <row r="51" spans="2:14" s="209" customFormat="1" x14ac:dyDescent="0.2">
      <c r="B51" s="274"/>
      <c r="D51" s="274"/>
      <c r="E51" s="275"/>
      <c r="F51" s="275"/>
      <c r="G51" s="274"/>
      <c r="M51" s="146"/>
      <c r="N51" s="146"/>
    </row>
  </sheetData>
  <mergeCells count="5">
    <mergeCell ref="B5:G5"/>
    <mergeCell ref="B7:L7"/>
    <mergeCell ref="C9:F9"/>
    <mergeCell ref="H9:J9"/>
    <mergeCell ref="L9:L11"/>
  </mergeCells>
  <pageMargins left="0.65" right="0.32" top="0.38" bottom="0.19" header="0" footer="0"/>
  <pageSetup paperSize="9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6327-95D9-465A-BCC3-254188A82809}">
  <dimension ref="B1:J64"/>
  <sheetViews>
    <sheetView zoomScaleNormal="100" workbookViewId="0"/>
  </sheetViews>
  <sheetFormatPr baseColWidth="10" defaultRowHeight="12.75" x14ac:dyDescent="0.2"/>
  <cols>
    <col min="1" max="1" width="1.7109375" style="146" customWidth="1"/>
    <col min="2" max="2" width="12.7109375" style="146" customWidth="1"/>
    <col min="3" max="3" width="14.140625" style="146" customWidth="1"/>
    <col min="4" max="4" width="14" style="146" customWidth="1"/>
    <col min="5" max="5" width="16.28515625" style="146" customWidth="1"/>
    <col min="6" max="6" width="10.42578125" style="146" customWidth="1"/>
    <col min="7" max="7" width="10.140625" style="146" bestFit="1" customWidth="1"/>
    <col min="8" max="8" width="11.7109375" style="146" customWidth="1"/>
    <col min="9" max="16384" width="11.42578125" style="146"/>
  </cols>
  <sheetData>
    <row r="1" spans="2:10" s="3" customFormat="1" ht="9.75" customHeight="1" x14ac:dyDescent="0.25"/>
    <row r="2" spans="2:10" s="3" customFormat="1" ht="15.75" customHeight="1" x14ac:dyDescent="0.25"/>
    <row r="3" spans="2:10" s="3" customFormat="1" ht="14.25" x14ac:dyDescent="0.25"/>
    <row r="4" spans="2:10" s="3" customFormat="1" ht="15.75" customHeight="1" x14ac:dyDescent="0.25"/>
    <row r="5" spans="2:10" s="3" customFormat="1" ht="31.5" customHeight="1" x14ac:dyDescent="0.25">
      <c r="B5" s="383" t="s">
        <v>0</v>
      </c>
      <c r="C5" s="383"/>
      <c r="D5" s="383"/>
      <c r="E5" s="383"/>
      <c r="F5" s="383"/>
      <c r="G5" s="383"/>
      <c r="H5" s="7"/>
      <c r="I5" s="7"/>
      <c r="J5" s="50"/>
    </row>
    <row r="6" spans="2:10" ht="5.0999999999999996" customHeight="1" x14ac:dyDescent="0.2"/>
    <row r="7" spans="2:10" ht="14.25" x14ac:dyDescent="0.25">
      <c r="B7" s="276" t="s">
        <v>235</v>
      </c>
      <c r="C7" s="277"/>
      <c r="D7" s="277"/>
      <c r="E7" s="277"/>
      <c r="F7" s="277"/>
      <c r="G7" s="277"/>
      <c r="H7" s="278"/>
    </row>
    <row r="8" spans="2:10" ht="5.0999999999999996" customHeight="1" x14ac:dyDescent="0.25">
      <c r="B8" s="48"/>
      <c r="C8" s="10"/>
      <c r="D8" s="10"/>
      <c r="E8" s="10"/>
      <c r="F8" s="10"/>
      <c r="G8" s="10"/>
      <c r="H8" s="10"/>
    </row>
    <row r="9" spans="2:10" s="259" customFormat="1" ht="42" customHeight="1" x14ac:dyDescent="0.25">
      <c r="B9" s="109"/>
      <c r="C9" s="86" t="s">
        <v>210</v>
      </c>
      <c r="D9" s="86" t="s">
        <v>211</v>
      </c>
      <c r="E9" s="86" t="s">
        <v>212</v>
      </c>
      <c r="F9" s="86" t="s">
        <v>213</v>
      </c>
      <c r="G9" s="86" t="s">
        <v>208</v>
      </c>
      <c r="H9" s="86" t="s">
        <v>39</v>
      </c>
    </row>
    <row r="10" spans="2:10" ht="5.0999999999999996" customHeight="1" x14ac:dyDescent="0.25">
      <c r="B10" s="10"/>
      <c r="C10" s="10"/>
      <c r="D10" s="10"/>
      <c r="E10" s="10"/>
      <c r="F10" s="10"/>
      <c r="G10" s="10"/>
      <c r="H10" s="10"/>
    </row>
    <row r="11" spans="2:10" ht="14.25" x14ac:dyDescent="0.25">
      <c r="B11" s="23" t="s">
        <v>6</v>
      </c>
      <c r="C11" s="39">
        <f>+'10.1 Almería y Cádiz'!L13</f>
        <v>3914514</v>
      </c>
      <c r="D11" s="39">
        <f>+'10.1 Almería y Cádiz'!L15</f>
        <v>228608</v>
      </c>
      <c r="E11" s="39">
        <f>+'10.1 Almería y Cádiz'!L17</f>
        <v>1093497</v>
      </c>
      <c r="F11" s="39">
        <f>+'10.1 Almería y Cádiz'!L19</f>
        <v>385004</v>
      </c>
      <c r="G11" s="39">
        <f>+'10.1 Almería y Cádiz'!L21</f>
        <v>45500</v>
      </c>
      <c r="H11" s="115">
        <f>SUM(C11:G11)</f>
        <v>5667123</v>
      </c>
    </row>
    <row r="12" spans="2:10" ht="14.25" x14ac:dyDescent="0.25">
      <c r="B12" s="23"/>
      <c r="C12" s="39"/>
      <c r="D12" s="39"/>
      <c r="E12" s="39"/>
      <c r="F12" s="39"/>
      <c r="G12" s="39"/>
      <c r="H12" s="115"/>
    </row>
    <row r="13" spans="2:10" ht="14.25" x14ac:dyDescent="0.25">
      <c r="B13" s="23" t="s">
        <v>10</v>
      </c>
      <c r="C13" s="39">
        <f>+'10.1 Almería y Cádiz'!L33</f>
        <v>5897505</v>
      </c>
      <c r="D13" s="39">
        <f>+'10.1 Almería y Cádiz'!L35</f>
        <v>188784</v>
      </c>
      <c r="E13" s="39">
        <f>+'10.1 Almería y Cádiz'!L37</f>
        <v>1066552</v>
      </c>
      <c r="F13" s="39">
        <f>+'10.1 Almería y Cádiz'!L39</f>
        <v>6643</v>
      </c>
      <c r="G13" s="39">
        <f>+'10.1 Almería y Cádiz'!L41</f>
        <v>40871</v>
      </c>
      <c r="H13" s="115">
        <f t="shared" ref="H13:H25" si="0">SUM(C13:G13)</f>
        <v>7200355</v>
      </c>
    </row>
    <row r="14" spans="2:10" ht="14.25" x14ac:dyDescent="0.25">
      <c r="B14" s="23"/>
      <c r="C14" s="39"/>
      <c r="D14" s="39"/>
      <c r="E14" s="39"/>
      <c r="F14" s="39"/>
      <c r="G14" s="39"/>
      <c r="H14" s="115"/>
    </row>
    <row r="15" spans="2:10" ht="14.25" x14ac:dyDescent="0.25">
      <c r="B15" s="23" t="s">
        <v>11</v>
      </c>
      <c r="C15" s="39">
        <f>+'10.1 Córdoba y Granada'!L13</f>
        <v>5265746</v>
      </c>
      <c r="D15" s="39">
        <f>+'10.1 Córdoba y Granada'!L15</f>
        <v>4760</v>
      </c>
      <c r="E15" s="39">
        <f>+'10.1 Córdoba y Granada'!L17</f>
        <v>1439807</v>
      </c>
      <c r="F15" s="39">
        <f>+'10.1 Córdoba y Granada'!L19</f>
        <v>8569</v>
      </c>
      <c r="G15" s="39">
        <f>+'10.1 Córdoba y Granada'!L21</f>
        <v>47677</v>
      </c>
      <c r="H15" s="115">
        <f t="shared" si="0"/>
        <v>6766559</v>
      </c>
    </row>
    <row r="16" spans="2:10" ht="14.25" x14ac:dyDescent="0.25">
      <c r="B16" s="23"/>
      <c r="C16" s="39"/>
      <c r="D16" s="39"/>
      <c r="E16" s="39"/>
      <c r="F16" s="39"/>
      <c r="G16" s="39"/>
      <c r="H16" s="115"/>
    </row>
    <row r="17" spans="2:8" ht="14.25" x14ac:dyDescent="0.25">
      <c r="B17" s="23" t="s">
        <v>12</v>
      </c>
      <c r="C17" s="39">
        <f>+'10.1 Córdoba y Granada'!L33</f>
        <v>5576470</v>
      </c>
      <c r="D17" s="39">
        <f>+'10.1 Córdoba y Granada'!L35</f>
        <v>46440</v>
      </c>
      <c r="E17" s="39">
        <f>+'10.1 Córdoba y Granada'!L37</f>
        <v>2303993</v>
      </c>
      <c r="F17" s="39">
        <f>+'10.1 Córdoba y Granada'!L39</f>
        <v>36333</v>
      </c>
      <c r="G17" s="39">
        <f>+'10.1 Córdoba y Granada'!L41</f>
        <v>10895</v>
      </c>
      <c r="H17" s="115">
        <f t="shared" si="0"/>
        <v>7974131</v>
      </c>
    </row>
    <row r="18" spans="2:8" ht="14.25" x14ac:dyDescent="0.25">
      <c r="B18" s="23"/>
      <c r="C18" s="39"/>
      <c r="D18" s="39"/>
      <c r="E18" s="39"/>
      <c r="F18" s="39"/>
      <c r="G18" s="39"/>
      <c r="H18" s="115"/>
    </row>
    <row r="19" spans="2:8" ht="14.25" x14ac:dyDescent="0.25">
      <c r="B19" s="23" t="s">
        <v>13</v>
      </c>
      <c r="C19" s="39">
        <f>+'10.1 Huelva y Jaén'!L13</f>
        <v>3111354</v>
      </c>
      <c r="D19" s="39">
        <f>+'10.1 Huelva y Jaén'!L15</f>
        <v>4922</v>
      </c>
      <c r="E19" s="39">
        <f>+'10.1 Huelva y Jaén'!L17</f>
        <v>1439947</v>
      </c>
      <c r="F19" s="39">
        <f>+'10.1 Huelva y Jaén'!L19</f>
        <v>341693</v>
      </c>
      <c r="G19" s="39">
        <f>+'10.1 Huelva y Jaén'!L21</f>
        <v>1004011</v>
      </c>
      <c r="H19" s="115">
        <f t="shared" si="0"/>
        <v>5901927</v>
      </c>
    </row>
    <row r="20" spans="2:8" ht="14.25" x14ac:dyDescent="0.25">
      <c r="B20" s="23"/>
      <c r="C20" s="39"/>
      <c r="D20" s="39"/>
      <c r="E20" s="39"/>
      <c r="F20" s="39"/>
      <c r="G20" s="39"/>
      <c r="H20" s="115"/>
    </row>
    <row r="21" spans="2:8" ht="14.25" x14ac:dyDescent="0.25">
      <c r="B21" s="23" t="s">
        <v>14</v>
      </c>
      <c r="C21" s="39">
        <f>+'10.1 Huelva y Jaén'!L33</f>
        <v>2890575</v>
      </c>
      <c r="D21" s="39">
        <f>+'10.1 Huelva y Jaén'!L35</f>
        <v>0</v>
      </c>
      <c r="E21" s="39">
        <f>+'10.1 Huelva y Jaén'!L37</f>
        <v>1237111</v>
      </c>
      <c r="F21" s="39">
        <f>+'10.1 Huelva y Jaén'!L39</f>
        <v>13932</v>
      </c>
      <c r="G21" s="39">
        <f>+'10.1 Huelva y Jaén'!L41</f>
        <v>52852</v>
      </c>
      <c r="H21" s="115">
        <f t="shared" si="0"/>
        <v>4194470</v>
      </c>
    </row>
    <row r="22" spans="2:8" ht="14.25" x14ac:dyDescent="0.25">
      <c r="B22" s="23"/>
      <c r="C22" s="39"/>
      <c r="D22" s="39"/>
      <c r="E22" s="39"/>
      <c r="F22" s="39"/>
      <c r="G22" s="39"/>
      <c r="H22" s="115"/>
    </row>
    <row r="23" spans="2:8" ht="12.75" customHeight="1" x14ac:dyDescent="0.25">
      <c r="B23" s="23" t="s">
        <v>15</v>
      </c>
      <c r="C23" s="39">
        <f>+'10.1 Málaga y Sevilla'!L13</f>
        <v>13996952</v>
      </c>
      <c r="D23" s="39">
        <f>+'10.1 Málaga y Sevilla'!L15</f>
        <v>1082090</v>
      </c>
      <c r="E23" s="39">
        <f>+'10.1 Málaga y Sevilla'!L17</f>
        <v>1154187</v>
      </c>
      <c r="F23" s="39">
        <f>+'10.1 Málaga y Sevilla'!L19</f>
        <v>3581527</v>
      </c>
      <c r="G23" s="39">
        <f>+'10.1 Málaga y Sevilla'!L21</f>
        <v>42500</v>
      </c>
      <c r="H23" s="115">
        <f t="shared" si="0"/>
        <v>19857256</v>
      </c>
    </row>
    <row r="24" spans="2:8" ht="12.75" customHeight="1" x14ac:dyDescent="0.25">
      <c r="B24" s="23"/>
      <c r="C24" s="39"/>
      <c r="D24" s="39"/>
      <c r="E24" s="39"/>
      <c r="F24" s="39"/>
      <c r="G24" s="39"/>
      <c r="H24" s="115"/>
    </row>
    <row r="25" spans="2:8" ht="14.25" x14ac:dyDescent="0.25">
      <c r="B25" s="23" t="s">
        <v>16</v>
      </c>
      <c r="C25" s="39">
        <f>+'10.1 Málaga y Sevilla'!L33</f>
        <v>11707797</v>
      </c>
      <c r="D25" s="39">
        <f>+'10.1 Málaga y Sevilla'!L35</f>
        <v>120908</v>
      </c>
      <c r="E25" s="39">
        <f>+'10.1 Málaga y Sevilla'!L37</f>
        <v>1324580</v>
      </c>
      <c r="F25" s="39">
        <f>+'10.1 Málaga y Sevilla'!L39</f>
        <v>84050</v>
      </c>
      <c r="G25" s="39">
        <f>+'10.1 Málaga y Sevilla'!L41</f>
        <v>62898</v>
      </c>
      <c r="H25" s="115">
        <f t="shared" si="0"/>
        <v>13300233</v>
      </c>
    </row>
    <row r="26" spans="2:8" ht="14.25" x14ac:dyDescent="0.25">
      <c r="B26" s="23"/>
      <c r="C26" s="95"/>
      <c r="D26" s="95"/>
      <c r="E26" s="95"/>
      <c r="F26" s="95"/>
      <c r="G26" s="95"/>
      <c r="H26" s="95"/>
    </row>
    <row r="27" spans="2:8" ht="14.25" x14ac:dyDescent="0.25">
      <c r="B27" s="23" t="s">
        <v>17</v>
      </c>
      <c r="C27" s="115">
        <f>SUM(C11:C25)</f>
        <v>52360913</v>
      </c>
      <c r="D27" s="115">
        <f>SUM(D11:D25)</f>
        <v>1676512</v>
      </c>
      <c r="E27" s="115">
        <f>SUM(E11:E25)</f>
        <v>11059674</v>
      </c>
      <c r="F27" s="115">
        <f>SUM(F11:F25)</f>
        <v>4457751</v>
      </c>
      <c r="G27" s="115">
        <f>SUM(G11:G25)</f>
        <v>1307204</v>
      </c>
      <c r="H27" s="115">
        <f>SUM(C27:G27)</f>
        <v>70862054</v>
      </c>
    </row>
    <row r="28" spans="2:8" ht="5.0999999999999996" customHeight="1" thickBot="1" x14ac:dyDescent="0.3">
      <c r="B28" s="78"/>
      <c r="C28" s="78"/>
      <c r="D28" s="78"/>
      <c r="E28" s="78"/>
      <c r="F28" s="78"/>
      <c r="G28" s="78"/>
      <c r="H28" s="78"/>
    </row>
    <row r="29" spans="2:8" ht="26.25" customHeight="1" x14ac:dyDescent="0.2">
      <c r="B29" s="415" t="s">
        <v>144</v>
      </c>
      <c r="C29" s="425"/>
      <c r="D29" s="425"/>
      <c r="E29" s="425"/>
      <c r="F29" s="425"/>
      <c r="G29" s="425"/>
      <c r="H29" s="425"/>
    </row>
    <row r="30" spans="2:8" ht="25.5" x14ac:dyDescent="0.2">
      <c r="B30" s="259"/>
      <c r="C30" s="279" t="s">
        <v>210</v>
      </c>
      <c r="D30" s="279" t="s">
        <v>216</v>
      </c>
      <c r="E30" s="279" t="s">
        <v>217</v>
      </c>
      <c r="F30" s="279" t="s">
        <v>213</v>
      </c>
      <c r="G30" s="279" t="s">
        <v>208</v>
      </c>
      <c r="H30" s="279" t="s">
        <v>39</v>
      </c>
    </row>
    <row r="32" spans="2:8" x14ac:dyDescent="0.2">
      <c r="B32" s="280" t="s">
        <v>6</v>
      </c>
      <c r="C32" s="281">
        <f>+C11/$H$11</f>
        <v>0.69074096327184009</v>
      </c>
      <c r="D32" s="281">
        <f>+D11/$H$11</f>
        <v>4.0339339731994522E-2</v>
      </c>
      <c r="E32" s="281">
        <f>+E11/$H$11</f>
        <v>0.19295452030951155</v>
      </c>
      <c r="F32" s="281">
        <f>+F11/$H$11</f>
        <v>6.7936411473687799E-2</v>
      </c>
      <c r="G32" s="281">
        <f>+G11/$H$11</f>
        <v>8.0287652129660859E-3</v>
      </c>
      <c r="H32" s="282">
        <f>SUM(C32:G32)</f>
        <v>1</v>
      </c>
    </row>
    <row r="33" spans="2:9" x14ac:dyDescent="0.2">
      <c r="B33" s="280" t="s">
        <v>10</v>
      </c>
      <c r="C33" s="281">
        <f>+C13/$H$13</f>
        <v>0.81905753257999081</v>
      </c>
      <c r="D33" s="281">
        <f>+D13/$H$13</f>
        <v>2.6218707272072001E-2</v>
      </c>
      <c r="E33" s="281">
        <f>+E13/$H$13</f>
        <v>0.14812491884080717</v>
      </c>
      <c r="F33" s="281">
        <f>+F13/$H$13</f>
        <v>9.2259339990875453E-4</v>
      </c>
      <c r="G33" s="281">
        <f>+G13/$H$13</f>
        <v>5.6762479072212414E-3</v>
      </c>
      <c r="H33" s="282">
        <f t="shared" ref="H33:H39" si="1">SUM(C33:G33)</f>
        <v>0.99999999999999989</v>
      </c>
    </row>
    <row r="34" spans="2:9" x14ac:dyDescent="0.2">
      <c r="B34" s="280" t="s">
        <v>11</v>
      </c>
      <c r="C34" s="281">
        <f>+C15/$H$15</f>
        <v>0.77820144625946508</v>
      </c>
      <c r="D34" s="281">
        <f>+D15/$H$15</f>
        <v>7.0345946883785388E-4</v>
      </c>
      <c r="E34" s="281">
        <f>+E15/$H$15</f>
        <v>0.21278274526239999</v>
      </c>
      <c r="F34" s="281">
        <f>+F15/$H$15</f>
        <v>1.2663748295108342E-3</v>
      </c>
      <c r="G34" s="281">
        <f>+G15/$H$15</f>
        <v>7.0459741797862102E-3</v>
      </c>
      <c r="H34" s="282">
        <f t="shared" si="1"/>
        <v>1</v>
      </c>
    </row>
    <row r="35" spans="2:9" x14ac:dyDescent="0.2">
      <c r="B35" s="280" t="s">
        <v>12</v>
      </c>
      <c r="C35" s="281">
        <f>+C17/$H$17</f>
        <v>0.69932008892254216</v>
      </c>
      <c r="D35" s="281">
        <f>+D17/$H$17</f>
        <v>5.8238320890389187E-3</v>
      </c>
      <c r="E35" s="281">
        <f>+E17/$H$17</f>
        <v>0.28893342735402766</v>
      </c>
      <c r="F35" s="281">
        <f>+F17/$H$17</f>
        <v>4.556358554932193E-3</v>
      </c>
      <c r="G35" s="281">
        <f>+G17/$H$17</f>
        <v>1.3662930794590658E-3</v>
      </c>
      <c r="H35" s="282">
        <f t="shared" si="1"/>
        <v>0.99999999999999989</v>
      </c>
    </row>
    <row r="36" spans="2:9" x14ac:dyDescent="0.2">
      <c r="B36" s="280" t="s">
        <v>13</v>
      </c>
      <c r="C36" s="281">
        <f>+C19/$H$19</f>
        <v>0.52717595456534794</v>
      </c>
      <c r="D36" s="281">
        <f>+D19/$H$19</f>
        <v>8.3396490671606071E-4</v>
      </c>
      <c r="E36" s="281">
        <f>+E19/$H$19</f>
        <v>0.24397912749513845</v>
      </c>
      <c r="F36" s="281">
        <f>+F19/$H$19</f>
        <v>5.7895158649031074E-2</v>
      </c>
      <c r="G36" s="281">
        <f>+G19/$H$19</f>
        <v>0.17011579438376653</v>
      </c>
      <c r="H36" s="282">
        <f t="shared" si="1"/>
        <v>1</v>
      </c>
      <c r="I36" s="274"/>
    </row>
    <row r="37" spans="2:9" x14ac:dyDescent="0.2">
      <c r="B37" s="280" t="s">
        <v>14</v>
      </c>
      <c r="C37" s="281">
        <f>+C21/$H$21</f>
        <v>0.68913950987848283</v>
      </c>
      <c r="D37" s="281">
        <f>+D21/$H$21</f>
        <v>0</v>
      </c>
      <c r="E37" s="281">
        <f>+E21/$H$21</f>
        <v>0.2949385738841856</v>
      </c>
      <c r="F37" s="281">
        <f>+F21/$H$21</f>
        <v>3.3215161867887959E-3</v>
      </c>
      <c r="G37" s="281">
        <f>+G21/$H$21</f>
        <v>1.2600400050542738E-2</v>
      </c>
      <c r="H37" s="282">
        <f t="shared" si="1"/>
        <v>0.99999999999999989</v>
      </c>
      <c r="I37" s="274"/>
    </row>
    <row r="38" spans="2:9" x14ac:dyDescent="0.2">
      <c r="B38" s="280" t="s">
        <v>15</v>
      </c>
      <c r="C38" s="281">
        <f>+C23/$H$23</f>
        <v>0.70487845853425068</v>
      </c>
      <c r="D38" s="281">
        <f>+D23/$H$23</f>
        <v>5.4493430512252049E-2</v>
      </c>
      <c r="E38" s="281">
        <f>+E23/$H$23</f>
        <v>5.8124193997398231E-2</v>
      </c>
      <c r="F38" s="281">
        <f>+F23/$H$23</f>
        <v>0.18036364138126637</v>
      </c>
      <c r="G38" s="281">
        <f>+G23/$H$23</f>
        <v>2.1402755748326958E-3</v>
      </c>
      <c r="H38" s="282">
        <f t="shared" si="1"/>
        <v>1</v>
      </c>
      <c r="I38" s="274"/>
    </row>
    <row r="39" spans="2:9" x14ac:dyDescent="0.2">
      <c r="B39" s="280" t="s">
        <v>16</v>
      </c>
      <c r="C39" s="281">
        <f>+C25/$H$25</f>
        <v>0.88027006744919434</v>
      </c>
      <c r="D39" s="281">
        <f>+D25/$H$25</f>
        <v>9.0906678101052817E-3</v>
      </c>
      <c r="E39" s="281">
        <f>+E25/$H$25</f>
        <v>9.9590736493112564E-2</v>
      </c>
      <c r="F39" s="281">
        <f>+F25/$H$25</f>
        <v>6.3194381632261628E-3</v>
      </c>
      <c r="G39" s="281">
        <f>+G25/$H$25</f>
        <v>4.72909008436168E-3</v>
      </c>
      <c r="H39" s="282">
        <f t="shared" si="1"/>
        <v>1</v>
      </c>
      <c r="I39" s="274"/>
    </row>
    <row r="40" spans="2:9" x14ac:dyDescent="0.2">
      <c r="B40" s="280" t="s">
        <v>17</v>
      </c>
      <c r="C40" s="281">
        <f t="shared" ref="C40:H40" si="2">+C27/$H$27</f>
        <v>0.73891328354664965</v>
      </c>
      <c r="D40" s="281">
        <f t="shared" si="2"/>
        <v>2.3658811809208917E-2</v>
      </c>
      <c r="E40" s="281">
        <f t="shared" si="2"/>
        <v>0.15607329135562456</v>
      </c>
      <c r="F40" s="281">
        <f t="shared" si="2"/>
        <v>6.2907448322059648E-2</v>
      </c>
      <c r="G40" s="281">
        <f t="shared" si="2"/>
        <v>1.8447164966457225E-2</v>
      </c>
      <c r="H40" s="282">
        <f t="shared" si="2"/>
        <v>1</v>
      </c>
      <c r="I40" s="274"/>
    </row>
    <row r="41" spans="2:9" x14ac:dyDescent="0.2">
      <c r="I41" s="274"/>
    </row>
    <row r="42" spans="2:9" x14ac:dyDescent="0.2">
      <c r="I42" s="274"/>
    </row>
    <row r="43" spans="2:9" x14ac:dyDescent="0.2">
      <c r="B43" s="274"/>
      <c r="C43" s="274"/>
      <c r="D43" s="274"/>
      <c r="E43" s="274"/>
      <c r="F43" s="274"/>
      <c r="G43" s="274"/>
      <c r="H43" s="274"/>
      <c r="I43" s="274"/>
    </row>
    <row r="44" spans="2:9" x14ac:dyDescent="0.2">
      <c r="B44" s="274"/>
      <c r="C44" s="274"/>
      <c r="D44" s="274"/>
      <c r="E44" s="274"/>
      <c r="F44" s="274"/>
      <c r="G44" s="274"/>
      <c r="H44" s="274"/>
      <c r="I44" s="274"/>
    </row>
    <row r="45" spans="2:9" x14ac:dyDescent="0.2">
      <c r="B45" s="274"/>
      <c r="C45" s="274"/>
      <c r="D45" s="274"/>
      <c r="E45" s="274"/>
      <c r="F45" s="274"/>
      <c r="G45" s="274"/>
      <c r="H45" s="274"/>
      <c r="I45" s="274"/>
    </row>
    <row r="46" spans="2:9" x14ac:dyDescent="0.2">
      <c r="B46" s="274"/>
      <c r="C46" s="274"/>
      <c r="D46" s="274"/>
      <c r="E46" s="274"/>
      <c r="F46" s="274"/>
      <c r="G46" s="274"/>
      <c r="H46" s="274"/>
      <c r="I46" s="274"/>
    </row>
    <row r="47" spans="2:9" x14ac:dyDescent="0.2">
      <c r="B47" s="274"/>
      <c r="C47" s="274"/>
      <c r="D47" s="274"/>
      <c r="E47" s="274"/>
      <c r="F47" s="274"/>
      <c r="G47" s="274"/>
      <c r="H47" s="274"/>
      <c r="I47" s="274"/>
    </row>
    <row r="48" spans="2:9" x14ac:dyDescent="0.2">
      <c r="B48" s="274"/>
      <c r="C48" s="274"/>
      <c r="D48" s="274"/>
      <c r="E48" s="274"/>
      <c r="F48" s="274"/>
      <c r="G48" s="274"/>
      <c r="H48" s="274"/>
      <c r="I48" s="274"/>
    </row>
    <row r="49" spans="2:9" x14ac:dyDescent="0.2">
      <c r="B49" s="274"/>
      <c r="C49" s="274"/>
      <c r="D49" s="274"/>
      <c r="E49" s="274"/>
      <c r="F49" s="274"/>
      <c r="G49" s="274"/>
      <c r="H49" s="274"/>
      <c r="I49" s="274"/>
    </row>
    <row r="50" spans="2:9" x14ac:dyDescent="0.2">
      <c r="B50" s="274"/>
      <c r="C50" s="274"/>
      <c r="D50" s="274"/>
      <c r="E50" s="274"/>
      <c r="F50" s="274"/>
      <c r="G50" s="274"/>
      <c r="H50" s="274"/>
      <c r="I50" s="274"/>
    </row>
    <row r="51" spans="2:9" x14ac:dyDescent="0.2">
      <c r="B51" s="274"/>
      <c r="C51" s="274"/>
      <c r="D51" s="274"/>
      <c r="E51" s="274"/>
      <c r="F51" s="274"/>
      <c r="G51" s="274"/>
      <c r="H51" s="274"/>
      <c r="I51" s="274"/>
    </row>
    <row r="52" spans="2:9" x14ac:dyDescent="0.2">
      <c r="B52" s="274"/>
      <c r="C52" s="274"/>
      <c r="D52" s="274"/>
      <c r="E52" s="274"/>
      <c r="F52" s="274"/>
      <c r="G52" s="274"/>
      <c r="H52" s="274"/>
      <c r="I52" s="274"/>
    </row>
    <row r="53" spans="2:9" x14ac:dyDescent="0.2">
      <c r="B53" s="274"/>
      <c r="C53" s="274"/>
      <c r="D53" s="274"/>
      <c r="E53" s="274"/>
      <c r="F53" s="274"/>
      <c r="G53" s="274"/>
      <c r="H53" s="274"/>
      <c r="I53" s="274"/>
    </row>
    <row r="54" spans="2:9" x14ac:dyDescent="0.2">
      <c r="B54" s="274"/>
      <c r="C54" s="274"/>
      <c r="D54" s="274"/>
      <c r="E54" s="274"/>
      <c r="F54" s="274"/>
      <c r="G54" s="274"/>
      <c r="H54" s="274"/>
      <c r="I54" s="274"/>
    </row>
    <row r="55" spans="2:9" x14ac:dyDescent="0.2">
      <c r="B55" s="274"/>
      <c r="C55" s="274"/>
      <c r="D55" s="274"/>
      <c r="E55" s="274"/>
      <c r="F55" s="274"/>
      <c r="G55" s="274"/>
      <c r="H55" s="274"/>
      <c r="I55" s="274"/>
    </row>
    <row r="56" spans="2:9" x14ac:dyDescent="0.2">
      <c r="B56" s="274"/>
      <c r="C56" s="274"/>
      <c r="D56" s="274"/>
      <c r="E56" s="274"/>
      <c r="F56" s="274"/>
      <c r="G56" s="274"/>
      <c r="H56" s="274"/>
      <c r="I56" s="274"/>
    </row>
    <row r="57" spans="2:9" x14ac:dyDescent="0.2">
      <c r="B57" s="274"/>
      <c r="C57" s="274"/>
      <c r="D57" s="274"/>
      <c r="E57" s="274"/>
      <c r="F57" s="274"/>
      <c r="G57" s="274"/>
      <c r="H57" s="274"/>
      <c r="I57" s="274"/>
    </row>
    <row r="58" spans="2:9" x14ac:dyDescent="0.2">
      <c r="B58" s="274"/>
      <c r="C58" s="274"/>
      <c r="D58" s="274"/>
      <c r="E58" s="274"/>
      <c r="F58" s="274"/>
      <c r="G58" s="274"/>
      <c r="H58" s="274"/>
    </row>
    <row r="59" spans="2:9" x14ac:dyDescent="0.2">
      <c r="B59" s="274"/>
      <c r="C59" s="274"/>
      <c r="D59" s="274"/>
      <c r="E59" s="274"/>
      <c r="F59" s="274"/>
      <c r="G59" s="274"/>
      <c r="H59" s="274"/>
    </row>
    <row r="60" spans="2:9" x14ac:dyDescent="0.2">
      <c r="B60" s="274"/>
      <c r="C60" s="274"/>
      <c r="D60" s="274"/>
      <c r="E60" s="274"/>
      <c r="F60" s="274"/>
      <c r="G60" s="274"/>
      <c r="H60" s="274"/>
    </row>
    <row r="61" spans="2:9" x14ac:dyDescent="0.2">
      <c r="B61" s="274"/>
      <c r="C61" s="274"/>
      <c r="D61" s="274"/>
      <c r="E61" s="274"/>
      <c r="F61" s="274"/>
      <c r="G61" s="274"/>
      <c r="H61" s="274"/>
    </row>
    <row r="62" spans="2:9" x14ac:dyDescent="0.2">
      <c r="B62" s="274"/>
      <c r="C62" s="274"/>
      <c r="D62" s="274"/>
      <c r="E62" s="274"/>
      <c r="F62" s="274"/>
      <c r="G62" s="274"/>
      <c r="H62" s="274"/>
    </row>
    <row r="63" spans="2:9" x14ac:dyDescent="0.2">
      <c r="B63" s="274"/>
      <c r="C63" s="274"/>
      <c r="D63" s="274"/>
      <c r="E63" s="274"/>
      <c r="F63" s="274"/>
      <c r="G63" s="274"/>
      <c r="H63" s="274"/>
    </row>
    <row r="64" spans="2:9" x14ac:dyDescent="0.2">
      <c r="B64" s="274"/>
      <c r="C64" s="274"/>
      <c r="D64" s="274"/>
      <c r="E64" s="274"/>
      <c r="F64" s="274"/>
      <c r="G64" s="274"/>
      <c r="H64" s="274"/>
    </row>
  </sheetData>
  <mergeCells count="2">
    <mergeCell ref="B5:G5"/>
    <mergeCell ref="B29:H29"/>
  </mergeCells>
  <pageMargins left="0.7" right="0.61" top="0.37" bottom="0.73" header="0" footer="0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7986-6035-4A8C-A05B-76BB66F91988}">
  <dimension ref="B1:P34"/>
  <sheetViews>
    <sheetView workbookViewId="0"/>
  </sheetViews>
  <sheetFormatPr baseColWidth="10" defaultRowHeight="14.25" x14ac:dyDescent="0.25"/>
  <cols>
    <col min="1" max="1" width="1.7109375" style="10" customWidth="1"/>
    <col min="2" max="2" width="11.42578125" style="10"/>
    <col min="3" max="3" width="9.28515625" style="10" customWidth="1"/>
    <col min="4" max="4" width="8.42578125" style="10" customWidth="1"/>
    <col min="5" max="5" width="1.28515625" style="10" customWidth="1"/>
    <col min="6" max="6" width="9.42578125" style="10" customWidth="1"/>
    <col min="7" max="7" width="8.42578125" style="10" customWidth="1"/>
    <col min="8" max="8" width="1.28515625" style="10" customWidth="1"/>
    <col min="9" max="11" width="8.42578125" style="10" customWidth="1"/>
    <col min="12" max="12" width="1.28515625" style="10" customWidth="1"/>
    <col min="13" max="13" width="15.85546875" style="10" customWidth="1"/>
    <col min="14" max="14" width="11.42578125" style="283"/>
    <col min="15" max="16384" width="11.42578125" style="10"/>
  </cols>
  <sheetData>
    <row r="1" spans="2:14" s="3" customFormat="1" ht="18.75" customHeight="1" x14ac:dyDescent="0.25"/>
    <row r="2" spans="2:14" s="3" customFormat="1" ht="15.75" customHeight="1" x14ac:dyDescent="0.25"/>
    <row r="3" spans="2:14" s="3" customFormat="1" ht="15.75" customHeight="1" x14ac:dyDescent="0.25"/>
    <row r="4" spans="2:14" s="3" customFormat="1" x14ac:dyDescent="0.25"/>
    <row r="5" spans="2:14" s="3" customFormat="1" ht="15.75" customHeight="1" x14ac:dyDescent="0.25">
      <c r="I5" s="33"/>
      <c r="J5" s="33"/>
    </row>
    <row r="6" spans="2:14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50"/>
    </row>
    <row r="7" spans="2:14" x14ac:dyDescent="0.25">
      <c r="M7" s="266"/>
    </row>
    <row r="8" spans="2:14" x14ac:dyDescent="0.25">
      <c r="B8" s="404" t="s">
        <v>236</v>
      </c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6"/>
    </row>
    <row r="9" spans="2:14" x14ac:dyDescent="0.25">
      <c r="B9" s="48"/>
      <c r="C9" s="48"/>
    </row>
    <row r="10" spans="2:14" ht="30" customHeight="1" x14ac:dyDescent="0.25">
      <c r="B10" s="15"/>
      <c r="C10" s="411" t="s">
        <v>237</v>
      </c>
      <c r="D10" s="411"/>
      <c r="E10" s="189"/>
      <c r="F10" s="411" t="s">
        <v>238</v>
      </c>
      <c r="G10" s="411"/>
      <c r="H10" s="150"/>
      <c r="I10" s="411" t="s">
        <v>239</v>
      </c>
      <c r="J10" s="411"/>
      <c r="K10" s="411"/>
      <c r="L10" s="86"/>
      <c r="M10" s="426" t="s">
        <v>240</v>
      </c>
    </row>
    <row r="11" spans="2:14" ht="1.5" customHeight="1" x14ac:dyDescent="0.25">
      <c r="B11" s="285"/>
      <c r="C11" s="286"/>
      <c r="D11" s="286"/>
      <c r="E11" s="287"/>
      <c r="F11" s="165"/>
      <c r="G11" s="165"/>
      <c r="H11" s="288"/>
      <c r="I11" s="286"/>
      <c r="J11" s="286"/>
      <c r="K11" s="286"/>
      <c r="L11" s="189"/>
      <c r="M11" s="426"/>
    </row>
    <row r="12" spans="2:14" s="81" customFormat="1" ht="36.75" customHeight="1" x14ac:dyDescent="0.25">
      <c r="B12" s="67"/>
      <c r="C12" s="86" t="s">
        <v>124</v>
      </c>
      <c r="D12" s="86" t="s">
        <v>125</v>
      </c>
      <c r="E12" s="86"/>
      <c r="F12" s="86" t="s">
        <v>124</v>
      </c>
      <c r="G12" s="86" t="s">
        <v>125</v>
      </c>
      <c r="H12" s="284"/>
      <c r="I12" s="151" t="s">
        <v>124</v>
      </c>
      <c r="J12" s="151" t="s">
        <v>125</v>
      </c>
      <c r="K12" s="151" t="s">
        <v>39</v>
      </c>
      <c r="L12" s="151"/>
      <c r="M12" s="426"/>
    </row>
    <row r="14" spans="2:14" x14ac:dyDescent="0.25">
      <c r="B14" s="289" t="s">
        <v>6</v>
      </c>
      <c r="C14" s="72">
        <v>39</v>
      </c>
      <c r="D14" s="72">
        <v>82</v>
      </c>
      <c r="E14" s="72"/>
      <c r="F14" s="72">
        <v>12</v>
      </c>
      <c r="G14" s="72">
        <v>33</v>
      </c>
      <c r="H14" s="290"/>
      <c r="I14" s="264">
        <f>+C14+F14</f>
        <v>51</v>
      </c>
      <c r="J14" s="264">
        <f>+D14+G14</f>
        <v>115</v>
      </c>
      <c r="K14" s="264">
        <f>SUM(I14:J14)</f>
        <v>166</v>
      </c>
      <c r="L14" s="291"/>
      <c r="M14" s="292">
        <v>142.19999999999999</v>
      </c>
    </row>
    <row r="15" spans="2:14" ht="6" customHeight="1" x14ac:dyDescent="0.25">
      <c r="B15" s="289"/>
      <c r="C15" s="289"/>
      <c r="D15" s="289"/>
      <c r="E15" s="72"/>
      <c r="F15" s="72"/>
      <c r="G15" s="72"/>
      <c r="H15" s="293"/>
      <c r="I15" s="263"/>
      <c r="J15" s="263"/>
      <c r="K15" s="263"/>
      <c r="L15" s="291"/>
      <c r="M15" s="294"/>
    </row>
    <row r="16" spans="2:14" x14ac:dyDescent="0.25">
      <c r="B16" s="289" t="s">
        <v>10</v>
      </c>
      <c r="C16" s="72">
        <v>50</v>
      </c>
      <c r="D16" s="72">
        <v>111</v>
      </c>
      <c r="E16" s="72"/>
      <c r="F16" s="72">
        <v>4</v>
      </c>
      <c r="G16" s="72">
        <v>16</v>
      </c>
      <c r="H16" s="290"/>
      <c r="I16" s="264">
        <f t="shared" ref="I16:J28" si="0">+C16+F16</f>
        <v>54</v>
      </c>
      <c r="J16" s="264">
        <f t="shared" si="0"/>
        <v>127</v>
      </c>
      <c r="K16" s="264">
        <f t="shared" ref="K16:K30" si="1">SUM(I16:J16)</f>
        <v>181</v>
      </c>
      <c r="L16" s="291"/>
      <c r="M16" s="292">
        <v>169.13</v>
      </c>
    </row>
    <row r="17" spans="2:16" ht="6" customHeight="1" x14ac:dyDescent="0.25">
      <c r="B17" s="289"/>
      <c r="C17" s="289"/>
      <c r="D17" s="289"/>
      <c r="E17" s="72"/>
      <c r="F17" s="72"/>
      <c r="G17" s="72"/>
      <c r="H17" s="293"/>
      <c r="I17" s="263"/>
      <c r="J17" s="263"/>
      <c r="K17" s="263"/>
      <c r="L17" s="291"/>
      <c r="M17" s="294"/>
    </row>
    <row r="18" spans="2:16" s="143" customFormat="1" x14ac:dyDescent="0.25">
      <c r="B18" s="289" t="s">
        <v>11</v>
      </c>
      <c r="C18" s="72">
        <v>44</v>
      </c>
      <c r="D18" s="72">
        <v>96</v>
      </c>
      <c r="E18" s="72"/>
      <c r="F18" s="72">
        <v>11</v>
      </c>
      <c r="G18" s="72">
        <v>35</v>
      </c>
      <c r="H18" s="290"/>
      <c r="I18" s="264">
        <f t="shared" si="0"/>
        <v>55</v>
      </c>
      <c r="J18" s="264">
        <f t="shared" si="0"/>
        <v>131</v>
      </c>
      <c r="K18" s="264">
        <f t="shared" si="1"/>
        <v>186</v>
      </c>
      <c r="L18" s="263"/>
      <c r="M18" s="292">
        <v>159.13999999999999</v>
      </c>
      <c r="N18" s="295"/>
      <c r="P18" s="10"/>
    </row>
    <row r="19" spans="2:16" s="143" customFormat="1" ht="6" customHeight="1" x14ac:dyDescent="0.25">
      <c r="B19" s="289"/>
      <c r="C19" s="72"/>
      <c r="D19" s="72"/>
      <c r="E19" s="72"/>
      <c r="F19" s="72"/>
      <c r="G19" s="72"/>
      <c r="H19" s="293"/>
      <c r="I19" s="263"/>
      <c r="J19" s="263"/>
      <c r="K19" s="263"/>
      <c r="L19" s="263"/>
      <c r="M19" s="294"/>
      <c r="N19" s="295"/>
      <c r="P19" s="10"/>
    </row>
    <row r="20" spans="2:16" s="143" customFormat="1" x14ac:dyDescent="0.25">
      <c r="B20" s="289" t="s">
        <v>12</v>
      </c>
      <c r="C20" s="72">
        <v>55</v>
      </c>
      <c r="D20" s="72">
        <v>138</v>
      </c>
      <c r="E20" s="72"/>
      <c r="F20" s="72">
        <v>12</v>
      </c>
      <c r="G20" s="72">
        <v>61</v>
      </c>
      <c r="H20" s="290"/>
      <c r="I20" s="264">
        <f t="shared" si="0"/>
        <v>67</v>
      </c>
      <c r="J20" s="264">
        <f t="shared" si="0"/>
        <v>199</v>
      </c>
      <c r="K20" s="264">
        <f t="shared" si="1"/>
        <v>266</v>
      </c>
      <c r="L20" s="263"/>
      <c r="M20" s="292">
        <v>222.4</v>
      </c>
      <c r="N20" s="295"/>
      <c r="P20" s="10"/>
    </row>
    <row r="21" spans="2:16" s="143" customFormat="1" ht="6" customHeight="1" x14ac:dyDescent="0.25">
      <c r="B21" s="296"/>
      <c r="C21" s="72"/>
      <c r="D21" s="72"/>
      <c r="E21" s="72"/>
      <c r="F21" s="72"/>
      <c r="G21" s="72"/>
      <c r="H21" s="293"/>
      <c r="I21" s="263"/>
      <c r="J21" s="263"/>
      <c r="K21" s="263"/>
      <c r="L21" s="263"/>
      <c r="M21" s="294"/>
      <c r="N21" s="295"/>
    </row>
    <row r="22" spans="2:16" x14ac:dyDescent="0.25">
      <c r="B22" s="289" t="s">
        <v>13</v>
      </c>
      <c r="C22" s="72">
        <v>33</v>
      </c>
      <c r="D22" s="72">
        <v>77</v>
      </c>
      <c r="E22" s="72"/>
      <c r="F22" s="72">
        <v>7</v>
      </c>
      <c r="G22" s="72">
        <v>41</v>
      </c>
      <c r="H22" s="290"/>
      <c r="I22" s="264">
        <f t="shared" si="0"/>
        <v>40</v>
      </c>
      <c r="J22" s="264">
        <f t="shared" si="0"/>
        <v>118</v>
      </c>
      <c r="K22" s="264">
        <f t="shared" si="1"/>
        <v>158</v>
      </c>
      <c r="L22" s="291"/>
      <c r="M22" s="292">
        <v>134.97</v>
      </c>
    </row>
    <row r="23" spans="2:16" ht="6" customHeight="1" x14ac:dyDescent="0.25">
      <c r="B23" s="289"/>
      <c r="C23" s="289"/>
      <c r="D23" s="289"/>
      <c r="E23" s="72"/>
      <c r="F23" s="72"/>
      <c r="G23" s="72"/>
      <c r="H23" s="293"/>
      <c r="I23" s="263"/>
      <c r="J23" s="263"/>
      <c r="K23" s="263"/>
      <c r="L23" s="291"/>
      <c r="M23" s="294"/>
      <c r="N23" s="295"/>
    </row>
    <row r="24" spans="2:16" x14ac:dyDescent="0.25">
      <c r="B24" s="289" t="s">
        <v>14</v>
      </c>
      <c r="C24" s="72">
        <v>26</v>
      </c>
      <c r="D24" s="72">
        <v>65</v>
      </c>
      <c r="E24" s="72"/>
      <c r="F24" s="72">
        <v>14</v>
      </c>
      <c r="G24" s="72">
        <v>39</v>
      </c>
      <c r="H24" s="72">
        <f>+'11.2'!I49+'11.2'!I50+'11.2'!I51+'11.2'!I52</f>
        <v>0</v>
      </c>
      <c r="I24" s="264">
        <f t="shared" si="0"/>
        <v>40</v>
      </c>
      <c r="J24" s="264">
        <f t="shared" si="0"/>
        <v>104</v>
      </c>
      <c r="K24" s="264">
        <f t="shared" si="1"/>
        <v>144</v>
      </c>
      <c r="L24" s="291"/>
      <c r="M24" s="292">
        <v>116.46</v>
      </c>
    </row>
    <row r="25" spans="2:16" ht="6" customHeight="1" x14ac:dyDescent="0.25">
      <c r="B25" s="289"/>
      <c r="C25" s="72"/>
      <c r="D25" s="72"/>
      <c r="E25" s="72"/>
      <c r="F25" s="72"/>
      <c r="G25" s="72"/>
      <c r="H25" s="297"/>
      <c r="I25" s="263"/>
      <c r="J25" s="263"/>
      <c r="K25" s="263"/>
      <c r="L25" s="291"/>
      <c r="M25" s="294"/>
    </row>
    <row r="26" spans="2:16" x14ac:dyDescent="0.25">
      <c r="B26" s="289" t="s">
        <v>15</v>
      </c>
      <c r="C26" s="72">
        <v>100</v>
      </c>
      <c r="D26" s="72">
        <v>189</v>
      </c>
      <c r="E26" s="72"/>
      <c r="F26" s="72">
        <v>15</v>
      </c>
      <c r="G26" s="72">
        <v>104</v>
      </c>
      <c r="H26" s="72">
        <f>+'11.2'!I56+'11.2'!I57+'11.2'!I58+'11.2'!I59</f>
        <v>0</v>
      </c>
      <c r="I26" s="264">
        <f t="shared" si="0"/>
        <v>115</v>
      </c>
      <c r="J26" s="264">
        <f t="shared" si="0"/>
        <v>293</v>
      </c>
      <c r="K26" s="264">
        <f t="shared" si="1"/>
        <v>408</v>
      </c>
      <c r="L26" s="291"/>
      <c r="M26" s="292">
        <v>337.66</v>
      </c>
    </row>
    <row r="27" spans="2:16" ht="6" customHeight="1" x14ac:dyDescent="0.25">
      <c r="B27" s="289"/>
      <c r="C27" s="72"/>
      <c r="D27" s="72"/>
      <c r="E27" s="72"/>
      <c r="F27" s="72"/>
      <c r="G27" s="72"/>
      <c r="H27" s="297"/>
      <c r="I27" s="263"/>
      <c r="J27" s="263"/>
      <c r="K27" s="263"/>
      <c r="L27" s="291"/>
      <c r="M27" s="294"/>
    </row>
    <row r="28" spans="2:16" x14ac:dyDescent="0.25">
      <c r="B28" s="289" t="s">
        <v>16</v>
      </c>
      <c r="C28" s="72">
        <v>70</v>
      </c>
      <c r="D28" s="72">
        <v>200</v>
      </c>
      <c r="E28" s="72"/>
      <c r="F28" s="72">
        <v>11</v>
      </c>
      <c r="G28" s="72">
        <v>62</v>
      </c>
      <c r="H28" s="72">
        <f>+'11.2'!I63+'11.2'!I64+'11.2'!I65+'11.2'!I66</f>
        <v>0</v>
      </c>
      <c r="I28" s="264">
        <f t="shared" si="0"/>
        <v>81</v>
      </c>
      <c r="J28" s="264">
        <f t="shared" si="0"/>
        <v>262</v>
      </c>
      <c r="K28" s="264">
        <f t="shared" si="1"/>
        <v>343</v>
      </c>
      <c r="L28" s="291"/>
      <c r="M28" s="292">
        <v>308.8</v>
      </c>
    </row>
    <row r="29" spans="2:16" x14ac:dyDescent="0.25">
      <c r="B29" s="23"/>
      <c r="C29" s="23"/>
      <c r="G29" s="298"/>
      <c r="I29" s="291"/>
      <c r="J29" s="291"/>
      <c r="K29" s="291"/>
      <c r="L29" s="291"/>
      <c r="M29" s="293"/>
    </row>
    <row r="30" spans="2:16" x14ac:dyDescent="0.25">
      <c r="B30" s="23" t="s">
        <v>17</v>
      </c>
      <c r="C30" s="23">
        <f>SUM(C14:C28)</f>
        <v>417</v>
      </c>
      <c r="D30" s="112">
        <f>SUM(D14:D28)</f>
        <v>958</v>
      </c>
      <c r="E30" s="112"/>
      <c r="F30" s="264">
        <f>SUM(F14:F28)</f>
        <v>86</v>
      </c>
      <c r="G30" s="112">
        <f>SUM(G14:G28)</f>
        <v>391</v>
      </c>
      <c r="H30" s="256"/>
      <c r="I30" s="264">
        <f>SUM(C30,F30)</f>
        <v>503</v>
      </c>
      <c r="J30" s="112">
        <f>+D30+G30</f>
        <v>1349</v>
      </c>
      <c r="K30" s="112">
        <f t="shared" si="1"/>
        <v>1852</v>
      </c>
      <c r="L30" s="299"/>
      <c r="M30" s="300">
        <v>1590.76</v>
      </c>
    </row>
    <row r="31" spans="2:16" ht="15" thickBot="1" x14ac:dyDescent="0.3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</row>
    <row r="32" spans="2:16" x14ac:dyDescent="0.25">
      <c r="B32" s="31" t="s">
        <v>241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2:14" ht="3.75" customHeight="1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2:14" s="143" customFormat="1" ht="28.5" customHeight="1" x14ac:dyDescent="0.25">
      <c r="B34" s="415" t="s">
        <v>242</v>
      </c>
      <c r="C34" s="415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295"/>
    </row>
  </sheetData>
  <mergeCells count="7">
    <mergeCell ref="B34:M34"/>
    <mergeCell ref="B6:M6"/>
    <mergeCell ref="B8:M8"/>
    <mergeCell ref="C10:D10"/>
    <mergeCell ref="F10:G10"/>
    <mergeCell ref="I10:K10"/>
    <mergeCell ref="M10:M12"/>
  </mergeCells>
  <pageMargins left="0.76" right="0.4" top="0.56000000000000005" bottom="1" header="0" footer="0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9E54-509E-46A4-A276-D64228FEF41B}">
  <dimension ref="B1:O78"/>
  <sheetViews>
    <sheetView zoomScaleNormal="100" workbookViewId="0"/>
  </sheetViews>
  <sheetFormatPr baseColWidth="10" defaultColWidth="86.28515625" defaultRowHeight="14.25" x14ac:dyDescent="0.25"/>
  <cols>
    <col min="1" max="1" width="1.7109375" style="10" customWidth="1"/>
    <col min="2" max="2" width="20.7109375" style="10" customWidth="1"/>
    <col min="3" max="3" width="27.85546875" style="10" customWidth="1"/>
    <col min="4" max="4" width="7.7109375" style="10" customWidth="1"/>
    <col min="5" max="5" width="7.28515625" style="10" customWidth="1"/>
    <col min="6" max="6" width="1.28515625" style="10" customWidth="1"/>
    <col min="7" max="7" width="7.7109375" style="10" customWidth="1"/>
    <col min="8" max="8" width="7.7109375" style="54" customWidth="1"/>
    <col min="9" max="9" width="1.28515625" style="54" customWidth="1"/>
    <col min="10" max="10" width="6.42578125" style="115" customWidth="1"/>
    <col min="11" max="11" width="6.140625" style="115" customWidth="1"/>
    <col min="12" max="12" width="6.7109375" style="115" customWidth="1"/>
    <col min="13" max="13" width="0.85546875" style="115" customWidth="1"/>
    <col min="14" max="14" width="18.42578125" style="54" customWidth="1"/>
    <col min="15" max="15" width="14.7109375" style="96" customWidth="1"/>
    <col min="16" max="16384" width="86.28515625" style="10"/>
  </cols>
  <sheetData>
    <row r="1" spans="2:15" s="3" customFormat="1" ht="18.75" customHeight="1" x14ac:dyDescent="0.25"/>
    <row r="2" spans="2:15" s="3" customFormat="1" ht="15.75" customHeight="1" x14ac:dyDescent="0.25"/>
    <row r="3" spans="2:15" s="3" customFormat="1" ht="15.75" customHeight="1" x14ac:dyDescent="0.25"/>
    <row r="4" spans="2:15" s="3" customFormat="1" x14ac:dyDescent="0.25"/>
    <row r="5" spans="2:15" s="3" customFormat="1" ht="15.75" customHeight="1" x14ac:dyDescent="0.25">
      <c r="I5" s="33"/>
      <c r="J5" s="33"/>
    </row>
    <row r="6" spans="2:15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50"/>
    </row>
    <row r="7" spans="2:15" ht="5.25" customHeight="1" x14ac:dyDescent="0.25"/>
    <row r="8" spans="2:15" x14ac:dyDescent="0.25">
      <c r="B8" s="404" t="s">
        <v>243</v>
      </c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6"/>
    </row>
    <row r="9" spans="2:15" ht="10.5" customHeight="1" x14ac:dyDescent="0.25">
      <c r="B9" s="48"/>
      <c r="C9" s="283"/>
      <c r="D9" s="283"/>
      <c r="E9" s="283"/>
      <c r="F9" s="283"/>
      <c r="G9" s="283"/>
      <c r="H9" s="283"/>
      <c r="I9" s="283"/>
      <c r="J9" s="301"/>
      <c r="K9" s="301"/>
    </row>
    <row r="10" spans="2:15" ht="38.25" customHeight="1" x14ac:dyDescent="0.25">
      <c r="B10" s="15"/>
      <c r="C10" s="15"/>
      <c r="D10" s="411" t="s">
        <v>237</v>
      </c>
      <c r="E10" s="411"/>
      <c r="F10" s="189"/>
      <c r="G10" s="411" t="s">
        <v>238</v>
      </c>
      <c r="H10" s="411"/>
      <c r="I10" s="86"/>
      <c r="J10" s="428" t="s">
        <v>239</v>
      </c>
      <c r="K10" s="428"/>
      <c r="L10" s="428"/>
      <c r="M10" s="302"/>
      <c r="N10" s="426" t="s">
        <v>244</v>
      </c>
    </row>
    <row r="11" spans="2:15" ht="1.5" customHeight="1" x14ac:dyDescent="0.25">
      <c r="B11" s="285"/>
      <c r="C11" s="285"/>
      <c r="D11" s="286"/>
      <c r="E11" s="286"/>
      <c r="F11" s="287"/>
      <c r="G11" s="165"/>
      <c r="H11" s="165"/>
      <c r="I11" s="288"/>
      <c r="J11" s="303"/>
      <c r="K11" s="303"/>
      <c r="L11" s="303"/>
      <c r="M11" s="304"/>
      <c r="N11" s="426"/>
    </row>
    <row r="12" spans="2:15" s="81" customFormat="1" ht="19.5" customHeight="1" x14ac:dyDescent="0.25">
      <c r="B12" s="67"/>
      <c r="C12" s="67"/>
      <c r="D12" s="151" t="s">
        <v>245</v>
      </c>
      <c r="E12" s="151" t="s">
        <v>246</v>
      </c>
      <c r="F12" s="151"/>
      <c r="G12" s="151" t="s">
        <v>245</v>
      </c>
      <c r="H12" s="151" t="s">
        <v>246</v>
      </c>
      <c r="I12" s="151"/>
      <c r="J12" s="305" t="s">
        <v>245</v>
      </c>
      <c r="K12" s="305" t="s">
        <v>246</v>
      </c>
      <c r="L12" s="305" t="s">
        <v>39</v>
      </c>
      <c r="M12" s="305"/>
      <c r="N12" s="426"/>
      <c r="O12" s="97"/>
    </row>
    <row r="13" spans="2:15" ht="9" customHeight="1" x14ac:dyDescent="0.25">
      <c r="D13" s="306"/>
      <c r="E13" s="306"/>
      <c r="F13" s="306"/>
      <c r="G13" s="306"/>
      <c r="H13" s="306"/>
      <c r="I13" s="306"/>
      <c r="J13" s="307"/>
      <c r="K13" s="307"/>
      <c r="L13" s="307"/>
      <c r="M13" s="307"/>
      <c r="N13" s="306"/>
    </row>
    <row r="14" spans="2:15" x14ac:dyDescent="0.25">
      <c r="B14" s="18" t="s">
        <v>6</v>
      </c>
      <c r="C14" s="308" t="s">
        <v>247</v>
      </c>
      <c r="D14" s="309">
        <v>8</v>
      </c>
      <c r="E14" s="309">
        <v>9</v>
      </c>
      <c r="F14" s="309"/>
      <c r="G14" s="309">
        <v>0</v>
      </c>
      <c r="H14" s="309">
        <v>2</v>
      </c>
      <c r="I14" s="310"/>
      <c r="J14" s="311">
        <f t="shared" ref="J14:K26" si="0">+D14+G14</f>
        <v>8</v>
      </c>
      <c r="K14" s="311">
        <f>+E14+H14</f>
        <v>11</v>
      </c>
      <c r="L14" s="311">
        <f t="shared" ref="L14:L19" si="1">SUM(J14:K14)</f>
        <v>19</v>
      </c>
      <c r="M14" s="312"/>
      <c r="N14" s="313">
        <v>18</v>
      </c>
    </row>
    <row r="15" spans="2:15" x14ac:dyDescent="0.25">
      <c r="B15" s="18"/>
      <c r="C15" s="308" t="s">
        <v>248</v>
      </c>
      <c r="D15" s="309">
        <v>19</v>
      </c>
      <c r="E15" s="309">
        <v>55</v>
      </c>
      <c r="F15" s="309"/>
      <c r="G15" s="309">
        <v>8</v>
      </c>
      <c r="H15" s="309">
        <v>18</v>
      </c>
      <c r="I15" s="310"/>
      <c r="J15" s="311">
        <f t="shared" si="0"/>
        <v>27</v>
      </c>
      <c r="K15" s="311">
        <f t="shared" si="0"/>
        <v>73</v>
      </c>
      <c r="L15" s="311">
        <f t="shared" si="1"/>
        <v>100</v>
      </c>
      <c r="M15" s="312"/>
      <c r="N15" s="313">
        <v>86.4</v>
      </c>
    </row>
    <row r="16" spans="2:15" x14ac:dyDescent="0.25">
      <c r="B16" s="18"/>
      <c r="C16" s="308" t="s">
        <v>249</v>
      </c>
      <c r="D16" s="309">
        <v>1</v>
      </c>
      <c r="E16" s="309">
        <v>2</v>
      </c>
      <c r="F16" s="309"/>
      <c r="G16" s="309">
        <v>1</v>
      </c>
      <c r="H16" s="309">
        <v>2</v>
      </c>
      <c r="I16" s="310"/>
      <c r="J16" s="311">
        <f t="shared" si="0"/>
        <v>2</v>
      </c>
      <c r="K16" s="311">
        <f t="shared" si="0"/>
        <v>4</v>
      </c>
      <c r="L16" s="311">
        <f t="shared" si="1"/>
        <v>6</v>
      </c>
      <c r="M16" s="312"/>
      <c r="N16" s="313">
        <v>4.71</v>
      </c>
    </row>
    <row r="17" spans="2:14" x14ac:dyDescent="0.25">
      <c r="B17" s="18"/>
      <c r="C17" s="308" t="s">
        <v>250</v>
      </c>
      <c r="D17" s="309">
        <v>11</v>
      </c>
      <c r="E17" s="309">
        <v>16</v>
      </c>
      <c r="F17" s="309"/>
      <c r="G17" s="309">
        <v>3</v>
      </c>
      <c r="H17" s="309">
        <v>11</v>
      </c>
      <c r="I17" s="310"/>
      <c r="J17" s="311">
        <f t="shared" si="0"/>
        <v>14</v>
      </c>
      <c r="K17" s="311">
        <f t="shared" si="0"/>
        <v>27</v>
      </c>
      <c r="L17" s="311">
        <f t="shared" si="1"/>
        <v>41</v>
      </c>
      <c r="M17" s="312"/>
      <c r="N17" s="313">
        <v>33.090000000000003</v>
      </c>
    </row>
    <row r="18" spans="2:14" x14ac:dyDescent="0.25">
      <c r="B18" s="18"/>
      <c r="C18" s="308" t="s">
        <v>251</v>
      </c>
      <c r="D18" s="309">
        <v>1</v>
      </c>
      <c r="E18" s="309">
        <v>5</v>
      </c>
      <c r="F18" s="309"/>
      <c r="G18" s="309">
        <v>2</v>
      </c>
      <c r="H18" s="309">
        <v>3</v>
      </c>
      <c r="I18" s="310"/>
      <c r="J18" s="311">
        <f t="shared" si="0"/>
        <v>3</v>
      </c>
      <c r="K18" s="311">
        <f t="shared" si="0"/>
        <v>8</v>
      </c>
      <c r="L18" s="311">
        <f t="shared" si="1"/>
        <v>11</v>
      </c>
      <c r="M18" s="312"/>
      <c r="N18" s="313">
        <v>9.43</v>
      </c>
    </row>
    <row r="19" spans="2:14" x14ac:dyDescent="0.25">
      <c r="B19" s="18"/>
      <c r="C19" s="308" t="s">
        <v>252</v>
      </c>
      <c r="D19" s="309">
        <v>0</v>
      </c>
      <c r="E19" s="309">
        <v>2</v>
      </c>
      <c r="F19" s="309"/>
      <c r="G19" s="309">
        <v>2</v>
      </c>
      <c r="H19" s="309">
        <v>10</v>
      </c>
      <c r="I19" s="310"/>
      <c r="J19" s="311">
        <f t="shared" si="0"/>
        <v>2</v>
      </c>
      <c r="K19" s="311">
        <f t="shared" si="0"/>
        <v>12</v>
      </c>
      <c r="L19" s="311">
        <f t="shared" si="1"/>
        <v>14</v>
      </c>
      <c r="M19" s="312"/>
      <c r="N19" s="313">
        <v>6.49</v>
      </c>
    </row>
    <row r="20" spans="2:14" ht="9" hidden="1" customHeight="1" x14ac:dyDescent="0.25">
      <c r="B20" s="23"/>
      <c r="C20" s="289"/>
      <c r="D20" s="314"/>
      <c r="E20" s="314"/>
      <c r="F20" s="314"/>
      <c r="G20" s="315"/>
      <c r="H20" s="315"/>
      <c r="I20" s="316"/>
      <c r="J20" s="316"/>
      <c r="K20" s="316"/>
      <c r="L20" s="316"/>
      <c r="M20" s="317"/>
      <c r="N20" s="143"/>
    </row>
    <row r="21" spans="2:14" x14ac:dyDescent="0.25">
      <c r="B21" s="23" t="s">
        <v>10</v>
      </c>
      <c r="C21" s="289" t="s">
        <v>247</v>
      </c>
      <c r="D21" s="318">
        <v>9</v>
      </c>
      <c r="E21" s="318">
        <v>24</v>
      </c>
      <c r="F21" s="318"/>
      <c r="G21" s="318">
        <v>0</v>
      </c>
      <c r="H21" s="318">
        <v>3</v>
      </c>
      <c r="I21" s="316"/>
      <c r="J21" s="319">
        <f t="shared" ref="J21:J26" si="2">+D21+G21</f>
        <v>9</v>
      </c>
      <c r="K21" s="319">
        <f t="shared" si="0"/>
        <v>27</v>
      </c>
      <c r="L21" s="319">
        <f t="shared" ref="L21:L26" si="3">SUM(J21:K21)</f>
        <v>36</v>
      </c>
      <c r="M21" s="320"/>
      <c r="N21" s="321">
        <v>34.713999999999999</v>
      </c>
    </row>
    <row r="22" spans="2:14" x14ac:dyDescent="0.25">
      <c r="B22" s="23"/>
      <c r="C22" s="289" t="s">
        <v>248</v>
      </c>
      <c r="D22" s="318">
        <v>29</v>
      </c>
      <c r="E22" s="318">
        <v>63</v>
      </c>
      <c r="F22" s="318"/>
      <c r="G22" s="318">
        <v>2</v>
      </c>
      <c r="H22" s="318">
        <v>5</v>
      </c>
      <c r="I22" s="316"/>
      <c r="J22" s="319">
        <f t="shared" si="2"/>
        <v>31</v>
      </c>
      <c r="K22" s="319">
        <f t="shared" si="0"/>
        <v>68</v>
      </c>
      <c r="L22" s="319">
        <f t="shared" si="3"/>
        <v>99</v>
      </c>
      <c r="M22" s="320"/>
      <c r="N22" s="321">
        <v>94.71</v>
      </c>
    </row>
    <row r="23" spans="2:14" x14ac:dyDescent="0.25">
      <c r="B23" s="23"/>
      <c r="C23" s="289" t="s">
        <v>249</v>
      </c>
      <c r="D23" s="318">
        <v>2</v>
      </c>
      <c r="E23" s="318">
        <v>4</v>
      </c>
      <c r="F23" s="318"/>
      <c r="G23" s="318">
        <v>1</v>
      </c>
      <c r="H23" s="318">
        <v>0</v>
      </c>
      <c r="I23" s="316"/>
      <c r="J23" s="319">
        <f t="shared" si="2"/>
        <v>3</v>
      </c>
      <c r="K23" s="319">
        <f t="shared" si="0"/>
        <v>4</v>
      </c>
      <c r="L23" s="319">
        <f t="shared" si="3"/>
        <v>7</v>
      </c>
      <c r="M23" s="320"/>
      <c r="N23" s="321">
        <v>6.71</v>
      </c>
    </row>
    <row r="24" spans="2:14" x14ac:dyDescent="0.25">
      <c r="B24" s="23"/>
      <c r="C24" s="289" t="s">
        <v>250</v>
      </c>
      <c r="D24" s="318">
        <v>10</v>
      </c>
      <c r="E24" s="318">
        <v>20</v>
      </c>
      <c r="F24" s="318"/>
      <c r="G24" s="318">
        <v>1</v>
      </c>
      <c r="H24" s="318">
        <v>8</v>
      </c>
      <c r="I24" s="316"/>
      <c r="J24" s="319">
        <f t="shared" si="2"/>
        <v>11</v>
      </c>
      <c r="K24" s="319">
        <f t="shared" si="0"/>
        <v>28</v>
      </c>
      <c r="L24" s="319">
        <f t="shared" si="3"/>
        <v>39</v>
      </c>
      <c r="M24" s="320"/>
      <c r="N24" s="321">
        <v>33</v>
      </c>
    </row>
    <row r="25" spans="2:14" x14ac:dyDescent="0.25">
      <c r="B25" s="23"/>
      <c r="C25" s="289" t="s">
        <v>251</v>
      </c>
      <c r="D25" s="318">
        <v>0</v>
      </c>
      <c r="E25" s="318">
        <v>0</v>
      </c>
      <c r="F25" s="318"/>
      <c r="G25" s="318">
        <v>0</v>
      </c>
      <c r="H25" s="318">
        <v>0</v>
      </c>
      <c r="I25" s="316"/>
      <c r="J25" s="319">
        <f t="shared" si="2"/>
        <v>0</v>
      </c>
      <c r="K25" s="319">
        <f t="shared" si="0"/>
        <v>0</v>
      </c>
      <c r="L25" s="319">
        <f t="shared" si="3"/>
        <v>0</v>
      </c>
      <c r="M25" s="320"/>
      <c r="N25" s="321">
        <v>0</v>
      </c>
    </row>
    <row r="26" spans="2:14" x14ac:dyDescent="0.25">
      <c r="B26" s="23"/>
      <c r="C26" s="289" t="s">
        <v>252</v>
      </c>
      <c r="D26" s="318">
        <v>0</v>
      </c>
      <c r="E26" s="318">
        <v>0</v>
      </c>
      <c r="F26" s="318"/>
      <c r="G26" s="318">
        <v>2</v>
      </c>
      <c r="H26" s="318">
        <v>0</v>
      </c>
      <c r="I26" s="316"/>
      <c r="J26" s="319">
        <f t="shared" si="2"/>
        <v>2</v>
      </c>
      <c r="K26" s="319">
        <f t="shared" si="0"/>
        <v>0</v>
      </c>
      <c r="L26" s="319">
        <f t="shared" si="3"/>
        <v>2</v>
      </c>
      <c r="M26" s="320"/>
      <c r="N26" s="321">
        <v>0.69</v>
      </c>
    </row>
    <row r="27" spans="2:14" ht="9" hidden="1" customHeight="1" x14ac:dyDescent="0.25">
      <c r="B27" s="23"/>
      <c r="C27" s="18"/>
      <c r="D27" s="322"/>
      <c r="E27" s="322"/>
      <c r="F27" s="322"/>
      <c r="G27" s="323"/>
      <c r="H27" s="324"/>
      <c r="I27" s="310"/>
      <c r="J27" s="19"/>
      <c r="K27" s="19"/>
      <c r="L27" s="19"/>
      <c r="M27" s="325"/>
      <c r="N27" s="324"/>
    </row>
    <row r="28" spans="2:14" x14ac:dyDescent="0.25">
      <c r="B28" s="18" t="s">
        <v>11</v>
      </c>
      <c r="C28" s="308" t="s">
        <v>247</v>
      </c>
      <c r="D28" s="309">
        <v>9</v>
      </c>
      <c r="E28" s="309">
        <v>7</v>
      </c>
      <c r="F28" s="309"/>
      <c r="G28" s="309">
        <v>0</v>
      </c>
      <c r="H28" s="309">
        <v>1</v>
      </c>
      <c r="I28" s="310"/>
      <c r="J28" s="311">
        <f t="shared" ref="J28:K33" si="4">+D28+G28</f>
        <v>9</v>
      </c>
      <c r="K28" s="311">
        <f t="shared" si="4"/>
        <v>8</v>
      </c>
      <c r="L28" s="311">
        <f t="shared" ref="L28:L33" si="5">SUM(J28:K28)</f>
        <v>17</v>
      </c>
      <c r="M28" s="312"/>
      <c r="N28" s="313">
        <v>16.57</v>
      </c>
    </row>
    <row r="29" spans="2:14" x14ac:dyDescent="0.25">
      <c r="B29" s="18"/>
      <c r="C29" s="308" t="s">
        <v>248</v>
      </c>
      <c r="D29" s="309">
        <v>23</v>
      </c>
      <c r="E29" s="309">
        <v>73</v>
      </c>
      <c r="F29" s="309"/>
      <c r="G29" s="309">
        <v>4</v>
      </c>
      <c r="H29" s="309">
        <v>22</v>
      </c>
      <c r="I29" s="310"/>
      <c r="J29" s="311">
        <f t="shared" si="4"/>
        <v>27</v>
      </c>
      <c r="K29" s="311">
        <f t="shared" si="4"/>
        <v>95</v>
      </c>
      <c r="L29" s="311">
        <f t="shared" si="5"/>
        <v>122</v>
      </c>
      <c r="M29" s="312"/>
      <c r="N29" s="313">
        <v>109.29</v>
      </c>
    </row>
    <row r="30" spans="2:14" x14ac:dyDescent="0.25">
      <c r="B30" s="18"/>
      <c r="C30" s="308" t="s">
        <v>249</v>
      </c>
      <c r="D30" s="309">
        <v>1</v>
      </c>
      <c r="E30" s="309">
        <v>3</v>
      </c>
      <c r="F30" s="309"/>
      <c r="G30" s="309">
        <v>0</v>
      </c>
      <c r="H30" s="309">
        <v>2</v>
      </c>
      <c r="I30" s="310"/>
      <c r="J30" s="311">
        <f t="shared" si="4"/>
        <v>1</v>
      </c>
      <c r="K30" s="311">
        <f t="shared" si="4"/>
        <v>5</v>
      </c>
      <c r="L30" s="311">
        <f t="shared" si="5"/>
        <v>6</v>
      </c>
      <c r="M30" s="312"/>
      <c r="N30" s="313">
        <v>4.91</v>
      </c>
    </row>
    <row r="31" spans="2:14" x14ac:dyDescent="0.25">
      <c r="B31" s="18"/>
      <c r="C31" s="308" t="s">
        <v>250</v>
      </c>
      <c r="D31" s="309">
        <v>11</v>
      </c>
      <c r="E31" s="309">
        <v>13</v>
      </c>
      <c r="F31" s="309"/>
      <c r="G31" s="309">
        <v>7</v>
      </c>
      <c r="H31" s="309">
        <v>10</v>
      </c>
      <c r="I31" s="310"/>
      <c r="J31" s="311">
        <f t="shared" si="4"/>
        <v>18</v>
      </c>
      <c r="K31" s="311">
        <f t="shared" si="4"/>
        <v>23</v>
      </c>
      <c r="L31" s="311">
        <f t="shared" si="5"/>
        <v>41</v>
      </c>
      <c r="M31" s="312"/>
      <c r="N31" s="313">
        <v>28.37</v>
      </c>
    </row>
    <row r="32" spans="2:14" x14ac:dyDescent="0.25">
      <c r="B32" s="18"/>
      <c r="C32" s="308" t="s">
        <v>251</v>
      </c>
      <c r="D32" s="309">
        <v>1</v>
      </c>
      <c r="E32" s="309">
        <v>1</v>
      </c>
      <c r="F32" s="309"/>
      <c r="G32" s="309">
        <v>0</v>
      </c>
      <c r="H32" s="309">
        <v>4</v>
      </c>
      <c r="I32" s="310"/>
      <c r="J32" s="311">
        <f t="shared" si="4"/>
        <v>1</v>
      </c>
      <c r="K32" s="311">
        <f t="shared" si="4"/>
        <v>5</v>
      </c>
      <c r="L32" s="311">
        <f t="shared" si="5"/>
        <v>6</v>
      </c>
      <c r="M32" s="312"/>
      <c r="N32" s="313">
        <v>3.91</v>
      </c>
    </row>
    <row r="33" spans="2:14" x14ac:dyDescent="0.25">
      <c r="B33" s="18"/>
      <c r="C33" s="308" t="s">
        <v>252</v>
      </c>
      <c r="D33" s="309">
        <v>0</v>
      </c>
      <c r="E33" s="309">
        <v>0</v>
      </c>
      <c r="F33" s="309"/>
      <c r="G33" s="309">
        <v>1</v>
      </c>
      <c r="H33" s="309">
        <v>2</v>
      </c>
      <c r="I33" s="310"/>
      <c r="J33" s="311">
        <f t="shared" si="4"/>
        <v>1</v>
      </c>
      <c r="K33" s="311">
        <f t="shared" si="4"/>
        <v>2</v>
      </c>
      <c r="L33" s="311">
        <f t="shared" si="5"/>
        <v>3</v>
      </c>
      <c r="M33" s="312"/>
      <c r="N33" s="313">
        <v>0.83</v>
      </c>
    </row>
    <row r="34" spans="2:14" ht="9" hidden="1" customHeight="1" x14ac:dyDescent="0.25">
      <c r="B34" s="23"/>
      <c r="C34" s="289"/>
      <c r="D34" s="314"/>
      <c r="E34" s="314"/>
      <c r="F34" s="314"/>
      <c r="G34" s="314"/>
      <c r="H34" s="326"/>
      <c r="I34" s="327"/>
      <c r="J34" s="112"/>
      <c r="K34" s="112"/>
      <c r="L34" s="112"/>
      <c r="M34" s="328"/>
      <c r="N34" s="329"/>
    </row>
    <row r="35" spans="2:14" x14ac:dyDescent="0.25">
      <c r="B35" s="23" t="s">
        <v>12</v>
      </c>
      <c r="C35" s="289" t="s">
        <v>247</v>
      </c>
      <c r="D35" s="318">
        <v>21</v>
      </c>
      <c r="E35" s="318">
        <v>54</v>
      </c>
      <c r="F35" s="318"/>
      <c r="G35" s="318">
        <v>7</v>
      </c>
      <c r="H35" s="318">
        <v>6</v>
      </c>
      <c r="I35" s="330"/>
      <c r="J35" s="331">
        <f t="shared" ref="J35:K40" si="6">+D35+G35</f>
        <v>28</v>
      </c>
      <c r="K35" s="319">
        <f t="shared" si="6"/>
        <v>60</v>
      </c>
      <c r="L35" s="319">
        <f t="shared" ref="L35:L40" si="7">SUM(J35:K35)</f>
        <v>88</v>
      </c>
      <c r="M35" s="320"/>
      <c r="N35" s="321">
        <v>79.97</v>
      </c>
    </row>
    <row r="36" spans="2:14" x14ac:dyDescent="0.25">
      <c r="B36" s="23"/>
      <c r="C36" s="289" t="s">
        <v>248</v>
      </c>
      <c r="D36" s="318">
        <v>17</v>
      </c>
      <c r="E36" s="318">
        <v>66</v>
      </c>
      <c r="F36" s="318"/>
      <c r="G36" s="318">
        <v>1</v>
      </c>
      <c r="H36" s="318">
        <v>28</v>
      </c>
      <c r="I36" s="330"/>
      <c r="J36" s="331">
        <f t="shared" si="6"/>
        <v>18</v>
      </c>
      <c r="K36" s="319">
        <f t="shared" si="6"/>
        <v>94</v>
      </c>
      <c r="L36" s="319">
        <f t="shared" si="7"/>
        <v>112</v>
      </c>
      <c r="M36" s="320"/>
      <c r="N36" s="321">
        <v>97.37</v>
      </c>
    </row>
    <row r="37" spans="2:14" x14ac:dyDescent="0.25">
      <c r="B37" s="23"/>
      <c r="C37" s="289" t="s">
        <v>249</v>
      </c>
      <c r="D37" s="318">
        <v>4</v>
      </c>
      <c r="E37" s="318">
        <v>10</v>
      </c>
      <c r="F37" s="318"/>
      <c r="G37" s="318">
        <v>2</v>
      </c>
      <c r="H37" s="318">
        <v>8</v>
      </c>
      <c r="I37" s="330"/>
      <c r="J37" s="331">
        <f t="shared" si="6"/>
        <v>6</v>
      </c>
      <c r="K37" s="319">
        <f t="shared" si="6"/>
        <v>18</v>
      </c>
      <c r="L37" s="319">
        <f t="shared" si="7"/>
        <v>24</v>
      </c>
      <c r="M37" s="320"/>
      <c r="N37" s="321">
        <v>17.43</v>
      </c>
    </row>
    <row r="38" spans="2:14" x14ac:dyDescent="0.25">
      <c r="B38" s="23"/>
      <c r="C38" s="289" t="s">
        <v>250</v>
      </c>
      <c r="D38" s="318">
        <v>13</v>
      </c>
      <c r="E38" s="318">
        <v>8</v>
      </c>
      <c r="F38" s="318"/>
      <c r="G38" s="318">
        <v>2</v>
      </c>
      <c r="H38" s="318">
        <v>19</v>
      </c>
      <c r="I38" s="330"/>
      <c r="J38" s="331">
        <f t="shared" si="6"/>
        <v>15</v>
      </c>
      <c r="K38" s="319">
        <f t="shared" si="6"/>
        <v>27</v>
      </c>
      <c r="L38" s="319">
        <f t="shared" si="7"/>
        <v>42</v>
      </c>
      <c r="M38" s="320"/>
      <c r="N38" s="321">
        <v>27.63</v>
      </c>
    </row>
    <row r="39" spans="2:14" x14ac:dyDescent="0.25">
      <c r="B39" s="23"/>
      <c r="C39" s="289" t="s">
        <v>251</v>
      </c>
      <c r="D39" s="318">
        <v>2</v>
      </c>
      <c r="E39" s="318">
        <v>0</v>
      </c>
      <c r="F39" s="318"/>
      <c r="G39" s="318">
        <v>0</v>
      </c>
      <c r="H39" s="318">
        <v>3</v>
      </c>
      <c r="I39" s="330"/>
      <c r="J39" s="331">
        <f t="shared" si="6"/>
        <v>2</v>
      </c>
      <c r="K39" s="319">
        <f t="shared" si="6"/>
        <v>3</v>
      </c>
      <c r="L39" s="319">
        <f t="shared" si="7"/>
        <v>5</v>
      </c>
      <c r="M39" s="320"/>
      <c r="N39" s="321">
        <v>3.09</v>
      </c>
    </row>
    <row r="40" spans="2:14" x14ac:dyDescent="0.25">
      <c r="B40" s="23"/>
      <c r="C40" s="289" t="s">
        <v>252</v>
      </c>
      <c r="D40" s="318">
        <v>0</v>
      </c>
      <c r="E40" s="318">
        <v>0</v>
      </c>
      <c r="F40" s="318"/>
      <c r="G40" s="318">
        <v>1</v>
      </c>
      <c r="H40" s="318">
        <v>0</v>
      </c>
      <c r="I40" s="330"/>
      <c r="J40" s="331">
        <f t="shared" si="6"/>
        <v>1</v>
      </c>
      <c r="K40" s="319">
        <f t="shared" si="6"/>
        <v>0</v>
      </c>
      <c r="L40" s="319">
        <f t="shared" si="7"/>
        <v>1</v>
      </c>
      <c r="M40" s="320"/>
      <c r="N40" s="321">
        <v>0.03</v>
      </c>
    </row>
    <row r="41" spans="2:14" ht="9" hidden="1" customHeight="1" x14ac:dyDescent="0.25">
      <c r="B41" s="23"/>
      <c r="C41" s="18"/>
      <c r="D41" s="322"/>
      <c r="E41" s="322"/>
      <c r="F41" s="322"/>
      <c r="G41" s="322"/>
      <c r="H41" s="332"/>
      <c r="I41" s="333"/>
      <c r="J41" s="311"/>
      <c r="K41" s="311"/>
      <c r="L41" s="311"/>
      <c r="M41" s="312"/>
      <c r="N41" s="324"/>
    </row>
    <row r="42" spans="2:14" x14ac:dyDescent="0.25">
      <c r="B42" s="18" t="s">
        <v>13</v>
      </c>
      <c r="C42" s="308" t="s">
        <v>247</v>
      </c>
      <c r="D42" s="309">
        <v>7</v>
      </c>
      <c r="E42" s="309">
        <v>10</v>
      </c>
      <c r="F42" s="309"/>
      <c r="G42" s="309">
        <v>3</v>
      </c>
      <c r="H42" s="309">
        <v>4</v>
      </c>
      <c r="I42" s="334"/>
      <c r="J42" s="311">
        <f t="shared" ref="J42:K47" si="8">+D42+G42</f>
        <v>10</v>
      </c>
      <c r="K42" s="311">
        <f t="shared" si="8"/>
        <v>14</v>
      </c>
      <c r="L42" s="311">
        <f t="shared" ref="L42:L47" si="9">SUM(J42:K42)</f>
        <v>24</v>
      </c>
      <c r="M42" s="312"/>
      <c r="N42" s="313">
        <v>21.34</v>
      </c>
    </row>
    <row r="43" spans="2:14" x14ac:dyDescent="0.25">
      <c r="B43" s="18"/>
      <c r="C43" s="308" t="s">
        <v>248</v>
      </c>
      <c r="D43" s="309">
        <v>20</v>
      </c>
      <c r="E43" s="309">
        <v>52</v>
      </c>
      <c r="F43" s="309"/>
      <c r="G43" s="309">
        <v>1</v>
      </c>
      <c r="H43" s="309">
        <v>24</v>
      </c>
      <c r="I43" s="334"/>
      <c r="J43" s="311">
        <f t="shared" si="8"/>
        <v>21</v>
      </c>
      <c r="K43" s="311">
        <f t="shared" si="8"/>
        <v>76</v>
      </c>
      <c r="L43" s="311">
        <f t="shared" si="9"/>
        <v>97</v>
      </c>
      <c r="M43" s="312"/>
      <c r="N43" s="313">
        <v>85.63</v>
      </c>
    </row>
    <row r="44" spans="2:14" x14ac:dyDescent="0.25">
      <c r="B44" s="18"/>
      <c r="C44" s="308" t="s">
        <v>249</v>
      </c>
      <c r="D44" s="309">
        <v>3</v>
      </c>
      <c r="E44" s="309">
        <v>3</v>
      </c>
      <c r="F44" s="309"/>
      <c r="G44" s="309">
        <v>1</v>
      </c>
      <c r="H44" s="309">
        <v>1</v>
      </c>
      <c r="I44" s="334"/>
      <c r="J44" s="311">
        <f t="shared" si="8"/>
        <v>4</v>
      </c>
      <c r="K44" s="311">
        <f t="shared" si="8"/>
        <v>4</v>
      </c>
      <c r="L44" s="311">
        <f t="shared" si="9"/>
        <v>8</v>
      </c>
      <c r="M44" s="312"/>
      <c r="N44" s="313">
        <v>7.14</v>
      </c>
    </row>
    <row r="45" spans="2:14" x14ac:dyDescent="0.25">
      <c r="B45" s="18"/>
      <c r="C45" s="308" t="s">
        <v>250</v>
      </c>
      <c r="D45" s="309">
        <v>3</v>
      </c>
      <c r="E45" s="309">
        <v>12</v>
      </c>
      <c r="F45" s="309"/>
      <c r="G45" s="309">
        <v>2</v>
      </c>
      <c r="H45" s="309">
        <v>12</v>
      </c>
      <c r="I45" s="334"/>
      <c r="J45" s="311">
        <f t="shared" si="8"/>
        <v>5</v>
      </c>
      <c r="K45" s="311">
        <f t="shared" si="8"/>
        <v>24</v>
      </c>
      <c r="L45" s="311">
        <f t="shared" si="9"/>
        <v>29</v>
      </c>
      <c r="M45" s="312"/>
      <c r="N45" s="313">
        <v>20.86</v>
      </c>
    </row>
    <row r="46" spans="2:14" x14ac:dyDescent="0.25">
      <c r="B46" s="18"/>
      <c r="C46" s="308" t="s">
        <v>251</v>
      </c>
      <c r="D46" s="309">
        <v>1</v>
      </c>
      <c r="E46" s="309">
        <v>2</v>
      </c>
      <c r="F46" s="309"/>
      <c r="G46" s="309">
        <v>1</v>
      </c>
      <c r="H46" s="309">
        <v>1</v>
      </c>
      <c r="I46" s="334"/>
      <c r="J46" s="311">
        <f t="shared" si="8"/>
        <v>2</v>
      </c>
      <c r="K46" s="311">
        <f t="shared" si="8"/>
        <v>3</v>
      </c>
      <c r="L46" s="311">
        <f t="shared" si="9"/>
        <v>5</v>
      </c>
      <c r="M46" s="312"/>
      <c r="N46" s="313">
        <v>4.1399999999999997</v>
      </c>
    </row>
    <row r="47" spans="2:14" x14ac:dyDescent="0.25">
      <c r="B47" s="18"/>
      <c r="C47" s="308" t="s">
        <v>252</v>
      </c>
      <c r="D47" s="309">
        <v>0</v>
      </c>
      <c r="E47" s="309">
        <v>0</v>
      </c>
      <c r="F47" s="309"/>
      <c r="G47" s="309">
        <v>0</v>
      </c>
      <c r="H47" s="309">
        <v>0</v>
      </c>
      <c r="I47" s="334"/>
      <c r="J47" s="311">
        <f t="shared" si="8"/>
        <v>0</v>
      </c>
      <c r="K47" s="311">
        <f t="shared" si="8"/>
        <v>0</v>
      </c>
      <c r="L47" s="311">
        <f t="shared" si="9"/>
        <v>0</v>
      </c>
      <c r="M47" s="312"/>
      <c r="N47" s="313">
        <v>0</v>
      </c>
    </row>
    <row r="48" spans="2:14" ht="9" hidden="1" customHeight="1" x14ac:dyDescent="0.25">
      <c r="B48" s="23"/>
      <c r="C48" s="289"/>
      <c r="D48" s="314"/>
      <c r="E48" s="314"/>
      <c r="F48" s="314"/>
      <c r="G48" s="314"/>
      <c r="H48" s="326"/>
      <c r="I48" s="327"/>
      <c r="J48" s="112"/>
      <c r="K48" s="112"/>
      <c r="L48" s="112"/>
      <c r="M48" s="328"/>
      <c r="N48" s="329"/>
    </row>
    <row r="49" spans="2:14" x14ac:dyDescent="0.25">
      <c r="B49" s="23" t="s">
        <v>14</v>
      </c>
      <c r="C49" s="289" t="s">
        <v>247</v>
      </c>
      <c r="D49" s="318">
        <v>4</v>
      </c>
      <c r="E49" s="318">
        <v>14</v>
      </c>
      <c r="F49" s="318"/>
      <c r="G49" s="318">
        <v>8</v>
      </c>
      <c r="H49" s="318">
        <v>6</v>
      </c>
      <c r="I49" s="335"/>
      <c r="J49" s="331">
        <f t="shared" ref="J49:K54" si="10">+D49+G49</f>
        <v>12</v>
      </c>
      <c r="K49" s="319">
        <f t="shared" si="10"/>
        <v>20</v>
      </c>
      <c r="L49" s="319">
        <f t="shared" ref="L49:L54" si="11">SUM(J49:K49)</f>
        <v>32</v>
      </c>
      <c r="M49" s="320"/>
      <c r="N49" s="321">
        <v>26.29</v>
      </c>
    </row>
    <row r="50" spans="2:14" x14ac:dyDescent="0.25">
      <c r="B50" s="23"/>
      <c r="C50" s="289" t="s">
        <v>248</v>
      </c>
      <c r="D50" s="318">
        <v>11</v>
      </c>
      <c r="E50" s="318">
        <v>39</v>
      </c>
      <c r="F50" s="318"/>
      <c r="G50" s="318">
        <v>4</v>
      </c>
      <c r="H50" s="318">
        <v>18</v>
      </c>
      <c r="I50" s="335"/>
      <c r="J50" s="331">
        <f t="shared" si="10"/>
        <v>15</v>
      </c>
      <c r="K50" s="319">
        <f t="shared" si="10"/>
        <v>57</v>
      </c>
      <c r="L50" s="319">
        <f t="shared" si="11"/>
        <v>72</v>
      </c>
      <c r="M50" s="320"/>
      <c r="N50" s="321">
        <v>61.23</v>
      </c>
    </row>
    <row r="51" spans="2:14" x14ac:dyDescent="0.25">
      <c r="B51" s="23"/>
      <c r="C51" s="289" t="s">
        <v>249</v>
      </c>
      <c r="D51" s="318">
        <v>3</v>
      </c>
      <c r="E51" s="318">
        <v>1</v>
      </c>
      <c r="F51" s="318"/>
      <c r="G51" s="318">
        <v>2</v>
      </c>
      <c r="H51" s="318">
        <v>1</v>
      </c>
      <c r="I51" s="335"/>
      <c r="J51" s="331">
        <f t="shared" si="10"/>
        <v>5</v>
      </c>
      <c r="K51" s="319">
        <f t="shared" si="10"/>
        <v>2</v>
      </c>
      <c r="L51" s="319">
        <f t="shared" si="11"/>
        <v>7</v>
      </c>
      <c r="M51" s="320"/>
      <c r="N51" s="321">
        <v>5.63</v>
      </c>
    </row>
    <row r="52" spans="2:14" x14ac:dyDescent="0.25">
      <c r="B52" s="23"/>
      <c r="C52" s="289" t="s">
        <v>250</v>
      </c>
      <c r="D52" s="318">
        <v>8</v>
      </c>
      <c r="E52" s="318">
        <v>11</v>
      </c>
      <c r="F52" s="318"/>
      <c r="G52" s="318">
        <v>0</v>
      </c>
      <c r="H52" s="318">
        <v>14</v>
      </c>
      <c r="I52" s="335"/>
      <c r="J52" s="331">
        <f t="shared" si="10"/>
        <v>8</v>
      </c>
      <c r="K52" s="319">
        <f t="shared" si="10"/>
        <v>25</v>
      </c>
      <c r="L52" s="319">
        <f t="shared" si="11"/>
        <v>33</v>
      </c>
      <c r="M52" s="320"/>
      <c r="N52" s="321">
        <v>23.31</v>
      </c>
    </row>
    <row r="53" spans="2:14" x14ac:dyDescent="0.25">
      <c r="B53" s="23"/>
      <c r="C53" s="289" t="s">
        <v>251</v>
      </c>
      <c r="D53" s="318">
        <v>0</v>
      </c>
      <c r="E53" s="318">
        <v>2</v>
      </c>
      <c r="F53" s="318"/>
      <c r="G53" s="318">
        <v>0</v>
      </c>
      <c r="H53" s="318">
        <v>0</v>
      </c>
      <c r="I53" s="335"/>
      <c r="J53" s="331">
        <f t="shared" si="10"/>
        <v>0</v>
      </c>
      <c r="K53" s="319">
        <f t="shared" si="10"/>
        <v>2</v>
      </c>
      <c r="L53" s="319">
        <f t="shared" si="11"/>
        <v>2</v>
      </c>
      <c r="M53" s="320"/>
      <c r="N53" s="321">
        <v>1</v>
      </c>
    </row>
    <row r="54" spans="2:14" x14ac:dyDescent="0.25">
      <c r="B54" s="23"/>
      <c r="C54" s="289" t="s">
        <v>252</v>
      </c>
      <c r="D54" s="318">
        <v>3</v>
      </c>
      <c r="E54" s="318">
        <v>2</v>
      </c>
      <c r="F54" s="318"/>
      <c r="G54" s="318">
        <v>0</v>
      </c>
      <c r="H54" s="318">
        <v>0</v>
      </c>
      <c r="I54" s="335"/>
      <c r="J54" s="331">
        <f t="shared" si="10"/>
        <v>3</v>
      </c>
      <c r="K54" s="319">
        <f t="shared" si="10"/>
        <v>2</v>
      </c>
      <c r="L54" s="319">
        <f t="shared" si="11"/>
        <v>5</v>
      </c>
      <c r="M54" s="320"/>
      <c r="N54" s="321">
        <v>4</v>
      </c>
    </row>
    <row r="55" spans="2:14" ht="9" hidden="1" customHeight="1" x14ac:dyDescent="0.25">
      <c r="B55" s="23"/>
      <c r="C55" s="18"/>
      <c r="D55" s="322"/>
      <c r="E55" s="322"/>
      <c r="F55" s="322"/>
      <c r="G55" s="322"/>
      <c r="H55" s="336"/>
      <c r="I55" s="337"/>
      <c r="J55" s="311"/>
      <c r="K55" s="311"/>
      <c r="L55" s="311"/>
      <c r="M55" s="312"/>
      <c r="N55" s="324"/>
    </row>
    <row r="56" spans="2:14" x14ac:dyDescent="0.25">
      <c r="B56" s="18" t="s">
        <v>15</v>
      </c>
      <c r="C56" s="308" t="s">
        <v>247</v>
      </c>
      <c r="D56" s="309">
        <v>9</v>
      </c>
      <c r="E56" s="309">
        <v>29</v>
      </c>
      <c r="F56" s="309"/>
      <c r="G56" s="309">
        <v>1</v>
      </c>
      <c r="H56" s="309">
        <v>2</v>
      </c>
      <c r="I56" s="310"/>
      <c r="J56" s="311">
        <f t="shared" ref="J56:K61" si="12">+D56+G56</f>
        <v>10</v>
      </c>
      <c r="K56" s="311">
        <f t="shared" si="12"/>
        <v>31</v>
      </c>
      <c r="L56" s="311">
        <f t="shared" ref="L56:L61" si="13">SUM(J56:K56)</f>
        <v>41</v>
      </c>
      <c r="M56" s="312"/>
      <c r="N56" s="313">
        <v>40.17</v>
      </c>
    </row>
    <row r="57" spans="2:14" x14ac:dyDescent="0.25">
      <c r="B57" s="18"/>
      <c r="C57" s="308" t="s">
        <v>248</v>
      </c>
      <c r="D57" s="309">
        <v>53</v>
      </c>
      <c r="E57" s="309">
        <v>108</v>
      </c>
      <c r="F57" s="309"/>
      <c r="G57" s="309">
        <v>5</v>
      </c>
      <c r="H57" s="309">
        <v>47</v>
      </c>
      <c r="I57" s="310"/>
      <c r="J57" s="311">
        <f t="shared" si="12"/>
        <v>58</v>
      </c>
      <c r="K57" s="311">
        <f t="shared" si="12"/>
        <v>155</v>
      </c>
      <c r="L57" s="311">
        <f t="shared" si="13"/>
        <v>213</v>
      </c>
      <c r="M57" s="312"/>
      <c r="N57" s="313">
        <v>183.46</v>
      </c>
    </row>
    <row r="58" spans="2:14" x14ac:dyDescent="0.25">
      <c r="B58" s="18"/>
      <c r="C58" s="308" t="s">
        <v>249</v>
      </c>
      <c r="D58" s="309">
        <v>1</v>
      </c>
      <c r="E58" s="309">
        <v>10</v>
      </c>
      <c r="F58" s="309"/>
      <c r="G58" s="309">
        <v>0</v>
      </c>
      <c r="H58" s="309">
        <v>2</v>
      </c>
      <c r="I58" s="310"/>
      <c r="J58" s="311">
        <f t="shared" si="12"/>
        <v>1</v>
      </c>
      <c r="K58" s="311">
        <f t="shared" si="12"/>
        <v>12</v>
      </c>
      <c r="L58" s="311">
        <f t="shared" si="13"/>
        <v>13</v>
      </c>
      <c r="M58" s="312"/>
      <c r="N58" s="313">
        <v>11.86</v>
      </c>
    </row>
    <row r="59" spans="2:14" x14ac:dyDescent="0.25">
      <c r="B59" s="18"/>
      <c r="C59" s="308" t="s">
        <v>250</v>
      </c>
      <c r="D59" s="309">
        <v>37</v>
      </c>
      <c r="E59" s="309">
        <v>42</v>
      </c>
      <c r="F59" s="309"/>
      <c r="G59" s="309">
        <v>9</v>
      </c>
      <c r="H59" s="309">
        <v>53</v>
      </c>
      <c r="I59" s="310"/>
      <c r="J59" s="311">
        <f t="shared" si="12"/>
        <v>46</v>
      </c>
      <c r="K59" s="311">
        <f t="shared" si="12"/>
        <v>95</v>
      </c>
      <c r="L59" s="311">
        <f t="shared" si="13"/>
        <v>141</v>
      </c>
      <c r="M59" s="312"/>
      <c r="N59" s="313">
        <v>102.17</v>
      </c>
    </row>
    <row r="60" spans="2:14" x14ac:dyDescent="0.25">
      <c r="B60" s="18"/>
      <c r="C60" s="308" t="s">
        <v>251</v>
      </c>
      <c r="D60" s="309">
        <v>1</v>
      </c>
      <c r="E60" s="309">
        <v>1</v>
      </c>
      <c r="F60" s="309"/>
      <c r="G60" s="309">
        <v>3</v>
      </c>
      <c r="H60" s="309">
        <v>6</v>
      </c>
      <c r="I60" s="310"/>
      <c r="J60" s="311">
        <f t="shared" si="12"/>
        <v>4</v>
      </c>
      <c r="K60" s="311">
        <f t="shared" si="12"/>
        <v>7</v>
      </c>
      <c r="L60" s="311">
        <f t="shared" si="13"/>
        <v>11</v>
      </c>
      <c r="M60" s="312"/>
      <c r="N60" s="313">
        <v>6.74</v>
      </c>
    </row>
    <row r="61" spans="2:14" x14ac:dyDescent="0.25">
      <c r="B61" s="18"/>
      <c r="C61" s="308" t="s">
        <v>252</v>
      </c>
      <c r="D61" s="309">
        <v>0</v>
      </c>
      <c r="E61" s="309">
        <v>0</v>
      </c>
      <c r="F61" s="309"/>
      <c r="G61" s="309">
        <v>5</v>
      </c>
      <c r="H61" s="309">
        <v>10</v>
      </c>
      <c r="I61" s="310"/>
      <c r="J61" s="311">
        <f t="shared" si="12"/>
        <v>5</v>
      </c>
      <c r="K61" s="311">
        <f t="shared" si="12"/>
        <v>10</v>
      </c>
      <c r="L61" s="311">
        <f t="shared" si="13"/>
        <v>15</v>
      </c>
      <c r="M61" s="312"/>
      <c r="N61" s="313">
        <v>2.29</v>
      </c>
    </row>
    <row r="62" spans="2:14" ht="9" hidden="1" customHeight="1" x14ac:dyDescent="0.25">
      <c r="B62" s="23"/>
      <c r="C62" s="289"/>
      <c r="D62" s="314"/>
      <c r="E62" s="314"/>
      <c r="F62" s="314"/>
      <c r="G62" s="314"/>
      <c r="H62" s="326"/>
      <c r="I62" s="327"/>
      <c r="J62" s="112"/>
      <c r="K62" s="112"/>
      <c r="L62" s="112"/>
      <c r="M62" s="328"/>
      <c r="N62" s="329"/>
    </row>
    <row r="63" spans="2:14" x14ac:dyDescent="0.25">
      <c r="B63" s="23" t="s">
        <v>16</v>
      </c>
      <c r="C63" s="289" t="s">
        <v>247</v>
      </c>
      <c r="D63" s="318">
        <v>17</v>
      </c>
      <c r="E63" s="318">
        <v>45</v>
      </c>
      <c r="F63" s="318"/>
      <c r="G63" s="318">
        <v>1</v>
      </c>
      <c r="H63" s="318">
        <v>7</v>
      </c>
      <c r="I63" s="335"/>
      <c r="J63" s="331">
        <f t="shared" ref="J63:K68" si="14">+D63+G63</f>
        <v>18</v>
      </c>
      <c r="K63" s="319">
        <f t="shared" si="14"/>
        <v>52</v>
      </c>
      <c r="L63" s="319">
        <f t="shared" ref="L63:L68" si="15">SUM(J63:K63)</f>
        <v>70</v>
      </c>
      <c r="M63" s="320"/>
      <c r="N63" s="321">
        <v>66.86</v>
      </c>
    </row>
    <row r="64" spans="2:14" x14ac:dyDescent="0.25">
      <c r="B64" s="23"/>
      <c r="C64" s="289" t="s">
        <v>248</v>
      </c>
      <c r="D64" s="318">
        <v>33</v>
      </c>
      <c r="E64" s="318">
        <v>130</v>
      </c>
      <c r="F64" s="318"/>
      <c r="G64" s="318">
        <v>5</v>
      </c>
      <c r="H64" s="318">
        <v>25</v>
      </c>
      <c r="I64" s="335"/>
      <c r="J64" s="331">
        <f t="shared" si="14"/>
        <v>38</v>
      </c>
      <c r="K64" s="319">
        <f t="shared" si="14"/>
        <v>155</v>
      </c>
      <c r="L64" s="319">
        <f t="shared" si="15"/>
        <v>193</v>
      </c>
      <c r="M64" s="320"/>
      <c r="N64" s="321">
        <v>180.97</v>
      </c>
    </row>
    <row r="65" spans="2:15" x14ac:dyDescent="0.25">
      <c r="B65" s="23"/>
      <c r="C65" s="289" t="s">
        <v>249</v>
      </c>
      <c r="D65" s="318">
        <v>5</v>
      </c>
      <c r="E65" s="318">
        <v>4</v>
      </c>
      <c r="F65" s="318"/>
      <c r="G65" s="318">
        <v>0</v>
      </c>
      <c r="H65" s="318">
        <v>3</v>
      </c>
      <c r="I65" s="335"/>
      <c r="J65" s="331">
        <f t="shared" si="14"/>
        <v>5</v>
      </c>
      <c r="K65" s="319">
        <f t="shared" si="14"/>
        <v>7</v>
      </c>
      <c r="L65" s="319">
        <f t="shared" si="15"/>
        <v>12</v>
      </c>
      <c r="M65" s="320"/>
      <c r="N65" s="321">
        <v>10.94</v>
      </c>
    </row>
    <row r="66" spans="2:15" x14ac:dyDescent="0.25">
      <c r="B66" s="23"/>
      <c r="C66" s="289" t="s">
        <v>250</v>
      </c>
      <c r="D66" s="318">
        <v>15</v>
      </c>
      <c r="E66" s="318">
        <v>21</v>
      </c>
      <c r="F66" s="318"/>
      <c r="G66" s="318">
        <v>5</v>
      </c>
      <c r="H66" s="318">
        <v>27</v>
      </c>
      <c r="I66" s="335"/>
      <c r="J66" s="331">
        <f t="shared" si="14"/>
        <v>20</v>
      </c>
      <c r="K66" s="319">
        <f t="shared" si="14"/>
        <v>48</v>
      </c>
      <c r="L66" s="319">
        <f t="shared" si="15"/>
        <v>68</v>
      </c>
      <c r="M66" s="320"/>
      <c r="N66" s="321">
        <v>50.03</v>
      </c>
    </row>
    <row r="67" spans="2:15" x14ac:dyDescent="0.25">
      <c r="B67" s="23"/>
      <c r="C67" s="289" t="s">
        <v>251</v>
      </c>
      <c r="D67" s="318">
        <v>3</v>
      </c>
      <c r="E67" s="318">
        <v>6</v>
      </c>
      <c r="F67" s="318"/>
      <c r="G67" s="318">
        <v>1</v>
      </c>
      <c r="H67" s="318">
        <v>3</v>
      </c>
      <c r="I67" s="335"/>
      <c r="J67" s="331">
        <f t="shared" si="14"/>
        <v>4</v>
      </c>
      <c r="K67" s="319">
        <f t="shared" si="14"/>
        <v>9</v>
      </c>
      <c r="L67" s="319">
        <f t="shared" si="15"/>
        <v>13</v>
      </c>
      <c r="M67" s="320"/>
      <c r="N67" s="321">
        <v>11.86</v>
      </c>
    </row>
    <row r="68" spans="2:15" x14ac:dyDescent="0.25">
      <c r="B68" s="23"/>
      <c r="C68" s="289" t="s">
        <v>252</v>
      </c>
      <c r="D68" s="318">
        <v>1</v>
      </c>
      <c r="E68" s="318">
        <v>2</v>
      </c>
      <c r="F68" s="318"/>
      <c r="G68" s="318">
        <v>0</v>
      </c>
      <c r="H68" s="318">
        <v>0</v>
      </c>
      <c r="I68" s="335"/>
      <c r="J68" s="331">
        <f t="shared" si="14"/>
        <v>1</v>
      </c>
      <c r="K68" s="319">
        <f t="shared" si="14"/>
        <v>2</v>
      </c>
      <c r="L68" s="319">
        <f t="shared" si="15"/>
        <v>3</v>
      </c>
      <c r="M68" s="320"/>
      <c r="N68" s="321">
        <v>2</v>
      </c>
    </row>
    <row r="69" spans="2:15" ht="9" hidden="1" customHeight="1" x14ac:dyDescent="0.25">
      <c r="C69" s="18"/>
      <c r="D69" s="338"/>
      <c r="E69" s="338"/>
      <c r="F69" s="338"/>
      <c r="G69" s="338"/>
      <c r="H69" s="339"/>
      <c r="I69" s="340"/>
      <c r="J69" s="311"/>
      <c r="K69" s="311"/>
      <c r="L69" s="311"/>
      <c r="M69" s="312"/>
      <c r="N69" s="324"/>
    </row>
    <row r="70" spans="2:15" x14ac:dyDescent="0.25">
      <c r="B70" s="18" t="s">
        <v>17</v>
      </c>
      <c r="C70" s="308" t="s">
        <v>247</v>
      </c>
      <c r="D70" s="341">
        <f t="shared" ref="D70:E75" si="16">SUM(D14,D21,D28,D35,D42,D49,D56,D63)</f>
        <v>84</v>
      </c>
      <c r="E70" s="341">
        <f t="shared" si="16"/>
        <v>192</v>
      </c>
      <c r="F70" s="342"/>
      <c r="G70" s="341">
        <f t="shared" ref="G70:H75" si="17">SUM(G14,G21,G28,G35,G42,G49,G56,G63)</f>
        <v>20</v>
      </c>
      <c r="H70" s="341">
        <f t="shared" si="17"/>
        <v>31</v>
      </c>
      <c r="I70" s="343"/>
      <c r="J70" s="311">
        <f t="shared" ref="J70:K75" si="18">+D70+G70</f>
        <v>104</v>
      </c>
      <c r="K70" s="311">
        <f t="shared" si="18"/>
        <v>223</v>
      </c>
      <c r="L70" s="311">
        <f t="shared" ref="L70:L75" si="19">SUM(J70:K70)</f>
        <v>327</v>
      </c>
      <c r="M70" s="312"/>
      <c r="N70" s="344">
        <f t="shared" ref="N70:N71" si="20">+N63+N56+N49+N42+N35+N28+N21+N14</f>
        <v>303.91399999999999</v>
      </c>
    </row>
    <row r="71" spans="2:15" x14ac:dyDescent="0.25">
      <c r="B71" s="18"/>
      <c r="C71" s="308" t="s">
        <v>248</v>
      </c>
      <c r="D71" s="341">
        <f t="shared" si="16"/>
        <v>205</v>
      </c>
      <c r="E71" s="341">
        <f t="shared" si="16"/>
        <v>586</v>
      </c>
      <c r="F71" s="342"/>
      <c r="G71" s="341">
        <f t="shared" si="17"/>
        <v>30</v>
      </c>
      <c r="H71" s="341">
        <f t="shared" si="17"/>
        <v>187</v>
      </c>
      <c r="I71" s="343"/>
      <c r="J71" s="311">
        <f t="shared" si="18"/>
        <v>235</v>
      </c>
      <c r="K71" s="311">
        <f t="shared" si="18"/>
        <v>773</v>
      </c>
      <c r="L71" s="311">
        <f t="shared" si="19"/>
        <v>1008</v>
      </c>
      <c r="M71" s="312"/>
      <c r="N71" s="344">
        <f t="shared" si="20"/>
        <v>899.06000000000006</v>
      </c>
      <c r="O71" s="54"/>
    </row>
    <row r="72" spans="2:15" x14ac:dyDescent="0.25">
      <c r="B72" s="18"/>
      <c r="C72" s="308" t="s">
        <v>249</v>
      </c>
      <c r="D72" s="341">
        <f t="shared" si="16"/>
        <v>20</v>
      </c>
      <c r="E72" s="341">
        <f t="shared" si="16"/>
        <v>37</v>
      </c>
      <c r="F72" s="342"/>
      <c r="G72" s="341">
        <f t="shared" si="17"/>
        <v>7</v>
      </c>
      <c r="H72" s="341">
        <f t="shared" si="17"/>
        <v>19</v>
      </c>
      <c r="I72" s="343"/>
      <c r="J72" s="311">
        <f t="shared" si="18"/>
        <v>27</v>
      </c>
      <c r="K72" s="311">
        <f t="shared" si="18"/>
        <v>56</v>
      </c>
      <c r="L72" s="311">
        <f t="shared" si="19"/>
        <v>83</v>
      </c>
      <c r="M72" s="312"/>
      <c r="N72" s="344">
        <f>+N65+N58+N51+N44+N37+N30+N23+N16</f>
        <v>69.329999999999984</v>
      </c>
      <c r="O72" s="345"/>
    </row>
    <row r="73" spans="2:15" x14ac:dyDescent="0.25">
      <c r="B73" s="18"/>
      <c r="C73" s="308" t="s">
        <v>250</v>
      </c>
      <c r="D73" s="341">
        <f t="shared" si="16"/>
        <v>108</v>
      </c>
      <c r="E73" s="341">
        <f t="shared" si="16"/>
        <v>143</v>
      </c>
      <c r="F73" s="342"/>
      <c r="G73" s="341">
        <f t="shared" si="17"/>
        <v>29</v>
      </c>
      <c r="H73" s="341">
        <f t="shared" si="17"/>
        <v>154</v>
      </c>
      <c r="I73" s="343"/>
      <c r="J73" s="311">
        <f t="shared" si="18"/>
        <v>137</v>
      </c>
      <c r="K73" s="311">
        <f t="shared" si="18"/>
        <v>297</v>
      </c>
      <c r="L73" s="311">
        <f t="shared" si="19"/>
        <v>434</v>
      </c>
      <c r="M73" s="312"/>
      <c r="N73" s="344">
        <f t="shared" ref="N73:N75" si="21">+N66+N59+N52+N45+N38+N31+N24+N17</f>
        <v>318.46000000000004</v>
      </c>
      <c r="O73" s="54"/>
    </row>
    <row r="74" spans="2:15" x14ac:dyDescent="0.25">
      <c r="B74" s="18"/>
      <c r="C74" s="308" t="s">
        <v>251</v>
      </c>
      <c r="D74" s="341">
        <f t="shared" si="16"/>
        <v>9</v>
      </c>
      <c r="E74" s="341">
        <f t="shared" si="16"/>
        <v>17</v>
      </c>
      <c r="F74" s="342"/>
      <c r="G74" s="341">
        <f t="shared" si="17"/>
        <v>7</v>
      </c>
      <c r="H74" s="341">
        <f t="shared" si="17"/>
        <v>20</v>
      </c>
      <c r="I74" s="343"/>
      <c r="J74" s="311">
        <f t="shared" si="18"/>
        <v>16</v>
      </c>
      <c r="K74" s="311">
        <f t="shared" si="18"/>
        <v>37</v>
      </c>
      <c r="L74" s="311">
        <f t="shared" si="19"/>
        <v>53</v>
      </c>
      <c r="M74" s="312"/>
      <c r="N74" s="344">
        <f t="shared" si="21"/>
        <v>40.17</v>
      </c>
      <c r="O74" s="54"/>
    </row>
    <row r="75" spans="2:15" x14ac:dyDescent="0.25">
      <c r="B75" s="18"/>
      <c r="C75" s="308" t="s">
        <v>252</v>
      </c>
      <c r="D75" s="341">
        <f t="shared" si="16"/>
        <v>4</v>
      </c>
      <c r="E75" s="341">
        <f t="shared" si="16"/>
        <v>6</v>
      </c>
      <c r="F75" s="342"/>
      <c r="G75" s="341">
        <f t="shared" si="17"/>
        <v>11</v>
      </c>
      <c r="H75" s="341">
        <f t="shared" si="17"/>
        <v>22</v>
      </c>
      <c r="I75" s="343"/>
      <c r="J75" s="311">
        <f t="shared" si="18"/>
        <v>15</v>
      </c>
      <c r="K75" s="311">
        <f t="shared" si="18"/>
        <v>28</v>
      </c>
      <c r="L75" s="311">
        <f t="shared" si="19"/>
        <v>43</v>
      </c>
      <c r="M75" s="312"/>
      <c r="N75" s="344">
        <f t="shared" si="21"/>
        <v>16.329999999999998</v>
      </c>
      <c r="O75" s="54"/>
    </row>
    <row r="76" spans="2:15" ht="15" thickBot="1" x14ac:dyDescent="0.3">
      <c r="B76" s="78"/>
      <c r="C76" s="78"/>
      <c r="D76" s="78"/>
      <c r="E76" s="78"/>
      <c r="F76" s="78"/>
      <c r="G76" s="78"/>
      <c r="H76" s="346"/>
      <c r="I76" s="346"/>
      <c r="J76" s="347"/>
      <c r="K76" s="347"/>
      <c r="L76" s="347"/>
      <c r="M76" s="347"/>
      <c r="N76" s="346"/>
      <c r="O76" s="54"/>
    </row>
    <row r="77" spans="2:15" x14ac:dyDescent="0.25">
      <c r="B77" s="427" t="s">
        <v>118</v>
      </c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54"/>
    </row>
    <row r="78" spans="2:15" s="143" customFormat="1" ht="16.5" customHeight="1" x14ac:dyDescent="0.25">
      <c r="B78" s="10"/>
      <c r="C78" s="10"/>
      <c r="D78" s="10"/>
      <c r="E78" s="10"/>
      <c r="F78" s="10"/>
      <c r="G78" s="10"/>
      <c r="H78" s="54"/>
      <c r="I78" s="54"/>
      <c r="J78" s="115"/>
      <c r="K78" s="115"/>
      <c r="L78" s="115"/>
      <c r="M78" s="115"/>
      <c r="N78" s="54"/>
    </row>
  </sheetData>
  <mergeCells count="7">
    <mergeCell ref="B77:N77"/>
    <mergeCell ref="B6:M6"/>
    <mergeCell ref="B8:N8"/>
    <mergeCell ref="D10:E10"/>
    <mergeCell ref="G10:H10"/>
    <mergeCell ref="J10:L10"/>
    <mergeCell ref="N10:N12"/>
  </mergeCells>
  <pageMargins left="0.78740157480314965" right="0.74803149606299213" top="0.39370078740157483" bottom="0.39370078740157483" header="0" footer="0"/>
  <pageSetup paperSize="9" orientation="landscape" r:id="rId1"/>
  <headerFooter alignWithMargins="0"/>
  <rowBreaks count="2" manualBreakCount="2">
    <brk id="41" min="1" max="13" man="1"/>
    <brk id="69" min="1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3BA5-C43F-4F67-843B-9B74FECF6C31}">
  <dimension ref="A1:O39"/>
  <sheetViews>
    <sheetView zoomScaleNormal="100" workbookViewId="0"/>
  </sheetViews>
  <sheetFormatPr baseColWidth="10" defaultRowHeight="13.5" x14ac:dyDescent="0.25"/>
  <cols>
    <col min="1" max="1" width="1.7109375" style="36" customWidth="1"/>
    <col min="2" max="2" width="9.5703125" style="36" customWidth="1"/>
    <col min="3" max="3" width="23" style="36" customWidth="1"/>
    <col min="4" max="4" width="7.85546875" style="36" customWidth="1"/>
    <col min="5" max="5" width="9" style="36" customWidth="1"/>
    <col min="6" max="6" width="8.85546875" style="36" customWidth="1"/>
    <col min="7" max="9" width="9.85546875" style="36" customWidth="1"/>
    <col min="10" max="10" width="10.42578125" style="36" customWidth="1"/>
    <col min="11" max="12" width="8.5703125" style="36" customWidth="1"/>
    <col min="13" max="13" width="7.5703125" style="36" customWidth="1"/>
    <col min="14" max="14" width="14.28515625" style="36" customWidth="1"/>
    <col min="15" max="15" width="3.140625" style="36" customWidth="1"/>
    <col min="16" max="16384" width="11.42578125" style="36"/>
  </cols>
  <sheetData>
    <row r="1" spans="1:15" s="4" customFormat="1" ht="13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ht="14.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ht="8.2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39.75" customHeight="1" x14ac:dyDescent="0.25">
      <c r="A8" s="34"/>
      <c r="B8" s="15"/>
      <c r="C8" s="15"/>
      <c r="D8" s="16" t="s">
        <v>31</v>
      </c>
      <c r="E8" s="16" t="s">
        <v>32</v>
      </c>
      <c r="F8" s="16" t="s">
        <v>33</v>
      </c>
      <c r="G8" s="16" t="s">
        <v>34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26</v>
      </c>
      <c r="M8" s="16" t="s">
        <v>39</v>
      </c>
      <c r="N8" s="16" t="s">
        <v>40</v>
      </c>
      <c r="O8" s="34"/>
    </row>
    <row r="9" spans="1:15" ht="14.25" x14ac:dyDescent="0.25">
      <c r="A9" s="34"/>
      <c r="B9" s="18" t="s">
        <v>6</v>
      </c>
      <c r="C9" s="19" t="s">
        <v>41</v>
      </c>
      <c r="D9" s="20">
        <v>5</v>
      </c>
      <c r="E9" s="20">
        <v>12</v>
      </c>
      <c r="F9" s="20">
        <v>15</v>
      </c>
      <c r="G9" s="20">
        <v>19</v>
      </c>
      <c r="H9" s="20">
        <v>7</v>
      </c>
      <c r="I9" s="20">
        <v>3</v>
      </c>
      <c r="J9" s="20">
        <v>2</v>
      </c>
      <c r="K9" s="20">
        <v>0</v>
      </c>
      <c r="L9" s="20">
        <f>+M9-SUM(D9:K9)</f>
        <v>1</v>
      </c>
      <c r="M9" s="21">
        <v>64</v>
      </c>
      <c r="N9" s="51">
        <v>18378.900000000001</v>
      </c>
      <c r="O9" s="34"/>
    </row>
    <row r="10" spans="1:15" ht="14.25" x14ac:dyDescent="0.25">
      <c r="A10" s="34"/>
      <c r="B10" s="18"/>
      <c r="C10" s="19" t="s">
        <v>42</v>
      </c>
      <c r="D10" s="20">
        <v>7</v>
      </c>
      <c r="E10" s="20">
        <v>18</v>
      </c>
      <c r="F10" s="20">
        <v>26</v>
      </c>
      <c r="G10" s="20">
        <v>24</v>
      </c>
      <c r="H10" s="20">
        <v>8</v>
      </c>
      <c r="I10" s="20">
        <v>2</v>
      </c>
      <c r="J10" s="20">
        <v>1</v>
      </c>
      <c r="K10" s="20">
        <v>0</v>
      </c>
      <c r="L10" s="20">
        <f>+M10-SUM(D10:K10)</f>
        <v>3</v>
      </c>
      <c r="M10" s="21">
        <v>89</v>
      </c>
      <c r="N10" s="51">
        <v>13463.61</v>
      </c>
      <c r="O10" s="52"/>
    </row>
    <row r="11" spans="1:15" ht="14.25" x14ac:dyDescent="0.25">
      <c r="A11" s="34"/>
      <c r="B11" s="18"/>
      <c r="C11" s="19" t="s">
        <v>43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1">
        <v>0</v>
      </c>
      <c r="N11" s="51">
        <v>0</v>
      </c>
      <c r="O11" s="52"/>
    </row>
    <row r="12" spans="1:15" ht="14.25" x14ac:dyDescent="0.25">
      <c r="A12" s="34"/>
      <c r="B12" s="23" t="s">
        <v>10</v>
      </c>
      <c r="C12" s="10" t="s">
        <v>41</v>
      </c>
      <c r="D12" s="24">
        <v>1</v>
      </c>
      <c r="E12" s="24">
        <v>2</v>
      </c>
      <c r="F12" s="24">
        <v>9</v>
      </c>
      <c r="G12" s="24">
        <v>12</v>
      </c>
      <c r="H12" s="24">
        <v>19</v>
      </c>
      <c r="I12" s="24">
        <v>2</v>
      </c>
      <c r="J12" s="24">
        <v>2</v>
      </c>
      <c r="K12" s="24">
        <v>1</v>
      </c>
      <c r="L12" s="24">
        <f>+M12-SUM(D12:K12)</f>
        <v>2</v>
      </c>
      <c r="M12" s="53">
        <v>50</v>
      </c>
      <c r="N12" s="54">
        <v>32997.33</v>
      </c>
      <c r="O12" s="52"/>
    </row>
    <row r="13" spans="1:15" ht="14.25" x14ac:dyDescent="0.25">
      <c r="A13" s="34"/>
      <c r="B13" s="23"/>
      <c r="C13" s="10" t="s">
        <v>42</v>
      </c>
      <c r="D13" s="24">
        <v>1</v>
      </c>
      <c r="E13" s="24">
        <v>6</v>
      </c>
      <c r="F13" s="24">
        <v>13</v>
      </c>
      <c r="G13" s="24">
        <v>17</v>
      </c>
      <c r="H13" s="24">
        <v>20</v>
      </c>
      <c r="I13" s="24">
        <v>4</v>
      </c>
      <c r="J13" s="24">
        <v>1</v>
      </c>
      <c r="K13" s="24">
        <v>1</v>
      </c>
      <c r="L13" s="24">
        <f>+M13-SUM(D13:K13)</f>
        <v>2</v>
      </c>
      <c r="M13" s="53">
        <v>65</v>
      </c>
      <c r="N13" s="54">
        <v>25140.83</v>
      </c>
      <c r="O13" s="52"/>
    </row>
    <row r="14" spans="1:15" ht="14.25" x14ac:dyDescent="0.25">
      <c r="A14" s="34"/>
      <c r="B14" s="23"/>
      <c r="C14" s="10" t="s">
        <v>43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53">
        <v>0</v>
      </c>
      <c r="N14" s="53">
        <v>0</v>
      </c>
      <c r="O14" s="52"/>
    </row>
    <row r="15" spans="1:15" ht="14.25" x14ac:dyDescent="0.25">
      <c r="A15" s="34"/>
      <c r="B15" s="18" t="s">
        <v>11</v>
      </c>
      <c r="C15" s="19" t="s">
        <v>41</v>
      </c>
      <c r="D15" s="20">
        <v>1</v>
      </c>
      <c r="E15" s="20">
        <v>2</v>
      </c>
      <c r="F15" s="20">
        <v>19</v>
      </c>
      <c r="G15" s="20">
        <v>26</v>
      </c>
      <c r="H15" s="20">
        <v>14</v>
      </c>
      <c r="I15" s="20">
        <v>3</v>
      </c>
      <c r="J15" s="20">
        <v>0</v>
      </c>
      <c r="K15" s="20">
        <v>2</v>
      </c>
      <c r="L15" s="20">
        <f>+M15-SUM(D15:K15)</f>
        <v>6</v>
      </c>
      <c r="M15" s="21">
        <v>73</v>
      </c>
      <c r="N15" s="51">
        <v>25294.33</v>
      </c>
      <c r="O15" s="52"/>
    </row>
    <row r="16" spans="1:15" ht="14.25" x14ac:dyDescent="0.25">
      <c r="A16" s="34"/>
      <c r="B16" s="18"/>
      <c r="C16" s="19" t="s">
        <v>42</v>
      </c>
      <c r="D16" s="20">
        <v>2</v>
      </c>
      <c r="E16" s="20">
        <v>7</v>
      </c>
      <c r="F16" s="20">
        <v>22</v>
      </c>
      <c r="G16" s="20">
        <v>33</v>
      </c>
      <c r="H16" s="20">
        <v>14</v>
      </c>
      <c r="I16" s="20">
        <v>3</v>
      </c>
      <c r="J16" s="20">
        <v>1</v>
      </c>
      <c r="K16" s="20">
        <v>1</v>
      </c>
      <c r="L16" s="20">
        <f>+M16-SUM(D16:K16)</f>
        <v>6</v>
      </c>
      <c r="M16" s="21">
        <v>89</v>
      </c>
      <c r="N16" s="51">
        <v>20418.310000000001</v>
      </c>
      <c r="O16" s="52"/>
    </row>
    <row r="17" spans="1:15" ht="14.25" x14ac:dyDescent="0.25">
      <c r="A17" s="34"/>
      <c r="B17" s="18"/>
      <c r="C17" s="19" t="s">
        <v>43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1">
        <v>0</v>
      </c>
      <c r="N17" s="51">
        <v>0</v>
      </c>
      <c r="O17" s="55"/>
    </row>
    <row r="18" spans="1:15" ht="14.25" x14ac:dyDescent="0.25">
      <c r="A18" s="34"/>
      <c r="B18" s="23" t="s">
        <v>12</v>
      </c>
      <c r="C18" s="10" t="s">
        <v>41</v>
      </c>
      <c r="D18" s="24">
        <v>0</v>
      </c>
      <c r="E18" s="24">
        <v>15</v>
      </c>
      <c r="F18" s="24">
        <v>22</v>
      </c>
      <c r="G18" s="24">
        <v>23</v>
      </c>
      <c r="H18" s="24">
        <v>17</v>
      </c>
      <c r="I18" s="24">
        <v>0</v>
      </c>
      <c r="J18" s="24">
        <v>1</v>
      </c>
      <c r="K18" s="24">
        <v>3</v>
      </c>
      <c r="L18" s="24">
        <v>1</v>
      </c>
      <c r="M18" s="53">
        <v>85</v>
      </c>
      <c r="N18" s="54">
        <v>25694.21</v>
      </c>
      <c r="O18" s="34"/>
    </row>
    <row r="19" spans="1:15" ht="14.25" x14ac:dyDescent="0.25">
      <c r="A19" s="34"/>
      <c r="B19" s="23"/>
      <c r="C19" s="10" t="s">
        <v>42</v>
      </c>
      <c r="D19" s="24">
        <v>0</v>
      </c>
      <c r="E19" s="24">
        <v>19</v>
      </c>
      <c r="F19" s="24">
        <v>24</v>
      </c>
      <c r="G19" s="24">
        <v>27</v>
      </c>
      <c r="H19" s="24">
        <v>21</v>
      </c>
      <c r="I19" s="24">
        <v>2</v>
      </c>
      <c r="J19" s="24">
        <v>0</v>
      </c>
      <c r="K19" s="24">
        <v>2</v>
      </c>
      <c r="L19" s="24">
        <f>+M19-SUM(D19:K19)</f>
        <v>5</v>
      </c>
      <c r="M19" s="53">
        <v>100</v>
      </c>
      <c r="N19" s="54">
        <v>21947.14</v>
      </c>
      <c r="O19" s="34"/>
    </row>
    <row r="20" spans="1:15" ht="14.25" x14ac:dyDescent="0.25">
      <c r="A20" s="34"/>
      <c r="B20" s="23"/>
      <c r="C20" s="10" t="s">
        <v>43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53">
        <v>0</v>
      </c>
      <c r="N20" s="53">
        <v>0</v>
      </c>
      <c r="O20" s="34"/>
    </row>
    <row r="21" spans="1:15" ht="14.25" x14ac:dyDescent="0.25">
      <c r="A21" s="34"/>
      <c r="B21" s="18" t="s">
        <v>13</v>
      </c>
      <c r="C21" s="19" t="s">
        <v>41</v>
      </c>
      <c r="D21" s="20">
        <v>6</v>
      </c>
      <c r="E21" s="20">
        <v>10</v>
      </c>
      <c r="F21" s="20">
        <v>15</v>
      </c>
      <c r="G21" s="20">
        <v>25</v>
      </c>
      <c r="H21" s="20">
        <v>6</v>
      </c>
      <c r="I21" s="20">
        <v>0</v>
      </c>
      <c r="J21" s="20">
        <v>1</v>
      </c>
      <c r="K21" s="20">
        <v>0</v>
      </c>
      <c r="L21" s="20">
        <f>+M21-SUM(D21:K21)</f>
        <v>3</v>
      </c>
      <c r="M21" s="21">
        <v>66</v>
      </c>
      <c r="N21" s="51">
        <v>13443.92</v>
      </c>
      <c r="O21" s="34"/>
    </row>
    <row r="22" spans="1:15" ht="14.25" x14ac:dyDescent="0.25">
      <c r="A22" s="34"/>
      <c r="B22" s="18"/>
      <c r="C22" s="19" t="s">
        <v>42</v>
      </c>
      <c r="D22" s="20">
        <v>9</v>
      </c>
      <c r="E22" s="20">
        <v>12</v>
      </c>
      <c r="F22" s="20">
        <v>16</v>
      </c>
      <c r="G22" s="20">
        <v>27</v>
      </c>
      <c r="H22" s="20">
        <v>6</v>
      </c>
      <c r="I22" s="20">
        <v>0</v>
      </c>
      <c r="J22" s="20">
        <v>1</v>
      </c>
      <c r="K22" s="20">
        <v>0</v>
      </c>
      <c r="L22" s="20">
        <f>+M22-SUM(D22:K22)</f>
        <v>4</v>
      </c>
      <c r="M22" s="21">
        <v>75</v>
      </c>
      <c r="N22" s="51">
        <v>11929.11</v>
      </c>
      <c r="O22" s="34"/>
    </row>
    <row r="23" spans="1:15" ht="14.25" x14ac:dyDescent="0.25">
      <c r="A23" s="34"/>
      <c r="B23" s="18"/>
      <c r="C23" s="19" t="s">
        <v>43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1">
        <v>0</v>
      </c>
      <c r="N23" s="51">
        <v>0</v>
      </c>
      <c r="O23" s="34"/>
    </row>
    <row r="24" spans="1:15" ht="14.25" x14ac:dyDescent="0.25">
      <c r="A24" s="34"/>
      <c r="B24" s="23" t="s">
        <v>14</v>
      </c>
      <c r="C24" s="10" t="s">
        <v>41</v>
      </c>
      <c r="D24" s="24">
        <v>3</v>
      </c>
      <c r="E24" s="24">
        <v>9</v>
      </c>
      <c r="F24" s="24">
        <v>18</v>
      </c>
      <c r="G24" s="24">
        <v>21</v>
      </c>
      <c r="H24" s="24">
        <v>9</v>
      </c>
      <c r="I24" s="24">
        <v>2</v>
      </c>
      <c r="J24" s="24">
        <v>1</v>
      </c>
      <c r="K24" s="24">
        <v>0</v>
      </c>
      <c r="L24" s="24">
        <f>+M24-SUM(D24:K24)</f>
        <v>12</v>
      </c>
      <c r="M24" s="53">
        <v>75</v>
      </c>
      <c r="N24" s="54">
        <v>16128.25</v>
      </c>
      <c r="O24" s="34"/>
    </row>
    <row r="25" spans="1:15" ht="14.25" x14ac:dyDescent="0.25">
      <c r="A25" s="34"/>
      <c r="B25" s="23"/>
      <c r="C25" s="10" t="s">
        <v>42</v>
      </c>
      <c r="D25" s="24">
        <v>6</v>
      </c>
      <c r="E25" s="24">
        <v>13</v>
      </c>
      <c r="F25" s="24">
        <v>19</v>
      </c>
      <c r="G25" s="24">
        <v>22</v>
      </c>
      <c r="H25" s="24">
        <v>11</v>
      </c>
      <c r="I25" s="24">
        <v>1</v>
      </c>
      <c r="J25" s="24">
        <v>1</v>
      </c>
      <c r="K25" s="24">
        <v>0</v>
      </c>
      <c r="L25" s="24">
        <f>+M25-SUM(D25:K25)</f>
        <v>12</v>
      </c>
      <c r="M25" s="53">
        <v>85</v>
      </c>
      <c r="N25" s="54">
        <v>13918.9</v>
      </c>
      <c r="O25" s="34"/>
    </row>
    <row r="26" spans="1:15" ht="14.25" x14ac:dyDescent="0.25">
      <c r="A26" s="34"/>
      <c r="B26" s="23"/>
      <c r="C26" s="10" t="s">
        <v>43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53">
        <v>0</v>
      </c>
      <c r="N26" s="53">
        <v>0</v>
      </c>
      <c r="O26" s="34"/>
    </row>
    <row r="27" spans="1:15" ht="14.25" x14ac:dyDescent="0.25">
      <c r="A27" s="34"/>
      <c r="B27" s="18" t="s">
        <v>15</v>
      </c>
      <c r="C27" s="19" t="s">
        <v>41</v>
      </c>
      <c r="D27" s="20">
        <v>3</v>
      </c>
      <c r="E27" s="20">
        <v>22</v>
      </c>
      <c r="F27" s="20">
        <v>32</v>
      </c>
      <c r="G27" s="20">
        <v>22</v>
      </c>
      <c r="H27" s="20">
        <v>10</v>
      </c>
      <c r="I27" s="20">
        <v>7</v>
      </c>
      <c r="J27" s="20">
        <v>1</v>
      </c>
      <c r="K27" s="20">
        <v>2</v>
      </c>
      <c r="L27" s="20">
        <f>+M27-SUM(D27:K27)</f>
        <v>0</v>
      </c>
      <c r="M27" s="21">
        <v>99</v>
      </c>
      <c r="N27" s="51">
        <v>20637.61</v>
      </c>
      <c r="O27" s="34"/>
    </row>
    <row r="28" spans="1:15" ht="14.25" x14ac:dyDescent="0.25">
      <c r="A28" s="34"/>
      <c r="B28" s="18"/>
      <c r="C28" s="19" t="s">
        <v>42</v>
      </c>
      <c r="D28" s="20">
        <v>6</v>
      </c>
      <c r="E28" s="20">
        <v>25</v>
      </c>
      <c r="F28" s="20">
        <v>42</v>
      </c>
      <c r="G28" s="20">
        <v>44</v>
      </c>
      <c r="H28" s="20">
        <v>17</v>
      </c>
      <c r="I28" s="20">
        <v>5</v>
      </c>
      <c r="J28" s="20">
        <v>0</v>
      </c>
      <c r="K28" s="20">
        <v>1</v>
      </c>
      <c r="L28" s="20">
        <f>+M28-SUM(D28:K28)</f>
        <v>0</v>
      </c>
      <c r="M28" s="21">
        <v>140</v>
      </c>
      <c r="N28" s="51">
        <v>14512.01</v>
      </c>
      <c r="O28" s="34"/>
    </row>
    <row r="29" spans="1:15" ht="14.25" x14ac:dyDescent="0.25">
      <c r="A29" s="34"/>
      <c r="B29" s="18"/>
      <c r="C29" s="19" t="s">
        <v>43</v>
      </c>
      <c r="D29" s="20">
        <v>0</v>
      </c>
      <c r="E29" s="20">
        <v>0</v>
      </c>
      <c r="F29" s="20">
        <v>0</v>
      </c>
      <c r="G29" s="20">
        <v>1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1">
        <v>1</v>
      </c>
      <c r="N29" s="51">
        <v>11442</v>
      </c>
      <c r="O29" s="34"/>
    </row>
    <row r="30" spans="1:15" ht="14.25" x14ac:dyDescent="0.25">
      <c r="A30" s="34"/>
      <c r="B30" s="23" t="s">
        <v>16</v>
      </c>
      <c r="C30" s="10" t="s">
        <v>41</v>
      </c>
      <c r="D30" s="24">
        <v>0</v>
      </c>
      <c r="E30" s="24">
        <v>7</v>
      </c>
      <c r="F30" s="24">
        <v>20</v>
      </c>
      <c r="G30" s="24">
        <v>37</v>
      </c>
      <c r="H30" s="24">
        <v>26</v>
      </c>
      <c r="I30" s="24">
        <v>5</v>
      </c>
      <c r="J30" s="24">
        <v>0</v>
      </c>
      <c r="K30" s="24">
        <v>2</v>
      </c>
      <c r="L30" s="24">
        <f>+M30-SUM(D30:K30)</f>
        <v>4</v>
      </c>
      <c r="M30" s="53">
        <v>101</v>
      </c>
      <c r="N30" s="54">
        <v>22550.15</v>
      </c>
      <c r="O30" s="34"/>
    </row>
    <row r="31" spans="1:15" ht="14.25" x14ac:dyDescent="0.25">
      <c r="A31" s="34"/>
      <c r="B31" s="23"/>
      <c r="C31" s="10" t="s">
        <v>42</v>
      </c>
      <c r="D31" s="24">
        <v>2</v>
      </c>
      <c r="E31" s="24">
        <v>10</v>
      </c>
      <c r="F31" s="24">
        <v>26</v>
      </c>
      <c r="G31" s="24">
        <v>49</v>
      </c>
      <c r="H31" s="24">
        <v>29</v>
      </c>
      <c r="I31" s="24">
        <v>3</v>
      </c>
      <c r="J31" s="24">
        <v>0</v>
      </c>
      <c r="K31" s="24">
        <v>1</v>
      </c>
      <c r="L31" s="24">
        <f>+M31-SUM(D31:K31)</f>
        <v>7</v>
      </c>
      <c r="M31" s="53">
        <v>127</v>
      </c>
      <c r="N31" s="54">
        <v>18228.04</v>
      </c>
      <c r="O31" s="34"/>
    </row>
    <row r="32" spans="1:15" ht="14.25" x14ac:dyDescent="0.25">
      <c r="A32" s="34"/>
      <c r="B32" s="23"/>
      <c r="C32" s="10" t="s">
        <v>43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53">
        <v>0</v>
      </c>
      <c r="N32" s="56">
        <v>0</v>
      </c>
      <c r="O32" s="34"/>
    </row>
    <row r="33" spans="1:15" ht="14.25" x14ac:dyDescent="0.25">
      <c r="A33" s="34"/>
      <c r="B33" s="18" t="s">
        <v>17</v>
      </c>
      <c r="C33" s="19" t="s">
        <v>41</v>
      </c>
      <c r="D33" s="57">
        <f t="shared" ref="D33:L34" si="0">SUM(D9,D12,D15,D18,D21,D24,D27,D30)</f>
        <v>19</v>
      </c>
      <c r="E33" s="57">
        <f t="shared" si="0"/>
        <v>79</v>
      </c>
      <c r="F33" s="57">
        <f t="shared" si="0"/>
        <v>150</v>
      </c>
      <c r="G33" s="57">
        <f t="shared" si="0"/>
        <v>185</v>
      </c>
      <c r="H33" s="57">
        <f t="shared" si="0"/>
        <v>108</v>
      </c>
      <c r="I33" s="57">
        <f t="shared" si="0"/>
        <v>22</v>
      </c>
      <c r="J33" s="57">
        <f t="shared" si="0"/>
        <v>8</v>
      </c>
      <c r="K33" s="57">
        <f t="shared" si="0"/>
        <v>10</v>
      </c>
      <c r="L33" s="57">
        <f t="shared" si="0"/>
        <v>29</v>
      </c>
      <c r="M33" s="58">
        <f>SUM(M9,M12,M15,M18,M21,M24,M27,M30)</f>
        <v>613</v>
      </c>
      <c r="N33" s="59">
        <v>21712.93</v>
      </c>
      <c r="O33" s="34"/>
    </row>
    <row r="34" spans="1:15" ht="14.25" x14ac:dyDescent="0.25">
      <c r="A34" s="34"/>
      <c r="B34" s="18"/>
      <c r="C34" s="19" t="s">
        <v>42</v>
      </c>
      <c r="D34" s="57">
        <f>SUM(D10,D13,D16,D19,D22,D25,D28,D31)</f>
        <v>33</v>
      </c>
      <c r="E34" s="57">
        <f t="shared" si="0"/>
        <v>110</v>
      </c>
      <c r="F34" s="57">
        <f t="shared" si="0"/>
        <v>188</v>
      </c>
      <c r="G34" s="57">
        <f t="shared" si="0"/>
        <v>243</v>
      </c>
      <c r="H34" s="57">
        <f t="shared" si="0"/>
        <v>126</v>
      </c>
      <c r="I34" s="57">
        <f t="shared" si="0"/>
        <v>20</v>
      </c>
      <c r="J34" s="57">
        <f t="shared" si="0"/>
        <v>5</v>
      </c>
      <c r="K34" s="57">
        <f t="shared" si="0"/>
        <v>6</v>
      </c>
      <c r="L34" s="57">
        <f>SUM(L10,L13,L16,L19,L22,L25,L28,L31)</f>
        <v>39</v>
      </c>
      <c r="M34" s="58">
        <f>SUM(M10,M13,M16,M19,M22,M25,M28,M31)</f>
        <v>770</v>
      </c>
      <c r="N34" s="59">
        <v>17247.919999999998</v>
      </c>
      <c r="O34" s="34"/>
    </row>
    <row r="35" spans="1:15" ht="15" thickBot="1" x14ac:dyDescent="0.3">
      <c r="A35" s="34"/>
      <c r="B35" s="27"/>
      <c r="C35" s="28" t="s">
        <v>43</v>
      </c>
      <c r="D35" s="60">
        <f>+D11+D14+D17+D20+D23+D26+D29+D32</f>
        <v>0</v>
      </c>
      <c r="E35" s="60">
        <f t="shared" ref="E35:K35" si="1">+E11+E14+E17+E20+E23+E26+E29+E32</f>
        <v>0</v>
      </c>
      <c r="F35" s="60">
        <f t="shared" si="1"/>
        <v>0</v>
      </c>
      <c r="G35" s="60">
        <f t="shared" si="1"/>
        <v>1</v>
      </c>
      <c r="H35" s="60">
        <f t="shared" si="1"/>
        <v>0</v>
      </c>
      <c r="I35" s="60">
        <f t="shared" si="1"/>
        <v>0</v>
      </c>
      <c r="J35" s="60">
        <f t="shared" si="1"/>
        <v>0</v>
      </c>
      <c r="K35" s="60">
        <f t="shared" si="1"/>
        <v>0</v>
      </c>
      <c r="L35" s="29">
        <f>SUM(L11,L14,L17,L20,L23,L26,L29,L32)</f>
        <v>0</v>
      </c>
      <c r="M35" s="61">
        <f>SUM(M11,M14,M17,M20,M23,M26,M29,M32)</f>
        <v>1</v>
      </c>
      <c r="N35" s="62">
        <v>11442</v>
      </c>
      <c r="O35" s="34"/>
    </row>
    <row r="36" spans="1:15" ht="14.25" x14ac:dyDescent="0.25">
      <c r="A36" s="34"/>
      <c r="B36" s="30" t="s">
        <v>18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34"/>
    </row>
    <row r="37" spans="1:15" ht="14.25" x14ac:dyDescent="0.25">
      <c r="A37" s="34"/>
      <c r="B37" s="30" t="s">
        <v>30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34"/>
    </row>
    <row r="38" spans="1:15" ht="3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</sheetData>
  <mergeCells count="1">
    <mergeCell ref="B6:G6"/>
  </mergeCells>
  <pageMargins left="0.6692913385826772" right="0.35433070866141736" top="0.27559055118110237" bottom="0.19685039370078741" header="0" footer="0"/>
  <pageSetup paperSize="9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B5B4-5AAF-4ED4-836C-B3AC069960DE}">
  <dimension ref="B1:F119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4" width="15.7109375" style="146" customWidth="1"/>
    <col min="5" max="5" width="16.7109375" style="280" customWidth="1"/>
    <col min="6" max="6" width="2.7109375" style="146" customWidth="1"/>
    <col min="7" max="16384" width="11.42578125" style="146"/>
  </cols>
  <sheetData>
    <row r="1" spans="2:6" s="3" customFormat="1" ht="18.75" customHeight="1" x14ac:dyDescent="0.25"/>
    <row r="2" spans="2:6" s="3" customFormat="1" ht="15.75" customHeight="1" x14ac:dyDescent="0.25"/>
    <row r="3" spans="2:6" s="3" customFormat="1" ht="15.75" customHeight="1" x14ac:dyDescent="0.25"/>
    <row r="4" spans="2:6" s="3" customFormat="1" ht="14.25" x14ac:dyDescent="0.25"/>
    <row r="5" spans="2:6" s="3" customFormat="1" ht="15.75" customHeight="1" x14ac:dyDescent="0.25"/>
    <row r="6" spans="2:6" s="3" customFormat="1" ht="36.75" customHeight="1" x14ac:dyDescent="0.25">
      <c r="B6" s="383" t="s">
        <v>0</v>
      </c>
      <c r="C6" s="383"/>
      <c r="D6" s="383"/>
      <c r="E6" s="383"/>
      <c r="F6" s="7"/>
    </row>
    <row r="8" spans="2:6" x14ac:dyDescent="0.2">
      <c r="B8" s="429" t="s">
        <v>253</v>
      </c>
      <c r="C8" s="419"/>
      <c r="D8" s="419"/>
      <c r="E8" s="420"/>
    </row>
    <row r="9" spans="2:6" ht="15" x14ac:dyDescent="0.25">
      <c r="B9" s="148"/>
    </row>
    <row r="10" spans="2:6" s="259" customFormat="1" ht="38.25" x14ac:dyDescent="0.25">
      <c r="B10" s="348"/>
      <c r="C10" s="349" t="s">
        <v>42</v>
      </c>
      <c r="D10" s="349" t="s">
        <v>43</v>
      </c>
      <c r="E10" s="349" t="s">
        <v>254</v>
      </c>
    </row>
    <row r="11" spans="2:6" x14ac:dyDescent="0.2">
      <c r="B11" s="350"/>
      <c r="C11" s="351"/>
      <c r="D11" s="351"/>
      <c r="E11" s="352"/>
    </row>
    <row r="12" spans="2:6" s="280" customFormat="1" x14ac:dyDescent="0.2">
      <c r="B12" s="353" t="s">
        <v>255</v>
      </c>
      <c r="C12" s="354">
        <f>SUM(C14:C116)</f>
        <v>101</v>
      </c>
      <c r="D12" s="354">
        <f>SUM(D14:D116)</f>
        <v>0</v>
      </c>
      <c r="E12" s="354">
        <f>+C12+D12</f>
        <v>101</v>
      </c>
    </row>
    <row r="13" spans="2:6" x14ac:dyDescent="0.2">
      <c r="B13" s="350"/>
      <c r="C13" s="351"/>
      <c r="D13" s="351"/>
      <c r="E13" s="352"/>
    </row>
    <row r="14" spans="2:6" x14ac:dyDescent="0.2">
      <c r="B14" s="355" t="s">
        <v>256</v>
      </c>
      <c r="C14" s="356">
        <v>0</v>
      </c>
      <c r="D14" s="356">
        <v>0</v>
      </c>
      <c r="E14" s="357">
        <f>+C14+D14</f>
        <v>0</v>
      </c>
    </row>
    <row r="15" spans="2:6" x14ac:dyDescent="0.2">
      <c r="B15" s="355" t="s">
        <v>257</v>
      </c>
      <c r="C15" s="356">
        <v>1</v>
      </c>
      <c r="D15" s="356">
        <v>0</v>
      </c>
      <c r="E15" s="357">
        <f t="shared" ref="E15:E78" si="0">+C15+D15</f>
        <v>1</v>
      </c>
    </row>
    <row r="16" spans="2:6" x14ac:dyDescent="0.2">
      <c r="B16" s="355" t="s">
        <v>258</v>
      </c>
      <c r="C16" s="356">
        <v>3</v>
      </c>
      <c r="D16" s="356">
        <v>0</v>
      </c>
      <c r="E16" s="357">
        <f t="shared" si="0"/>
        <v>3</v>
      </c>
    </row>
    <row r="17" spans="2:5" x14ac:dyDescent="0.2">
      <c r="B17" s="355" t="s">
        <v>259</v>
      </c>
      <c r="C17" s="356">
        <v>1</v>
      </c>
      <c r="D17" s="356">
        <v>0</v>
      </c>
      <c r="E17" s="357">
        <f t="shared" si="0"/>
        <v>1</v>
      </c>
    </row>
    <row r="18" spans="2:5" x14ac:dyDescent="0.2">
      <c r="B18" s="355" t="s">
        <v>260</v>
      </c>
      <c r="C18" s="356">
        <v>1</v>
      </c>
      <c r="D18" s="356">
        <v>0</v>
      </c>
      <c r="E18" s="357">
        <f t="shared" si="0"/>
        <v>1</v>
      </c>
    </row>
    <row r="19" spans="2:5" x14ac:dyDescent="0.2">
      <c r="B19" s="350" t="s">
        <v>261</v>
      </c>
      <c r="C19" s="351">
        <v>2</v>
      </c>
      <c r="D19" s="351">
        <v>0</v>
      </c>
      <c r="E19" s="358">
        <f t="shared" si="0"/>
        <v>2</v>
      </c>
    </row>
    <row r="20" spans="2:5" x14ac:dyDescent="0.2">
      <c r="B20" s="350" t="s">
        <v>262</v>
      </c>
      <c r="C20" s="351">
        <v>1</v>
      </c>
      <c r="D20" s="351">
        <v>0</v>
      </c>
      <c r="E20" s="358">
        <f t="shared" si="0"/>
        <v>1</v>
      </c>
    </row>
    <row r="21" spans="2:5" x14ac:dyDescent="0.2">
      <c r="B21" s="350" t="s">
        <v>263</v>
      </c>
      <c r="C21" s="351">
        <v>1</v>
      </c>
      <c r="D21" s="351">
        <v>0</v>
      </c>
      <c r="E21" s="358">
        <f t="shared" si="0"/>
        <v>1</v>
      </c>
    </row>
    <row r="22" spans="2:5" x14ac:dyDescent="0.2">
      <c r="B22" s="350" t="s">
        <v>264</v>
      </c>
      <c r="C22" s="351">
        <v>0</v>
      </c>
      <c r="D22" s="351">
        <v>0</v>
      </c>
      <c r="E22" s="358">
        <f t="shared" si="0"/>
        <v>0</v>
      </c>
    </row>
    <row r="23" spans="2:5" x14ac:dyDescent="0.2">
      <c r="B23" s="350" t="s">
        <v>265</v>
      </c>
      <c r="C23" s="351">
        <v>1</v>
      </c>
      <c r="D23" s="351">
        <v>0</v>
      </c>
      <c r="E23" s="358">
        <f t="shared" si="0"/>
        <v>1</v>
      </c>
    </row>
    <row r="24" spans="2:5" x14ac:dyDescent="0.2">
      <c r="B24" s="355" t="s">
        <v>266</v>
      </c>
      <c r="C24" s="356">
        <v>1</v>
      </c>
      <c r="D24" s="356">
        <v>0</v>
      </c>
      <c r="E24" s="357">
        <f t="shared" si="0"/>
        <v>1</v>
      </c>
    </row>
    <row r="25" spans="2:5" x14ac:dyDescent="0.2">
      <c r="B25" s="355" t="s">
        <v>267</v>
      </c>
      <c r="C25" s="356">
        <v>0</v>
      </c>
      <c r="D25" s="356">
        <v>0</v>
      </c>
      <c r="E25" s="357">
        <f t="shared" si="0"/>
        <v>0</v>
      </c>
    </row>
    <row r="26" spans="2:5" x14ac:dyDescent="0.2">
      <c r="B26" s="355" t="s">
        <v>6</v>
      </c>
      <c r="C26" s="356">
        <v>6</v>
      </c>
      <c r="D26" s="356">
        <v>0</v>
      </c>
      <c r="E26" s="357">
        <f t="shared" si="0"/>
        <v>6</v>
      </c>
    </row>
    <row r="27" spans="2:5" x14ac:dyDescent="0.2">
      <c r="B27" s="355" t="s">
        <v>268</v>
      </c>
      <c r="C27" s="356">
        <v>0</v>
      </c>
      <c r="D27" s="356">
        <v>0</v>
      </c>
      <c r="E27" s="357">
        <f t="shared" si="0"/>
        <v>0</v>
      </c>
    </row>
    <row r="28" spans="2:5" x14ac:dyDescent="0.2">
      <c r="B28" s="355" t="s">
        <v>269</v>
      </c>
      <c r="C28" s="356">
        <v>0</v>
      </c>
      <c r="D28" s="356">
        <v>0</v>
      </c>
      <c r="E28" s="357">
        <f t="shared" si="0"/>
        <v>0</v>
      </c>
    </row>
    <row r="29" spans="2:5" x14ac:dyDescent="0.2">
      <c r="B29" s="350" t="s">
        <v>270</v>
      </c>
      <c r="C29" s="351">
        <v>1</v>
      </c>
      <c r="D29" s="351">
        <v>0</v>
      </c>
      <c r="E29" s="358">
        <f t="shared" si="0"/>
        <v>1</v>
      </c>
    </row>
    <row r="30" spans="2:5" x14ac:dyDescent="0.2">
      <c r="B30" s="350" t="s">
        <v>271</v>
      </c>
      <c r="C30" s="351">
        <v>1</v>
      </c>
      <c r="D30" s="351">
        <v>0</v>
      </c>
      <c r="E30" s="358">
        <f t="shared" si="0"/>
        <v>1</v>
      </c>
    </row>
    <row r="31" spans="2:5" x14ac:dyDescent="0.2">
      <c r="B31" s="350" t="s">
        <v>272</v>
      </c>
      <c r="C31" s="351">
        <v>1</v>
      </c>
      <c r="D31" s="351">
        <v>0</v>
      </c>
      <c r="E31" s="358">
        <f t="shared" si="0"/>
        <v>1</v>
      </c>
    </row>
    <row r="32" spans="2:5" x14ac:dyDescent="0.2">
      <c r="B32" s="350" t="s">
        <v>273</v>
      </c>
      <c r="C32" s="351">
        <v>1</v>
      </c>
      <c r="D32" s="351">
        <v>0</v>
      </c>
      <c r="E32" s="358">
        <f t="shared" si="0"/>
        <v>1</v>
      </c>
    </row>
    <row r="33" spans="2:5" x14ac:dyDescent="0.2">
      <c r="B33" s="350" t="s">
        <v>274</v>
      </c>
      <c r="C33" s="351">
        <v>0</v>
      </c>
      <c r="D33" s="351">
        <v>0</v>
      </c>
      <c r="E33" s="358">
        <f t="shared" si="0"/>
        <v>0</v>
      </c>
    </row>
    <row r="34" spans="2:5" x14ac:dyDescent="0.2">
      <c r="B34" s="355" t="s">
        <v>275</v>
      </c>
      <c r="C34" s="356">
        <v>0</v>
      </c>
      <c r="D34" s="356">
        <v>0</v>
      </c>
      <c r="E34" s="357">
        <f t="shared" si="0"/>
        <v>0</v>
      </c>
    </row>
    <row r="35" spans="2:5" x14ac:dyDescent="0.2">
      <c r="B35" s="355" t="s">
        <v>276</v>
      </c>
      <c r="C35" s="356">
        <v>0</v>
      </c>
      <c r="D35" s="356">
        <v>0</v>
      </c>
      <c r="E35" s="357">
        <f t="shared" si="0"/>
        <v>0</v>
      </c>
    </row>
    <row r="36" spans="2:5" x14ac:dyDescent="0.2">
      <c r="B36" s="355" t="s">
        <v>277</v>
      </c>
      <c r="C36" s="356">
        <v>0</v>
      </c>
      <c r="D36" s="356">
        <v>0</v>
      </c>
      <c r="E36" s="357">
        <f t="shared" si="0"/>
        <v>0</v>
      </c>
    </row>
    <row r="37" spans="2:5" x14ac:dyDescent="0.2">
      <c r="B37" s="355" t="s">
        <v>278</v>
      </c>
      <c r="C37" s="356">
        <v>1</v>
      </c>
      <c r="D37" s="356">
        <v>0</v>
      </c>
      <c r="E37" s="357">
        <f t="shared" si="0"/>
        <v>1</v>
      </c>
    </row>
    <row r="38" spans="2:5" x14ac:dyDescent="0.2">
      <c r="B38" s="355" t="s">
        <v>279</v>
      </c>
      <c r="C38" s="356">
        <v>0</v>
      </c>
      <c r="D38" s="356">
        <v>0</v>
      </c>
      <c r="E38" s="357">
        <f t="shared" si="0"/>
        <v>0</v>
      </c>
    </row>
    <row r="39" spans="2:5" x14ac:dyDescent="0.2">
      <c r="B39" s="350" t="s">
        <v>280</v>
      </c>
      <c r="C39" s="351">
        <v>0</v>
      </c>
      <c r="D39" s="351">
        <v>0</v>
      </c>
      <c r="E39" s="358">
        <f t="shared" si="0"/>
        <v>0</v>
      </c>
    </row>
    <row r="40" spans="2:5" x14ac:dyDescent="0.2">
      <c r="B40" s="350" t="s">
        <v>281</v>
      </c>
      <c r="C40" s="351">
        <v>1</v>
      </c>
      <c r="D40" s="351">
        <v>0</v>
      </c>
      <c r="E40" s="358">
        <f t="shared" si="0"/>
        <v>1</v>
      </c>
    </row>
    <row r="41" spans="2:5" x14ac:dyDescent="0.2">
      <c r="B41" s="350" t="s">
        <v>282</v>
      </c>
      <c r="C41" s="351">
        <v>1</v>
      </c>
      <c r="D41" s="351">
        <v>0</v>
      </c>
      <c r="E41" s="358">
        <f t="shared" si="0"/>
        <v>1</v>
      </c>
    </row>
    <row r="42" spans="2:5" x14ac:dyDescent="0.2">
      <c r="B42" s="350" t="s">
        <v>283</v>
      </c>
      <c r="C42" s="351">
        <v>1</v>
      </c>
      <c r="D42" s="351">
        <v>0</v>
      </c>
      <c r="E42" s="358">
        <f t="shared" si="0"/>
        <v>1</v>
      </c>
    </row>
    <row r="43" spans="2:5" x14ac:dyDescent="0.2">
      <c r="B43" s="350" t="s">
        <v>284</v>
      </c>
      <c r="C43" s="351">
        <v>2</v>
      </c>
      <c r="D43" s="351">
        <v>0</v>
      </c>
      <c r="E43" s="358">
        <f t="shared" si="0"/>
        <v>2</v>
      </c>
    </row>
    <row r="44" spans="2:5" x14ac:dyDescent="0.2">
      <c r="B44" s="355" t="s">
        <v>285</v>
      </c>
      <c r="C44" s="356">
        <v>1</v>
      </c>
      <c r="D44" s="356">
        <v>0</v>
      </c>
      <c r="E44" s="357">
        <f t="shared" si="0"/>
        <v>1</v>
      </c>
    </row>
    <row r="45" spans="2:5" x14ac:dyDescent="0.2">
      <c r="B45" s="355" t="s">
        <v>286</v>
      </c>
      <c r="C45" s="356">
        <v>0</v>
      </c>
      <c r="D45" s="356">
        <v>0</v>
      </c>
      <c r="E45" s="357">
        <f t="shared" si="0"/>
        <v>0</v>
      </c>
    </row>
    <row r="46" spans="2:5" x14ac:dyDescent="0.2">
      <c r="B46" s="355" t="s">
        <v>287</v>
      </c>
      <c r="C46" s="356">
        <v>1</v>
      </c>
      <c r="D46" s="356">
        <v>0</v>
      </c>
      <c r="E46" s="357">
        <f t="shared" si="0"/>
        <v>1</v>
      </c>
    </row>
    <row r="47" spans="2:5" x14ac:dyDescent="0.2">
      <c r="B47" s="355" t="s">
        <v>288</v>
      </c>
      <c r="C47" s="356">
        <v>2</v>
      </c>
      <c r="D47" s="356">
        <v>0</v>
      </c>
      <c r="E47" s="357">
        <f t="shared" si="0"/>
        <v>2</v>
      </c>
    </row>
    <row r="48" spans="2:5" x14ac:dyDescent="0.2">
      <c r="B48" s="355" t="s">
        <v>289</v>
      </c>
      <c r="C48" s="356">
        <v>1</v>
      </c>
      <c r="D48" s="356">
        <v>0</v>
      </c>
      <c r="E48" s="357">
        <f t="shared" si="0"/>
        <v>1</v>
      </c>
    </row>
    <row r="49" spans="2:5" x14ac:dyDescent="0.2">
      <c r="B49" s="350" t="s">
        <v>290</v>
      </c>
      <c r="C49" s="351">
        <v>1</v>
      </c>
      <c r="D49" s="351">
        <v>0</v>
      </c>
      <c r="E49" s="358">
        <f t="shared" si="0"/>
        <v>1</v>
      </c>
    </row>
    <row r="50" spans="2:5" x14ac:dyDescent="0.2">
      <c r="B50" s="350" t="s">
        <v>291</v>
      </c>
      <c r="C50" s="351">
        <v>1</v>
      </c>
      <c r="D50" s="351">
        <v>0</v>
      </c>
      <c r="E50" s="358">
        <f t="shared" si="0"/>
        <v>1</v>
      </c>
    </row>
    <row r="51" spans="2:5" x14ac:dyDescent="0.2">
      <c r="B51" s="350" t="s">
        <v>292</v>
      </c>
      <c r="C51" s="351">
        <v>0</v>
      </c>
      <c r="D51" s="351">
        <v>0</v>
      </c>
      <c r="E51" s="358">
        <f t="shared" si="0"/>
        <v>0</v>
      </c>
    </row>
    <row r="52" spans="2:5" x14ac:dyDescent="0.2">
      <c r="B52" s="350" t="s">
        <v>293</v>
      </c>
      <c r="C52" s="351">
        <v>0</v>
      </c>
      <c r="D52" s="351">
        <v>0</v>
      </c>
      <c r="E52" s="358">
        <f t="shared" si="0"/>
        <v>0</v>
      </c>
    </row>
    <row r="53" spans="2:5" x14ac:dyDescent="0.2">
      <c r="B53" s="350" t="s">
        <v>294</v>
      </c>
      <c r="C53" s="351">
        <v>1</v>
      </c>
      <c r="D53" s="351">
        <v>0</v>
      </c>
      <c r="E53" s="358">
        <f t="shared" si="0"/>
        <v>1</v>
      </c>
    </row>
    <row r="54" spans="2:5" x14ac:dyDescent="0.2">
      <c r="B54" s="355" t="s">
        <v>295</v>
      </c>
      <c r="C54" s="356">
        <v>1</v>
      </c>
      <c r="D54" s="356">
        <v>0</v>
      </c>
      <c r="E54" s="357">
        <f t="shared" si="0"/>
        <v>1</v>
      </c>
    </row>
    <row r="55" spans="2:5" x14ac:dyDescent="0.2">
      <c r="B55" s="355" t="s">
        <v>296</v>
      </c>
      <c r="C55" s="356">
        <v>0</v>
      </c>
      <c r="D55" s="356">
        <v>0</v>
      </c>
      <c r="E55" s="357">
        <f t="shared" si="0"/>
        <v>0</v>
      </c>
    </row>
    <row r="56" spans="2:5" x14ac:dyDescent="0.2">
      <c r="B56" s="355" t="s">
        <v>297</v>
      </c>
      <c r="C56" s="356">
        <v>1</v>
      </c>
      <c r="D56" s="356">
        <v>0</v>
      </c>
      <c r="E56" s="357">
        <f t="shared" si="0"/>
        <v>1</v>
      </c>
    </row>
    <row r="57" spans="2:5" x14ac:dyDescent="0.2">
      <c r="B57" s="355" t="s">
        <v>298</v>
      </c>
      <c r="C57" s="356">
        <v>1</v>
      </c>
      <c r="D57" s="356">
        <v>0</v>
      </c>
      <c r="E57" s="357">
        <f t="shared" si="0"/>
        <v>1</v>
      </c>
    </row>
    <row r="58" spans="2:5" x14ac:dyDescent="0.2">
      <c r="B58" s="355" t="s">
        <v>299</v>
      </c>
      <c r="C58" s="356">
        <v>1</v>
      </c>
      <c r="D58" s="356">
        <v>0</v>
      </c>
      <c r="E58" s="357">
        <f t="shared" si="0"/>
        <v>1</v>
      </c>
    </row>
    <row r="59" spans="2:5" x14ac:dyDescent="0.2">
      <c r="B59" s="350" t="s">
        <v>300</v>
      </c>
      <c r="C59" s="351">
        <v>0</v>
      </c>
      <c r="D59" s="351">
        <v>0</v>
      </c>
      <c r="E59" s="358">
        <f t="shared" si="0"/>
        <v>0</v>
      </c>
    </row>
    <row r="60" spans="2:5" x14ac:dyDescent="0.2">
      <c r="B60" s="350" t="s">
        <v>301</v>
      </c>
      <c r="C60" s="351">
        <v>1</v>
      </c>
      <c r="D60" s="351">
        <v>0</v>
      </c>
      <c r="E60" s="358">
        <f t="shared" si="0"/>
        <v>1</v>
      </c>
    </row>
    <row r="61" spans="2:5" x14ac:dyDescent="0.2">
      <c r="B61" s="350" t="s">
        <v>302</v>
      </c>
      <c r="C61" s="351">
        <v>1</v>
      </c>
      <c r="D61" s="351">
        <v>0</v>
      </c>
      <c r="E61" s="358">
        <f t="shared" si="0"/>
        <v>1</v>
      </c>
    </row>
    <row r="62" spans="2:5" x14ac:dyDescent="0.2">
      <c r="B62" s="350" t="s">
        <v>303</v>
      </c>
      <c r="C62" s="351">
        <v>1</v>
      </c>
      <c r="D62" s="351">
        <v>0</v>
      </c>
      <c r="E62" s="358">
        <f t="shared" si="0"/>
        <v>1</v>
      </c>
    </row>
    <row r="63" spans="2:5" x14ac:dyDescent="0.2">
      <c r="B63" s="350" t="s">
        <v>304</v>
      </c>
      <c r="C63" s="351">
        <v>1</v>
      </c>
      <c r="D63" s="351">
        <v>0</v>
      </c>
      <c r="E63" s="358">
        <f t="shared" si="0"/>
        <v>1</v>
      </c>
    </row>
    <row r="64" spans="2:5" x14ac:dyDescent="0.2">
      <c r="B64" s="355" t="s">
        <v>305</v>
      </c>
      <c r="C64" s="356">
        <v>1</v>
      </c>
      <c r="D64" s="356">
        <v>0</v>
      </c>
      <c r="E64" s="357">
        <f t="shared" si="0"/>
        <v>1</v>
      </c>
    </row>
    <row r="65" spans="2:5" x14ac:dyDescent="0.2">
      <c r="B65" s="355" t="s">
        <v>306</v>
      </c>
      <c r="C65" s="356">
        <v>0</v>
      </c>
      <c r="D65" s="356">
        <v>0</v>
      </c>
      <c r="E65" s="357">
        <f t="shared" si="0"/>
        <v>0</v>
      </c>
    </row>
    <row r="66" spans="2:5" x14ac:dyDescent="0.2">
      <c r="B66" s="355" t="s">
        <v>307</v>
      </c>
      <c r="C66" s="356">
        <v>1</v>
      </c>
      <c r="D66" s="356">
        <v>0</v>
      </c>
      <c r="E66" s="357">
        <f t="shared" si="0"/>
        <v>1</v>
      </c>
    </row>
    <row r="67" spans="2:5" x14ac:dyDescent="0.2">
      <c r="B67" s="355" t="s">
        <v>308</v>
      </c>
      <c r="C67" s="356">
        <v>1</v>
      </c>
      <c r="D67" s="356">
        <v>0</v>
      </c>
      <c r="E67" s="357">
        <f t="shared" si="0"/>
        <v>1</v>
      </c>
    </row>
    <row r="68" spans="2:5" x14ac:dyDescent="0.2">
      <c r="B68" s="355" t="s">
        <v>309</v>
      </c>
      <c r="C68" s="356">
        <v>1</v>
      </c>
      <c r="D68" s="356">
        <v>0</v>
      </c>
      <c r="E68" s="357">
        <f t="shared" si="0"/>
        <v>1</v>
      </c>
    </row>
    <row r="69" spans="2:5" x14ac:dyDescent="0.2">
      <c r="B69" s="350" t="s">
        <v>310</v>
      </c>
      <c r="C69" s="351">
        <v>0</v>
      </c>
      <c r="D69" s="351">
        <v>0</v>
      </c>
      <c r="E69" s="358">
        <f t="shared" si="0"/>
        <v>0</v>
      </c>
    </row>
    <row r="70" spans="2:5" x14ac:dyDescent="0.2">
      <c r="B70" s="350" t="s">
        <v>311</v>
      </c>
      <c r="C70" s="351">
        <v>2</v>
      </c>
      <c r="D70" s="351">
        <v>0</v>
      </c>
      <c r="E70" s="358">
        <f t="shared" si="0"/>
        <v>2</v>
      </c>
    </row>
    <row r="71" spans="2:5" x14ac:dyDescent="0.2">
      <c r="B71" s="350" t="s">
        <v>312</v>
      </c>
      <c r="C71" s="351">
        <v>1</v>
      </c>
      <c r="D71" s="351">
        <v>0</v>
      </c>
      <c r="E71" s="358">
        <f t="shared" si="0"/>
        <v>1</v>
      </c>
    </row>
    <row r="72" spans="2:5" x14ac:dyDescent="0.2">
      <c r="B72" s="350" t="s">
        <v>313</v>
      </c>
      <c r="C72" s="351">
        <v>1</v>
      </c>
      <c r="D72" s="351">
        <v>0</v>
      </c>
      <c r="E72" s="358">
        <f t="shared" si="0"/>
        <v>1</v>
      </c>
    </row>
    <row r="73" spans="2:5" x14ac:dyDescent="0.2">
      <c r="B73" s="350" t="s">
        <v>314</v>
      </c>
      <c r="C73" s="351">
        <v>1</v>
      </c>
      <c r="D73" s="351">
        <v>0</v>
      </c>
      <c r="E73" s="358">
        <f t="shared" si="0"/>
        <v>1</v>
      </c>
    </row>
    <row r="74" spans="2:5" x14ac:dyDescent="0.2">
      <c r="B74" s="355" t="s">
        <v>315</v>
      </c>
      <c r="C74" s="356">
        <v>0</v>
      </c>
      <c r="D74" s="356">
        <v>0</v>
      </c>
      <c r="E74" s="357">
        <f t="shared" si="0"/>
        <v>0</v>
      </c>
    </row>
    <row r="75" spans="2:5" x14ac:dyDescent="0.2">
      <c r="B75" s="355" t="s">
        <v>316</v>
      </c>
      <c r="C75" s="356">
        <v>5</v>
      </c>
      <c r="D75" s="356">
        <v>0</v>
      </c>
      <c r="E75" s="357">
        <f t="shared" si="0"/>
        <v>5</v>
      </c>
    </row>
    <row r="76" spans="2:5" x14ac:dyDescent="0.2">
      <c r="B76" s="355" t="s">
        <v>317</v>
      </c>
      <c r="C76" s="356">
        <v>0</v>
      </c>
      <c r="D76" s="356">
        <v>0</v>
      </c>
      <c r="E76" s="357">
        <f t="shared" si="0"/>
        <v>0</v>
      </c>
    </row>
    <row r="77" spans="2:5" x14ac:dyDescent="0.2">
      <c r="B77" s="355" t="s">
        <v>318</v>
      </c>
      <c r="C77" s="356">
        <v>0</v>
      </c>
      <c r="D77" s="356">
        <v>0</v>
      </c>
      <c r="E77" s="357">
        <f t="shared" si="0"/>
        <v>0</v>
      </c>
    </row>
    <row r="78" spans="2:5" x14ac:dyDescent="0.2">
      <c r="B78" s="355" t="s">
        <v>319</v>
      </c>
      <c r="C78" s="356">
        <v>1</v>
      </c>
      <c r="D78" s="356">
        <v>0</v>
      </c>
      <c r="E78" s="357">
        <f t="shared" si="0"/>
        <v>1</v>
      </c>
    </row>
    <row r="79" spans="2:5" x14ac:dyDescent="0.2">
      <c r="B79" s="350" t="s">
        <v>320</v>
      </c>
      <c r="C79" s="351">
        <v>1</v>
      </c>
      <c r="D79" s="351">
        <v>0</v>
      </c>
      <c r="E79" s="358">
        <f t="shared" ref="E79:E116" si="1">+C79+D79</f>
        <v>1</v>
      </c>
    </row>
    <row r="80" spans="2:5" x14ac:dyDescent="0.2">
      <c r="B80" s="350" t="s">
        <v>321</v>
      </c>
      <c r="C80" s="351">
        <v>0</v>
      </c>
      <c r="D80" s="351">
        <v>0</v>
      </c>
      <c r="E80" s="358">
        <f t="shared" si="1"/>
        <v>0</v>
      </c>
    </row>
    <row r="81" spans="2:5" x14ac:dyDescent="0.2">
      <c r="B81" s="350" t="s">
        <v>322</v>
      </c>
      <c r="C81" s="351">
        <v>0</v>
      </c>
      <c r="D81" s="351">
        <v>0</v>
      </c>
      <c r="E81" s="358">
        <f t="shared" si="1"/>
        <v>0</v>
      </c>
    </row>
    <row r="82" spans="2:5" x14ac:dyDescent="0.2">
      <c r="B82" s="350" t="s">
        <v>323</v>
      </c>
      <c r="C82" s="351">
        <v>1</v>
      </c>
      <c r="D82" s="351">
        <v>0</v>
      </c>
      <c r="E82" s="358">
        <f t="shared" si="1"/>
        <v>1</v>
      </c>
    </row>
    <row r="83" spans="2:5" x14ac:dyDescent="0.2">
      <c r="B83" s="350" t="s">
        <v>324</v>
      </c>
      <c r="C83" s="351">
        <v>1</v>
      </c>
      <c r="D83" s="351">
        <v>0</v>
      </c>
      <c r="E83" s="358">
        <f t="shared" si="1"/>
        <v>1</v>
      </c>
    </row>
    <row r="84" spans="2:5" x14ac:dyDescent="0.2">
      <c r="B84" s="355" t="s">
        <v>325</v>
      </c>
      <c r="C84" s="356">
        <v>1</v>
      </c>
      <c r="D84" s="356">
        <v>0</v>
      </c>
      <c r="E84" s="357">
        <f t="shared" si="1"/>
        <v>1</v>
      </c>
    </row>
    <row r="85" spans="2:5" x14ac:dyDescent="0.2">
      <c r="B85" s="355" t="s">
        <v>326</v>
      </c>
      <c r="C85" s="356">
        <v>1</v>
      </c>
      <c r="D85" s="356">
        <v>0</v>
      </c>
      <c r="E85" s="357">
        <f t="shared" si="1"/>
        <v>1</v>
      </c>
    </row>
    <row r="86" spans="2:5" x14ac:dyDescent="0.2">
      <c r="B86" s="355" t="s">
        <v>327</v>
      </c>
      <c r="C86" s="356">
        <v>1</v>
      </c>
      <c r="D86" s="356">
        <v>0</v>
      </c>
      <c r="E86" s="357">
        <f t="shared" si="1"/>
        <v>1</v>
      </c>
    </row>
    <row r="87" spans="2:5" x14ac:dyDescent="0.2">
      <c r="B87" s="355" t="s">
        <v>328</v>
      </c>
      <c r="C87" s="356">
        <v>1</v>
      </c>
      <c r="D87" s="356">
        <v>0</v>
      </c>
      <c r="E87" s="357">
        <f t="shared" si="1"/>
        <v>1</v>
      </c>
    </row>
    <row r="88" spans="2:5" x14ac:dyDescent="0.2">
      <c r="B88" s="355" t="s">
        <v>329</v>
      </c>
      <c r="C88" s="356">
        <v>4</v>
      </c>
      <c r="D88" s="356">
        <v>0</v>
      </c>
      <c r="E88" s="357">
        <f t="shared" si="1"/>
        <v>4</v>
      </c>
    </row>
    <row r="89" spans="2:5" x14ac:dyDescent="0.2">
      <c r="B89" s="350" t="s">
        <v>330</v>
      </c>
      <c r="C89" s="351">
        <v>0</v>
      </c>
      <c r="D89" s="351">
        <v>0</v>
      </c>
      <c r="E89" s="358">
        <f t="shared" si="1"/>
        <v>0</v>
      </c>
    </row>
    <row r="90" spans="2:5" x14ac:dyDescent="0.2">
      <c r="B90" s="350" t="s">
        <v>331</v>
      </c>
      <c r="C90" s="351">
        <v>0</v>
      </c>
      <c r="D90" s="351">
        <v>0</v>
      </c>
      <c r="E90" s="358">
        <f t="shared" si="1"/>
        <v>0</v>
      </c>
    </row>
    <row r="91" spans="2:5" x14ac:dyDescent="0.2">
      <c r="B91" s="350" t="s">
        <v>332</v>
      </c>
      <c r="C91" s="351">
        <v>1</v>
      </c>
      <c r="D91" s="351">
        <v>0</v>
      </c>
      <c r="E91" s="358">
        <f t="shared" si="1"/>
        <v>1</v>
      </c>
    </row>
    <row r="92" spans="2:5" x14ac:dyDescent="0.2">
      <c r="B92" s="350" t="s">
        <v>333</v>
      </c>
      <c r="C92" s="351">
        <v>1</v>
      </c>
      <c r="D92" s="351">
        <v>0</v>
      </c>
      <c r="E92" s="358">
        <f t="shared" si="1"/>
        <v>1</v>
      </c>
    </row>
    <row r="93" spans="2:5" x14ac:dyDescent="0.2">
      <c r="B93" s="350" t="s">
        <v>334</v>
      </c>
      <c r="C93" s="351">
        <v>1</v>
      </c>
      <c r="D93" s="351">
        <v>0</v>
      </c>
      <c r="E93" s="358">
        <f t="shared" si="1"/>
        <v>1</v>
      </c>
    </row>
    <row r="94" spans="2:5" x14ac:dyDescent="0.2">
      <c r="B94" s="355" t="s">
        <v>335</v>
      </c>
      <c r="C94" s="356">
        <v>1</v>
      </c>
      <c r="D94" s="356">
        <v>0</v>
      </c>
      <c r="E94" s="357">
        <f t="shared" si="1"/>
        <v>1</v>
      </c>
    </row>
    <row r="95" spans="2:5" x14ac:dyDescent="0.2">
      <c r="B95" s="355" t="s">
        <v>336</v>
      </c>
      <c r="C95" s="356">
        <v>1</v>
      </c>
      <c r="D95" s="356">
        <v>0</v>
      </c>
      <c r="E95" s="357">
        <f t="shared" si="1"/>
        <v>1</v>
      </c>
    </row>
    <row r="96" spans="2:5" x14ac:dyDescent="0.2">
      <c r="B96" s="355" t="s">
        <v>337</v>
      </c>
      <c r="C96" s="356">
        <v>1</v>
      </c>
      <c r="D96" s="356">
        <v>0</v>
      </c>
      <c r="E96" s="357">
        <f t="shared" si="1"/>
        <v>1</v>
      </c>
    </row>
    <row r="97" spans="2:5" x14ac:dyDescent="0.2">
      <c r="B97" s="355" t="s">
        <v>338</v>
      </c>
      <c r="C97" s="356">
        <v>1</v>
      </c>
      <c r="D97" s="356">
        <v>0</v>
      </c>
      <c r="E97" s="357">
        <f t="shared" si="1"/>
        <v>1</v>
      </c>
    </row>
    <row r="98" spans="2:5" x14ac:dyDescent="0.2">
      <c r="B98" s="355" t="s">
        <v>339</v>
      </c>
      <c r="C98" s="356">
        <v>1</v>
      </c>
      <c r="D98" s="356">
        <v>0</v>
      </c>
      <c r="E98" s="357">
        <f t="shared" si="1"/>
        <v>1</v>
      </c>
    </row>
    <row r="99" spans="2:5" x14ac:dyDescent="0.2">
      <c r="B99" s="350" t="s">
        <v>340</v>
      </c>
      <c r="C99" s="351">
        <v>0</v>
      </c>
      <c r="D99" s="351">
        <v>0</v>
      </c>
      <c r="E99" s="358">
        <f t="shared" si="1"/>
        <v>0</v>
      </c>
    </row>
    <row r="100" spans="2:5" x14ac:dyDescent="0.2">
      <c r="B100" s="350" t="s">
        <v>341</v>
      </c>
      <c r="C100" s="351">
        <v>1</v>
      </c>
      <c r="D100" s="351">
        <v>0</v>
      </c>
      <c r="E100" s="358">
        <f t="shared" si="1"/>
        <v>1</v>
      </c>
    </row>
    <row r="101" spans="2:5" x14ac:dyDescent="0.2">
      <c r="B101" s="350" t="s">
        <v>342</v>
      </c>
      <c r="C101" s="351">
        <v>1</v>
      </c>
      <c r="D101" s="351">
        <v>0</v>
      </c>
      <c r="E101" s="358">
        <f t="shared" si="1"/>
        <v>1</v>
      </c>
    </row>
    <row r="102" spans="2:5" x14ac:dyDescent="0.2">
      <c r="B102" s="350" t="s">
        <v>343</v>
      </c>
      <c r="C102" s="351">
        <v>1</v>
      </c>
      <c r="D102" s="351">
        <v>0</v>
      </c>
      <c r="E102" s="358">
        <f t="shared" si="1"/>
        <v>1</v>
      </c>
    </row>
    <row r="103" spans="2:5" x14ac:dyDescent="0.2">
      <c r="B103" s="350" t="s">
        <v>344</v>
      </c>
      <c r="C103" s="351">
        <v>0</v>
      </c>
      <c r="D103" s="351">
        <v>0</v>
      </c>
      <c r="E103" s="358">
        <f t="shared" si="1"/>
        <v>0</v>
      </c>
    </row>
    <row r="104" spans="2:5" x14ac:dyDescent="0.2">
      <c r="B104" s="355" t="s">
        <v>345</v>
      </c>
      <c r="C104" s="356">
        <v>0</v>
      </c>
      <c r="D104" s="356">
        <v>0</v>
      </c>
      <c r="E104" s="357">
        <f t="shared" si="1"/>
        <v>0</v>
      </c>
    </row>
    <row r="105" spans="2:5" x14ac:dyDescent="0.2">
      <c r="B105" s="355" t="s">
        <v>346</v>
      </c>
      <c r="C105" s="356">
        <v>1</v>
      </c>
      <c r="D105" s="356">
        <v>0</v>
      </c>
      <c r="E105" s="357">
        <f t="shared" si="1"/>
        <v>1</v>
      </c>
    </row>
    <row r="106" spans="2:5" x14ac:dyDescent="0.2">
      <c r="B106" s="355" t="s">
        <v>347</v>
      </c>
      <c r="C106" s="356">
        <v>0</v>
      </c>
      <c r="D106" s="356">
        <v>0</v>
      </c>
      <c r="E106" s="357">
        <f t="shared" si="1"/>
        <v>0</v>
      </c>
    </row>
    <row r="107" spans="2:5" x14ac:dyDescent="0.2">
      <c r="B107" s="355" t="s">
        <v>348</v>
      </c>
      <c r="C107" s="356">
        <v>1</v>
      </c>
      <c r="D107" s="356">
        <v>0</v>
      </c>
      <c r="E107" s="357">
        <f t="shared" si="1"/>
        <v>1</v>
      </c>
    </row>
    <row r="108" spans="2:5" x14ac:dyDescent="0.2">
      <c r="B108" s="355" t="s">
        <v>349</v>
      </c>
      <c r="C108" s="356">
        <v>1</v>
      </c>
      <c r="D108" s="356">
        <v>0</v>
      </c>
      <c r="E108" s="357">
        <f t="shared" si="1"/>
        <v>1</v>
      </c>
    </row>
    <row r="109" spans="2:5" x14ac:dyDescent="0.2">
      <c r="B109" s="350" t="s">
        <v>350</v>
      </c>
      <c r="C109" s="351">
        <v>1</v>
      </c>
      <c r="D109" s="351">
        <v>0</v>
      </c>
      <c r="E109" s="358">
        <f t="shared" si="1"/>
        <v>1</v>
      </c>
    </row>
    <row r="110" spans="2:5" x14ac:dyDescent="0.2">
      <c r="B110" s="350" t="s">
        <v>351</v>
      </c>
      <c r="C110" s="351">
        <v>1</v>
      </c>
      <c r="D110" s="351">
        <v>0</v>
      </c>
      <c r="E110" s="358">
        <f t="shared" si="1"/>
        <v>1</v>
      </c>
    </row>
    <row r="111" spans="2:5" x14ac:dyDescent="0.2">
      <c r="B111" s="350" t="s">
        <v>352</v>
      </c>
      <c r="C111" s="351">
        <v>7</v>
      </c>
      <c r="D111" s="351">
        <v>0</v>
      </c>
      <c r="E111" s="358">
        <f t="shared" si="1"/>
        <v>7</v>
      </c>
    </row>
    <row r="112" spans="2:5" x14ac:dyDescent="0.2">
      <c r="B112" s="350" t="s">
        <v>353</v>
      </c>
      <c r="C112" s="351">
        <v>1</v>
      </c>
      <c r="D112" s="351">
        <v>0</v>
      </c>
      <c r="E112" s="358">
        <f t="shared" si="1"/>
        <v>1</v>
      </c>
    </row>
    <row r="113" spans="2:5" x14ac:dyDescent="0.2">
      <c r="B113" s="350" t="s">
        <v>354</v>
      </c>
      <c r="C113" s="351">
        <v>0</v>
      </c>
      <c r="D113" s="351">
        <v>0</v>
      </c>
      <c r="E113" s="358">
        <f t="shared" si="1"/>
        <v>0</v>
      </c>
    </row>
    <row r="114" spans="2:5" x14ac:dyDescent="0.2">
      <c r="B114" s="356" t="s">
        <v>355</v>
      </c>
      <c r="C114" s="356">
        <v>5</v>
      </c>
      <c r="D114" s="356">
        <v>0</v>
      </c>
      <c r="E114" s="357">
        <f t="shared" si="1"/>
        <v>5</v>
      </c>
    </row>
    <row r="115" spans="2:5" x14ac:dyDescent="0.2">
      <c r="B115" s="356" t="s">
        <v>356</v>
      </c>
      <c r="C115" s="356">
        <v>1</v>
      </c>
      <c r="D115" s="356">
        <v>0</v>
      </c>
      <c r="E115" s="357">
        <f t="shared" si="1"/>
        <v>1</v>
      </c>
    </row>
    <row r="116" spans="2:5" x14ac:dyDescent="0.2">
      <c r="B116" s="356" t="s">
        <v>357</v>
      </c>
      <c r="C116" s="356">
        <v>1</v>
      </c>
      <c r="D116" s="356">
        <v>0</v>
      </c>
      <c r="E116" s="357">
        <f t="shared" si="1"/>
        <v>1</v>
      </c>
    </row>
    <row r="117" spans="2:5" ht="13.5" thickBot="1" x14ac:dyDescent="0.25">
      <c r="B117" s="359"/>
      <c r="C117" s="359"/>
      <c r="D117" s="359"/>
      <c r="E117" s="360"/>
    </row>
    <row r="118" spans="2:5" x14ac:dyDescent="0.2">
      <c r="B118" s="163" t="s">
        <v>18</v>
      </c>
    </row>
    <row r="119" spans="2:5" x14ac:dyDescent="0.2">
      <c r="B119" s="163" t="s">
        <v>358</v>
      </c>
    </row>
  </sheetData>
  <mergeCells count="2">
    <mergeCell ref="B6:E6"/>
    <mergeCell ref="B8:E8"/>
  </mergeCells>
  <pageMargins left="0.78740157480314965" right="0.74803149606299213" top="0.59055118110236227" bottom="0.59055118110236227" header="0" footer="0"/>
  <pageSetup paperSize="9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B86-E15A-4643-94AE-B794A4DB7AEB}">
  <dimension ref="B1:F63"/>
  <sheetViews>
    <sheetView workbookViewId="0"/>
  </sheetViews>
  <sheetFormatPr baseColWidth="10" defaultRowHeight="12.75" x14ac:dyDescent="0.2"/>
  <cols>
    <col min="1" max="1" width="1.7109375" style="146" customWidth="1"/>
    <col min="2" max="2" width="29.85546875" style="146" customWidth="1"/>
    <col min="3" max="5" width="15.7109375" style="146" customWidth="1"/>
    <col min="6" max="16384" width="11.42578125" style="146"/>
  </cols>
  <sheetData>
    <row r="1" spans="2:6" s="3" customFormat="1" ht="18.75" customHeight="1" x14ac:dyDescent="0.25"/>
    <row r="2" spans="2:6" s="3" customFormat="1" ht="15.75" customHeight="1" x14ac:dyDescent="0.25"/>
    <row r="3" spans="2:6" s="3" customFormat="1" ht="15.75" customHeight="1" x14ac:dyDescent="0.25"/>
    <row r="4" spans="2:6" s="3" customFormat="1" ht="14.25" x14ac:dyDescent="0.25"/>
    <row r="5" spans="2:6" s="3" customFormat="1" ht="9" customHeight="1" x14ac:dyDescent="0.25"/>
    <row r="6" spans="2:6" s="3" customFormat="1" ht="33" customHeight="1" x14ac:dyDescent="0.25">
      <c r="B6" s="383" t="s">
        <v>0</v>
      </c>
      <c r="C6" s="383"/>
      <c r="D6" s="383"/>
      <c r="E6" s="383"/>
      <c r="F6" s="7"/>
    </row>
    <row r="7" spans="2:6" ht="2.25" customHeight="1" x14ac:dyDescent="0.2"/>
    <row r="8" spans="2:6" x14ac:dyDescent="0.2">
      <c r="B8" s="429" t="s">
        <v>359</v>
      </c>
      <c r="C8" s="419"/>
      <c r="D8" s="419"/>
      <c r="E8" s="420"/>
    </row>
    <row r="9" spans="2:6" ht="7.5" customHeight="1" x14ac:dyDescent="0.25">
      <c r="B9" s="148"/>
    </row>
    <row r="10" spans="2:6" ht="38.25" x14ac:dyDescent="0.2">
      <c r="B10" s="348"/>
      <c r="C10" s="349" t="s">
        <v>42</v>
      </c>
      <c r="D10" s="349" t="s">
        <v>43</v>
      </c>
      <c r="E10" s="349" t="s">
        <v>254</v>
      </c>
    </row>
    <row r="11" spans="2:6" ht="4.5" customHeight="1" x14ac:dyDescent="0.2">
      <c r="B11" s="350"/>
      <c r="C11" s="351"/>
      <c r="D11" s="351"/>
      <c r="E11" s="351"/>
    </row>
    <row r="12" spans="2:6" s="280" customFormat="1" x14ac:dyDescent="0.2">
      <c r="B12" s="353" t="s">
        <v>255</v>
      </c>
      <c r="C12" s="354">
        <f>SUM(C14:C57)</f>
        <v>76</v>
      </c>
      <c r="D12" s="354">
        <f>SUM(D14:D57)</f>
        <v>0</v>
      </c>
      <c r="E12" s="354">
        <f>+C12+D12</f>
        <v>76</v>
      </c>
    </row>
    <row r="13" spans="2:6" ht="6.75" customHeight="1" x14ac:dyDescent="0.2">
      <c r="B13" s="350"/>
      <c r="C13" s="351"/>
      <c r="D13" s="351"/>
      <c r="E13" s="351"/>
    </row>
    <row r="14" spans="2:6" x14ac:dyDescent="0.2">
      <c r="B14" s="355" t="s">
        <v>360</v>
      </c>
      <c r="C14" s="356">
        <v>1</v>
      </c>
      <c r="D14" s="356">
        <v>0</v>
      </c>
      <c r="E14" s="357">
        <f>+D14+C14</f>
        <v>1</v>
      </c>
    </row>
    <row r="15" spans="2:6" x14ac:dyDescent="0.2">
      <c r="B15" s="355" t="s">
        <v>361</v>
      </c>
      <c r="C15" s="356">
        <v>1</v>
      </c>
      <c r="D15" s="356">
        <v>0</v>
      </c>
      <c r="E15" s="357">
        <f t="shared" ref="E15:E58" si="0">+D15+C15</f>
        <v>1</v>
      </c>
    </row>
    <row r="16" spans="2:6" x14ac:dyDescent="0.2">
      <c r="B16" s="355" t="s">
        <v>362</v>
      </c>
      <c r="C16" s="356">
        <v>1</v>
      </c>
      <c r="D16" s="356">
        <v>0</v>
      </c>
      <c r="E16" s="357">
        <f t="shared" si="0"/>
        <v>1</v>
      </c>
    </row>
    <row r="17" spans="2:5" x14ac:dyDescent="0.2">
      <c r="B17" s="355" t="s">
        <v>363</v>
      </c>
      <c r="C17" s="356">
        <v>3</v>
      </c>
      <c r="D17" s="356">
        <v>0</v>
      </c>
      <c r="E17" s="357">
        <f t="shared" si="0"/>
        <v>3</v>
      </c>
    </row>
    <row r="18" spans="2:5" x14ac:dyDescent="0.2">
      <c r="B18" s="355" t="s">
        <v>364</v>
      </c>
      <c r="C18" s="356">
        <v>1</v>
      </c>
      <c r="D18" s="356">
        <v>0</v>
      </c>
      <c r="E18" s="357">
        <f t="shared" si="0"/>
        <v>1</v>
      </c>
    </row>
    <row r="19" spans="2:5" x14ac:dyDescent="0.2">
      <c r="B19" s="350" t="s">
        <v>365</v>
      </c>
      <c r="C19" s="351">
        <v>4</v>
      </c>
      <c r="D19" s="351">
        <v>0</v>
      </c>
      <c r="E19" s="358">
        <f t="shared" si="0"/>
        <v>4</v>
      </c>
    </row>
    <row r="20" spans="2:5" x14ac:dyDescent="0.2">
      <c r="B20" s="350" t="s">
        <v>366</v>
      </c>
      <c r="C20" s="351">
        <v>2</v>
      </c>
      <c r="D20" s="351">
        <v>0</v>
      </c>
      <c r="E20" s="358">
        <f t="shared" si="0"/>
        <v>2</v>
      </c>
    </row>
    <row r="21" spans="2:5" x14ac:dyDescent="0.2">
      <c r="B21" s="350" t="s">
        <v>367</v>
      </c>
      <c r="C21" s="351">
        <v>2</v>
      </c>
      <c r="D21" s="351">
        <v>0</v>
      </c>
      <c r="E21" s="358">
        <f t="shared" si="0"/>
        <v>2</v>
      </c>
    </row>
    <row r="22" spans="2:5" x14ac:dyDescent="0.2">
      <c r="B22" s="350" t="s">
        <v>368</v>
      </c>
      <c r="C22" s="351">
        <v>1</v>
      </c>
      <c r="D22" s="351">
        <v>0</v>
      </c>
      <c r="E22" s="358">
        <f t="shared" si="0"/>
        <v>1</v>
      </c>
    </row>
    <row r="23" spans="2:5" x14ac:dyDescent="0.2">
      <c r="B23" s="350" t="s">
        <v>369</v>
      </c>
      <c r="C23" s="351">
        <v>2</v>
      </c>
      <c r="D23" s="351">
        <v>0</v>
      </c>
      <c r="E23" s="358">
        <f t="shared" si="0"/>
        <v>2</v>
      </c>
    </row>
    <row r="24" spans="2:5" x14ac:dyDescent="0.2">
      <c r="B24" s="355" t="s">
        <v>370</v>
      </c>
      <c r="C24" s="356">
        <v>1</v>
      </c>
      <c r="D24" s="356">
        <v>0</v>
      </c>
      <c r="E24" s="357">
        <f t="shared" si="0"/>
        <v>1</v>
      </c>
    </row>
    <row r="25" spans="2:5" x14ac:dyDescent="0.2">
      <c r="B25" s="355" t="s">
        <v>10</v>
      </c>
      <c r="C25" s="356">
        <v>5</v>
      </c>
      <c r="D25" s="356">
        <v>0</v>
      </c>
      <c r="E25" s="357">
        <f t="shared" si="0"/>
        <v>5</v>
      </c>
    </row>
    <row r="26" spans="2:5" x14ac:dyDescent="0.2">
      <c r="B26" s="355" t="s">
        <v>371</v>
      </c>
      <c r="C26" s="356">
        <v>1</v>
      </c>
      <c r="D26" s="356">
        <v>0</v>
      </c>
      <c r="E26" s="357">
        <f t="shared" si="0"/>
        <v>1</v>
      </c>
    </row>
    <row r="27" spans="2:5" x14ac:dyDescent="0.2">
      <c r="B27" s="355" t="s">
        <v>372</v>
      </c>
      <c r="C27" s="356">
        <v>1</v>
      </c>
      <c r="D27" s="356">
        <v>0</v>
      </c>
      <c r="E27" s="357">
        <f t="shared" si="0"/>
        <v>1</v>
      </c>
    </row>
    <row r="28" spans="2:5" x14ac:dyDescent="0.2">
      <c r="B28" s="355" t="s">
        <v>373</v>
      </c>
      <c r="C28" s="356">
        <v>1</v>
      </c>
      <c r="D28" s="356">
        <v>0</v>
      </c>
      <c r="E28" s="357">
        <f t="shared" si="0"/>
        <v>1</v>
      </c>
    </row>
    <row r="29" spans="2:5" x14ac:dyDescent="0.2">
      <c r="B29" s="350" t="s">
        <v>374</v>
      </c>
      <c r="C29" s="351">
        <v>1</v>
      </c>
      <c r="D29" s="351">
        <v>0</v>
      </c>
      <c r="E29" s="358">
        <f t="shared" si="0"/>
        <v>1</v>
      </c>
    </row>
    <row r="30" spans="2:5" x14ac:dyDescent="0.2">
      <c r="B30" s="350" t="s">
        <v>375</v>
      </c>
      <c r="C30" s="351">
        <v>1</v>
      </c>
      <c r="D30" s="351">
        <v>0</v>
      </c>
      <c r="E30" s="358">
        <f t="shared" si="0"/>
        <v>1</v>
      </c>
    </row>
    <row r="31" spans="2:5" x14ac:dyDescent="0.2">
      <c r="B31" s="350" t="s">
        <v>376</v>
      </c>
      <c r="C31" s="351">
        <v>1</v>
      </c>
      <c r="D31" s="351">
        <v>0</v>
      </c>
      <c r="E31" s="358">
        <f t="shared" si="0"/>
        <v>1</v>
      </c>
    </row>
    <row r="32" spans="2:5" x14ac:dyDescent="0.2">
      <c r="B32" s="350" t="s">
        <v>377</v>
      </c>
      <c r="C32" s="351">
        <v>2</v>
      </c>
      <c r="D32" s="351">
        <v>0</v>
      </c>
      <c r="E32" s="358">
        <f t="shared" si="0"/>
        <v>2</v>
      </c>
    </row>
    <row r="33" spans="2:5" x14ac:dyDescent="0.2">
      <c r="B33" s="350" t="s">
        <v>378</v>
      </c>
      <c r="C33" s="351">
        <v>10</v>
      </c>
      <c r="D33" s="351">
        <v>0</v>
      </c>
      <c r="E33" s="358">
        <f t="shared" si="0"/>
        <v>10</v>
      </c>
    </row>
    <row r="34" spans="2:5" x14ac:dyDescent="0.2">
      <c r="B34" s="355" t="s">
        <v>379</v>
      </c>
      <c r="C34" s="356">
        <v>3</v>
      </c>
      <c r="D34" s="356">
        <v>0</v>
      </c>
      <c r="E34" s="357">
        <f t="shared" si="0"/>
        <v>3</v>
      </c>
    </row>
    <row r="35" spans="2:5" x14ac:dyDescent="0.2">
      <c r="B35" s="355" t="s">
        <v>380</v>
      </c>
      <c r="C35" s="356">
        <v>1</v>
      </c>
      <c r="D35" s="356">
        <v>0</v>
      </c>
      <c r="E35" s="357">
        <f t="shared" si="0"/>
        <v>1</v>
      </c>
    </row>
    <row r="36" spans="2:5" x14ac:dyDescent="0.2">
      <c r="B36" s="355" t="s">
        <v>381</v>
      </c>
      <c r="C36" s="356">
        <v>1</v>
      </c>
      <c r="D36" s="356">
        <v>0</v>
      </c>
      <c r="E36" s="357">
        <f t="shared" si="0"/>
        <v>1</v>
      </c>
    </row>
    <row r="37" spans="2:5" x14ac:dyDescent="0.2">
      <c r="B37" s="355" t="s">
        <v>382</v>
      </c>
      <c r="C37" s="356">
        <v>1</v>
      </c>
      <c r="D37" s="356">
        <v>0</v>
      </c>
      <c r="E37" s="357">
        <f t="shared" si="0"/>
        <v>1</v>
      </c>
    </row>
    <row r="38" spans="2:5" x14ac:dyDescent="0.2">
      <c r="B38" s="355" t="s">
        <v>383</v>
      </c>
      <c r="C38" s="356">
        <v>1</v>
      </c>
      <c r="D38" s="356">
        <v>0</v>
      </c>
      <c r="E38" s="357">
        <f t="shared" si="0"/>
        <v>1</v>
      </c>
    </row>
    <row r="39" spans="2:5" x14ac:dyDescent="0.2">
      <c r="B39" s="350" t="s">
        <v>384</v>
      </c>
      <c r="C39" s="351">
        <v>1</v>
      </c>
      <c r="D39" s="351">
        <v>0</v>
      </c>
      <c r="E39" s="358">
        <f t="shared" si="0"/>
        <v>1</v>
      </c>
    </row>
    <row r="40" spans="2:5" x14ac:dyDescent="0.2">
      <c r="B40" s="350" t="s">
        <v>385</v>
      </c>
      <c r="C40" s="351">
        <v>2</v>
      </c>
      <c r="D40" s="351">
        <v>0</v>
      </c>
      <c r="E40" s="358">
        <f t="shared" si="0"/>
        <v>2</v>
      </c>
    </row>
    <row r="41" spans="2:5" x14ac:dyDescent="0.2">
      <c r="B41" s="350" t="s">
        <v>386</v>
      </c>
      <c r="C41" s="351">
        <v>1</v>
      </c>
      <c r="D41" s="351">
        <v>0</v>
      </c>
      <c r="E41" s="358">
        <f t="shared" si="0"/>
        <v>1</v>
      </c>
    </row>
    <row r="42" spans="2:5" x14ac:dyDescent="0.2">
      <c r="B42" s="350" t="s">
        <v>387</v>
      </c>
      <c r="C42" s="351">
        <v>1</v>
      </c>
      <c r="D42" s="351">
        <v>0</v>
      </c>
      <c r="E42" s="358">
        <f t="shared" si="0"/>
        <v>1</v>
      </c>
    </row>
    <row r="43" spans="2:5" x14ac:dyDescent="0.2">
      <c r="B43" s="350" t="s">
        <v>388</v>
      </c>
      <c r="C43" s="351">
        <v>2</v>
      </c>
      <c r="D43" s="351">
        <v>0</v>
      </c>
      <c r="E43" s="358">
        <f t="shared" si="0"/>
        <v>2</v>
      </c>
    </row>
    <row r="44" spans="2:5" x14ac:dyDescent="0.2">
      <c r="B44" s="355" t="s">
        <v>389</v>
      </c>
      <c r="C44" s="356">
        <v>2</v>
      </c>
      <c r="D44" s="356">
        <v>0</v>
      </c>
      <c r="E44" s="357">
        <f t="shared" si="0"/>
        <v>2</v>
      </c>
    </row>
    <row r="45" spans="2:5" x14ac:dyDescent="0.2">
      <c r="B45" s="355" t="s">
        <v>390</v>
      </c>
      <c r="C45" s="356">
        <v>1</v>
      </c>
      <c r="D45" s="356">
        <v>0</v>
      </c>
      <c r="E45" s="357">
        <f t="shared" si="0"/>
        <v>1</v>
      </c>
    </row>
    <row r="46" spans="2:5" x14ac:dyDescent="0.2">
      <c r="B46" s="355" t="s">
        <v>391</v>
      </c>
      <c r="C46" s="356">
        <v>5</v>
      </c>
      <c r="D46" s="356">
        <v>0</v>
      </c>
      <c r="E46" s="357">
        <f t="shared" si="0"/>
        <v>5</v>
      </c>
    </row>
    <row r="47" spans="2:5" x14ac:dyDescent="0.2">
      <c r="B47" s="355" t="s">
        <v>392</v>
      </c>
      <c r="C47" s="356">
        <v>1</v>
      </c>
      <c r="D47" s="356">
        <v>0</v>
      </c>
      <c r="E47" s="357">
        <f t="shared" si="0"/>
        <v>1</v>
      </c>
    </row>
    <row r="48" spans="2:5" x14ac:dyDescent="0.2">
      <c r="B48" s="355" t="s">
        <v>393</v>
      </c>
      <c r="C48" s="356">
        <v>2</v>
      </c>
      <c r="D48" s="356">
        <v>0</v>
      </c>
      <c r="E48" s="357">
        <f t="shared" si="0"/>
        <v>2</v>
      </c>
    </row>
    <row r="49" spans="2:5" x14ac:dyDescent="0.2">
      <c r="B49" s="350" t="s">
        <v>394</v>
      </c>
      <c r="C49" s="351">
        <v>1</v>
      </c>
      <c r="D49" s="351">
        <v>0</v>
      </c>
      <c r="E49" s="358">
        <f t="shared" si="0"/>
        <v>1</v>
      </c>
    </row>
    <row r="50" spans="2:5" x14ac:dyDescent="0.2">
      <c r="B50" s="350" t="s">
        <v>395</v>
      </c>
      <c r="C50" s="351">
        <v>1</v>
      </c>
      <c r="D50" s="351">
        <v>0</v>
      </c>
      <c r="E50" s="358">
        <f t="shared" si="0"/>
        <v>1</v>
      </c>
    </row>
    <row r="51" spans="2:5" x14ac:dyDescent="0.2">
      <c r="B51" s="350" t="s">
        <v>396</v>
      </c>
      <c r="C51" s="351">
        <v>1</v>
      </c>
      <c r="D51" s="351">
        <v>0</v>
      </c>
      <c r="E51" s="358">
        <f t="shared" si="0"/>
        <v>1</v>
      </c>
    </row>
    <row r="52" spans="2:5" x14ac:dyDescent="0.2">
      <c r="B52" s="350" t="s">
        <v>397</v>
      </c>
      <c r="C52" s="351">
        <v>1</v>
      </c>
      <c r="D52" s="351">
        <v>0</v>
      </c>
      <c r="E52" s="358">
        <f t="shared" si="0"/>
        <v>1</v>
      </c>
    </row>
    <row r="53" spans="2:5" x14ac:dyDescent="0.2">
      <c r="B53" s="350" t="s">
        <v>398</v>
      </c>
      <c r="C53" s="351">
        <v>1</v>
      </c>
      <c r="D53" s="351">
        <v>0</v>
      </c>
      <c r="E53" s="358">
        <f t="shared" si="0"/>
        <v>1</v>
      </c>
    </row>
    <row r="54" spans="2:5" x14ac:dyDescent="0.2">
      <c r="B54" s="355" t="s">
        <v>399</v>
      </c>
      <c r="C54" s="356">
        <v>1</v>
      </c>
      <c r="D54" s="356">
        <v>0</v>
      </c>
      <c r="E54" s="357">
        <f t="shared" si="0"/>
        <v>1</v>
      </c>
    </row>
    <row r="55" spans="2:5" x14ac:dyDescent="0.2">
      <c r="B55" s="355" t="s">
        <v>400</v>
      </c>
      <c r="C55" s="356">
        <v>1</v>
      </c>
      <c r="D55" s="356">
        <v>0</v>
      </c>
      <c r="E55" s="357">
        <f t="shared" si="0"/>
        <v>1</v>
      </c>
    </row>
    <row r="56" spans="2:5" x14ac:dyDescent="0.2">
      <c r="B56" s="355" t="s">
        <v>401</v>
      </c>
      <c r="C56" s="356">
        <v>1</v>
      </c>
      <c r="D56" s="356">
        <v>0</v>
      </c>
      <c r="E56" s="357">
        <f t="shared" si="0"/>
        <v>1</v>
      </c>
    </row>
    <row r="57" spans="2:5" x14ac:dyDescent="0.2">
      <c r="B57" s="355" t="s">
        <v>402</v>
      </c>
      <c r="C57" s="356">
        <v>1</v>
      </c>
      <c r="D57" s="356">
        <v>0</v>
      </c>
      <c r="E57" s="357">
        <f t="shared" si="0"/>
        <v>1</v>
      </c>
    </row>
    <row r="58" spans="2:5" x14ac:dyDescent="0.2">
      <c r="B58" s="355" t="s">
        <v>403</v>
      </c>
      <c r="C58" s="356">
        <v>0</v>
      </c>
      <c r="D58" s="356">
        <v>0</v>
      </c>
      <c r="E58" s="357">
        <f t="shared" si="0"/>
        <v>0</v>
      </c>
    </row>
    <row r="59" spans="2:5" ht="8.25" customHeight="1" thickBot="1" x14ac:dyDescent="0.25">
      <c r="B59" s="359"/>
      <c r="C59" s="359"/>
      <c r="D59" s="359"/>
      <c r="E59" s="359"/>
    </row>
    <row r="60" spans="2:5" x14ac:dyDescent="0.2">
      <c r="B60" s="361" t="s">
        <v>18</v>
      </c>
      <c r="C60" s="351"/>
      <c r="D60" s="351"/>
      <c r="E60" s="351"/>
    </row>
    <row r="61" spans="2:5" x14ac:dyDescent="0.2">
      <c r="B61" s="163" t="s">
        <v>358</v>
      </c>
      <c r="C61" s="351"/>
      <c r="D61" s="351"/>
      <c r="E61" s="351"/>
    </row>
    <row r="62" spans="2:5" x14ac:dyDescent="0.2">
      <c r="B62" s="350"/>
      <c r="C62" s="351"/>
      <c r="D62" s="351"/>
      <c r="E62" s="351"/>
    </row>
    <row r="63" spans="2:5" x14ac:dyDescent="0.2">
      <c r="B63" s="350"/>
      <c r="C63" s="351"/>
      <c r="D63" s="351"/>
      <c r="E63" s="351"/>
    </row>
  </sheetData>
  <mergeCells count="2">
    <mergeCell ref="B6:E6"/>
    <mergeCell ref="B8:E8"/>
  </mergeCells>
  <pageMargins left="0.78740157480314965" right="0.74803149606299213" top="0.59055118110236227" bottom="0.59055118110236227" header="0" footer="0"/>
  <pageSetup paperSize="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EAE9-9BF0-4187-80D9-F9D67DD474C6}">
  <dimension ref="B1:F93"/>
  <sheetViews>
    <sheetView workbookViewId="0"/>
  </sheetViews>
  <sheetFormatPr baseColWidth="10" defaultRowHeight="12.75" x14ac:dyDescent="0.2"/>
  <cols>
    <col min="1" max="1" width="1.7109375" style="146" customWidth="1"/>
    <col min="2" max="2" width="29.28515625" style="146" customWidth="1"/>
    <col min="3" max="4" width="15.7109375" style="146" customWidth="1"/>
    <col min="5" max="5" width="16.7109375" style="280" customWidth="1"/>
    <col min="6" max="16384" width="11.42578125" style="146"/>
  </cols>
  <sheetData>
    <row r="1" spans="2:6" s="3" customFormat="1" ht="18.75" customHeight="1" x14ac:dyDescent="0.25"/>
    <row r="2" spans="2:6" s="3" customFormat="1" ht="15.75" customHeight="1" x14ac:dyDescent="0.25"/>
    <row r="3" spans="2:6" s="3" customFormat="1" ht="15.75" customHeight="1" x14ac:dyDescent="0.25"/>
    <row r="4" spans="2:6" s="3" customFormat="1" ht="14.25" x14ac:dyDescent="0.25"/>
    <row r="5" spans="2:6" s="3" customFormat="1" ht="15.75" customHeight="1" x14ac:dyDescent="0.25"/>
    <row r="6" spans="2:6" s="3" customFormat="1" ht="36.75" customHeight="1" x14ac:dyDescent="0.25">
      <c r="B6" s="383" t="s">
        <v>0</v>
      </c>
      <c r="C6" s="383"/>
      <c r="D6" s="383"/>
      <c r="E6" s="383"/>
      <c r="F6" s="7"/>
    </row>
    <row r="8" spans="2:6" x14ac:dyDescent="0.2">
      <c r="B8" s="429" t="s">
        <v>404</v>
      </c>
      <c r="C8" s="419"/>
      <c r="D8" s="419"/>
      <c r="E8" s="420"/>
    </row>
    <row r="9" spans="2:6" x14ac:dyDescent="0.2">
      <c r="B9" s="362"/>
      <c r="C9" s="362"/>
      <c r="D9" s="362"/>
      <c r="E9" s="362"/>
    </row>
    <row r="10" spans="2:6" ht="38.25" x14ac:dyDescent="0.2">
      <c r="B10" s="348"/>
      <c r="C10" s="349" t="s">
        <v>42</v>
      </c>
      <c r="D10" s="349" t="s">
        <v>43</v>
      </c>
      <c r="E10" s="349" t="s">
        <v>254</v>
      </c>
    </row>
    <row r="11" spans="2:6" x14ac:dyDescent="0.2">
      <c r="B11" s="350"/>
      <c r="C11" s="351"/>
      <c r="D11" s="351"/>
      <c r="E11" s="352"/>
    </row>
    <row r="12" spans="2:6" s="280" customFormat="1" x14ac:dyDescent="0.2">
      <c r="B12" s="353" t="s">
        <v>255</v>
      </c>
      <c r="C12" s="354">
        <f>SUM(C14:C90)</f>
        <v>95</v>
      </c>
      <c r="D12" s="354">
        <f>SUM(D14:D88)</f>
        <v>0</v>
      </c>
      <c r="E12" s="354">
        <f>+C12+D12</f>
        <v>95</v>
      </c>
    </row>
    <row r="13" spans="2:6" x14ac:dyDescent="0.2">
      <c r="B13" s="350"/>
      <c r="C13" s="351"/>
      <c r="D13" s="351"/>
      <c r="E13" s="352"/>
    </row>
    <row r="14" spans="2:6" x14ac:dyDescent="0.2">
      <c r="B14" s="355" t="s">
        <v>405</v>
      </c>
      <c r="C14" s="356">
        <v>2</v>
      </c>
      <c r="D14" s="356">
        <v>0</v>
      </c>
      <c r="E14" s="357">
        <f>+D14+C14</f>
        <v>2</v>
      </c>
    </row>
    <row r="15" spans="2:6" x14ac:dyDescent="0.2">
      <c r="B15" s="355" t="s">
        <v>406</v>
      </c>
      <c r="C15" s="356">
        <v>1</v>
      </c>
      <c r="D15" s="356">
        <v>0</v>
      </c>
      <c r="E15" s="357">
        <f t="shared" ref="E15:E78" si="0">+D15+C15</f>
        <v>1</v>
      </c>
    </row>
    <row r="16" spans="2:6" x14ac:dyDescent="0.2">
      <c r="B16" s="355" t="s">
        <v>407</v>
      </c>
      <c r="C16" s="356">
        <v>1</v>
      </c>
      <c r="D16" s="356">
        <v>0</v>
      </c>
      <c r="E16" s="357">
        <f t="shared" si="0"/>
        <v>1</v>
      </c>
    </row>
    <row r="17" spans="2:5" x14ac:dyDescent="0.2">
      <c r="B17" s="355" t="s">
        <v>408</v>
      </c>
      <c r="C17" s="356">
        <v>1</v>
      </c>
      <c r="D17" s="356">
        <v>0</v>
      </c>
      <c r="E17" s="357">
        <f t="shared" si="0"/>
        <v>1</v>
      </c>
    </row>
    <row r="18" spans="2:5" x14ac:dyDescent="0.2">
      <c r="B18" s="355" t="s">
        <v>409</v>
      </c>
      <c r="C18" s="356">
        <v>1</v>
      </c>
      <c r="D18" s="356">
        <v>0</v>
      </c>
      <c r="E18" s="357">
        <f t="shared" si="0"/>
        <v>1</v>
      </c>
    </row>
    <row r="19" spans="2:5" x14ac:dyDescent="0.2">
      <c r="B19" s="350" t="s">
        <v>410</v>
      </c>
      <c r="C19" s="351">
        <v>1</v>
      </c>
      <c r="D19" s="351">
        <v>0</v>
      </c>
      <c r="E19" s="358">
        <f t="shared" si="0"/>
        <v>1</v>
      </c>
    </row>
    <row r="20" spans="2:5" x14ac:dyDescent="0.2">
      <c r="B20" s="350" t="s">
        <v>411</v>
      </c>
      <c r="C20" s="351">
        <v>1</v>
      </c>
      <c r="D20" s="351">
        <v>0</v>
      </c>
      <c r="E20" s="358">
        <f t="shared" si="0"/>
        <v>1</v>
      </c>
    </row>
    <row r="21" spans="2:5" x14ac:dyDescent="0.2">
      <c r="B21" s="350" t="s">
        <v>412</v>
      </c>
      <c r="C21" s="351">
        <v>1</v>
      </c>
      <c r="D21" s="351">
        <v>0</v>
      </c>
      <c r="E21" s="358">
        <f t="shared" si="0"/>
        <v>1</v>
      </c>
    </row>
    <row r="22" spans="2:5" x14ac:dyDescent="0.2">
      <c r="B22" s="350" t="s">
        <v>413</v>
      </c>
      <c r="C22" s="351">
        <v>2</v>
      </c>
      <c r="D22" s="351">
        <v>0</v>
      </c>
      <c r="E22" s="358">
        <f t="shared" si="0"/>
        <v>2</v>
      </c>
    </row>
    <row r="23" spans="2:5" x14ac:dyDescent="0.2">
      <c r="B23" s="350" t="s">
        <v>414</v>
      </c>
      <c r="C23" s="351">
        <v>1</v>
      </c>
      <c r="D23" s="351">
        <v>0</v>
      </c>
      <c r="E23" s="358">
        <f t="shared" si="0"/>
        <v>1</v>
      </c>
    </row>
    <row r="24" spans="2:5" x14ac:dyDescent="0.2">
      <c r="B24" s="355" t="s">
        <v>415</v>
      </c>
      <c r="C24" s="356">
        <v>1</v>
      </c>
      <c r="D24" s="356">
        <v>0</v>
      </c>
      <c r="E24" s="357">
        <f t="shared" si="0"/>
        <v>1</v>
      </c>
    </row>
    <row r="25" spans="2:5" x14ac:dyDescent="0.2">
      <c r="B25" s="355" t="s">
        <v>416</v>
      </c>
      <c r="C25" s="356">
        <v>1</v>
      </c>
      <c r="D25" s="356">
        <v>0</v>
      </c>
      <c r="E25" s="357">
        <f t="shared" si="0"/>
        <v>1</v>
      </c>
    </row>
    <row r="26" spans="2:5" x14ac:dyDescent="0.2">
      <c r="B26" s="355" t="s">
        <v>417</v>
      </c>
      <c r="C26" s="356">
        <v>2</v>
      </c>
      <c r="D26" s="356">
        <v>0</v>
      </c>
      <c r="E26" s="357">
        <f t="shared" si="0"/>
        <v>2</v>
      </c>
    </row>
    <row r="27" spans="2:5" x14ac:dyDescent="0.2">
      <c r="B27" s="355" t="s">
        <v>418</v>
      </c>
      <c r="C27" s="356">
        <v>1</v>
      </c>
      <c r="D27" s="356">
        <v>0</v>
      </c>
      <c r="E27" s="357">
        <f t="shared" si="0"/>
        <v>1</v>
      </c>
    </row>
    <row r="28" spans="2:5" x14ac:dyDescent="0.2">
      <c r="B28" s="355" t="s">
        <v>419</v>
      </c>
      <c r="C28" s="356">
        <v>1</v>
      </c>
      <c r="D28" s="356">
        <v>0</v>
      </c>
      <c r="E28" s="357">
        <f t="shared" si="0"/>
        <v>1</v>
      </c>
    </row>
    <row r="29" spans="2:5" x14ac:dyDescent="0.2">
      <c r="B29" s="350" t="s">
        <v>420</v>
      </c>
      <c r="C29" s="351">
        <v>1</v>
      </c>
      <c r="D29" s="351">
        <v>0</v>
      </c>
      <c r="E29" s="358">
        <f t="shared" si="0"/>
        <v>1</v>
      </c>
    </row>
    <row r="30" spans="2:5" x14ac:dyDescent="0.2">
      <c r="B30" s="350" t="s">
        <v>421</v>
      </c>
      <c r="C30" s="351">
        <v>1</v>
      </c>
      <c r="D30" s="351">
        <v>0</v>
      </c>
      <c r="E30" s="358">
        <f t="shared" si="0"/>
        <v>1</v>
      </c>
    </row>
    <row r="31" spans="2:5" x14ac:dyDescent="0.2">
      <c r="B31" s="350" t="s">
        <v>422</v>
      </c>
      <c r="C31" s="351">
        <v>1</v>
      </c>
      <c r="D31" s="351">
        <v>0</v>
      </c>
      <c r="E31" s="358">
        <f t="shared" si="0"/>
        <v>1</v>
      </c>
    </row>
    <row r="32" spans="2:5" x14ac:dyDescent="0.2">
      <c r="B32" s="350" t="s">
        <v>423</v>
      </c>
      <c r="C32" s="351">
        <v>1</v>
      </c>
      <c r="D32" s="351">
        <v>0</v>
      </c>
      <c r="E32" s="358">
        <f t="shared" si="0"/>
        <v>1</v>
      </c>
    </row>
    <row r="33" spans="2:5" x14ac:dyDescent="0.2">
      <c r="B33" s="350" t="s">
        <v>424</v>
      </c>
      <c r="C33" s="351">
        <v>1</v>
      </c>
      <c r="D33" s="351">
        <v>0</v>
      </c>
      <c r="E33" s="358">
        <f t="shared" si="0"/>
        <v>1</v>
      </c>
    </row>
    <row r="34" spans="2:5" x14ac:dyDescent="0.2">
      <c r="B34" s="355" t="s">
        <v>11</v>
      </c>
      <c r="C34" s="356">
        <v>14</v>
      </c>
      <c r="D34" s="356">
        <v>0</v>
      </c>
      <c r="E34" s="357">
        <f t="shared" si="0"/>
        <v>14</v>
      </c>
    </row>
    <row r="35" spans="2:5" x14ac:dyDescent="0.2">
      <c r="B35" s="355" t="s">
        <v>425</v>
      </c>
      <c r="C35" s="356">
        <v>1</v>
      </c>
      <c r="D35" s="356">
        <v>0</v>
      </c>
      <c r="E35" s="357">
        <f t="shared" si="0"/>
        <v>1</v>
      </c>
    </row>
    <row r="36" spans="2:5" x14ac:dyDescent="0.2">
      <c r="B36" s="355" t="s">
        <v>426</v>
      </c>
      <c r="C36" s="356">
        <v>1</v>
      </c>
      <c r="D36" s="356">
        <v>0</v>
      </c>
      <c r="E36" s="357">
        <f t="shared" si="0"/>
        <v>1</v>
      </c>
    </row>
    <row r="37" spans="2:5" x14ac:dyDescent="0.2">
      <c r="B37" s="355" t="s">
        <v>427</v>
      </c>
      <c r="C37" s="356">
        <v>1</v>
      </c>
      <c r="D37" s="356">
        <v>0</v>
      </c>
      <c r="E37" s="357">
        <f t="shared" si="0"/>
        <v>1</v>
      </c>
    </row>
    <row r="38" spans="2:5" x14ac:dyDescent="0.2">
      <c r="B38" s="355" t="s">
        <v>428</v>
      </c>
      <c r="C38" s="356">
        <v>1</v>
      </c>
      <c r="D38" s="356">
        <v>0</v>
      </c>
      <c r="E38" s="357">
        <f t="shared" si="0"/>
        <v>1</v>
      </c>
    </row>
    <row r="39" spans="2:5" x14ac:dyDescent="0.2">
      <c r="B39" s="350" t="s">
        <v>429</v>
      </c>
      <c r="C39" s="351">
        <v>1</v>
      </c>
      <c r="D39" s="351">
        <v>0</v>
      </c>
      <c r="E39" s="358">
        <f t="shared" si="0"/>
        <v>1</v>
      </c>
    </row>
    <row r="40" spans="2:5" x14ac:dyDescent="0.2">
      <c r="B40" s="350" t="s">
        <v>430</v>
      </c>
      <c r="C40" s="351">
        <v>1</v>
      </c>
      <c r="D40" s="351">
        <v>0</v>
      </c>
      <c r="E40" s="358">
        <f t="shared" si="0"/>
        <v>1</v>
      </c>
    </row>
    <row r="41" spans="2:5" x14ac:dyDescent="0.2">
      <c r="B41" s="350" t="s">
        <v>431</v>
      </c>
      <c r="C41" s="351">
        <v>0</v>
      </c>
      <c r="D41" s="351">
        <v>0</v>
      </c>
      <c r="E41" s="358">
        <f t="shared" si="0"/>
        <v>0</v>
      </c>
    </row>
    <row r="42" spans="2:5" x14ac:dyDescent="0.2">
      <c r="B42" s="350" t="s">
        <v>432</v>
      </c>
      <c r="C42" s="351">
        <v>1</v>
      </c>
      <c r="D42" s="351">
        <v>0</v>
      </c>
      <c r="E42" s="358">
        <f t="shared" si="0"/>
        <v>1</v>
      </c>
    </row>
    <row r="43" spans="2:5" x14ac:dyDescent="0.2">
      <c r="B43" s="350" t="s">
        <v>433</v>
      </c>
      <c r="C43" s="351">
        <v>2</v>
      </c>
      <c r="D43" s="351">
        <v>0</v>
      </c>
      <c r="E43" s="358">
        <f t="shared" si="0"/>
        <v>2</v>
      </c>
    </row>
    <row r="44" spans="2:5" x14ac:dyDescent="0.2">
      <c r="B44" s="355" t="s">
        <v>434</v>
      </c>
      <c r="C44" s="356">
        <v>1</v>
      </c>
      <c r="D44" s="356">
        <v>0</v>
      </c>
      <c r="E44" s="357">
        <f t="shared" si="0"/>
        <v>1</v>
      </c>
    </row>
    <row r="45" spans="2:5" x14ac:dyDescent="0.2">
      <c r="B45" s="355" t="s">
        <v>435</v>
      </c>
      <c r="C45" s="356">
        <v>0</v>
      </c>
      <c r="D45" s="356">
        <v>0</v>
      </c>
      <c r="E45" s="357">
        <f t="shared" si="0"/>
        <v>0</v>
      </c>
    </row>
    <row r="46" spans="2:5" x14ac:dyDescent="0.2">
      <c r="B46" s="355" t="s">
        <v>436</v>
      </c>
      <c r="C46" s="356">
        <v>1</v>
      </c>
      <c r="D46" s="356">
        <v>0</v>
      </c>
      <c r="E46" s="357">
        <f t="shared" si="0"/>
        <v>1</v>
      </c>
    </row>
    <row r="47" spans="2:5" x14ac:dyDescent="0.2">
      <c r="B47" s="355" t="s">
        <v>437</v>
      </c>
      <c r="C47" s="356">
        <v>1</v>
      </c>
      <c r="D47" s="356">
        <v>0</v>
      </c>
      <c r="E47" s="357">
        <f t="shared" si="0"/>
        <v>1</v>
      </c>
    </row>
    <row r="48" spans="2:5" x14ac:dyDescent="0.2">
      <c r="B48" s="355" t="s">
        <v>438</v>
      </c>
      <c r="C48" s="356">
        <v>1</v>
      </c>
      <c r="D48" s="356">
        <v>0</v>
      </c>
      <c r="E48" s="357">
        <f t="shared" si="0"/>
        <v>1</v>
      </c>
    </row>
    <row r="49" spans="2:5" x14ac:dyDescent="0.2">
      <c r="B49" s="350" t="s">
        <v>439</v>
      </c>
      <c r="C49" s="351">
        <v>1</v>
      </c>
      <c r="D49" s="351">
        <v>0</v>
      </c>
      <c r="E49" s="358">
        <f t="shared" si="0"/>
        <v>1</v>
      </c>
    </row>
    <row r="50" spans="2:5" x14ac:dyDescent="0.2">
      <c r="B50" s="350" t="s">
        <v>440</v>
      </c>
      <c r="C50" s="351">
        <v>1</v>
      </c>
      <c r="D50" s="351">
        <v>0</v>
      </c>
      <c r="E50" s="358">
        <f t="shared" si="0"/>
        <v>1</v>
      </c>
    </row>
    <row r="51" spans="2:5" x14ac:dyDescent="0.2">
      <c r="B51" s="350" t="s">
        <v>441</v>
      </c>
      <c r="C51" s="351">
        <v>1</v>
      </c>
      <c r="D51" s="351">
        <v>0</v>
      </c>
      <c r="E51" s="358">
        <f t="shared" si="0"/>
        <v>1</v>
      </c>
    </row>
    <row r="52" spans="2:5" x14ac:dyDescent="0.2">
      <c r="B52" s="350" t="s">
        <v>442</v>
      </c>
      <c r="C52" s="351">
        <v>1</v>
      </c>
      <c r="D52" s="351">
        <v>0</v>
      </c>
      <c r="E52" s="358">
        <f t="shared" si="0"/>
        <v>1</v>
      </c>
    </row>
    <row r="53" spans="2:5" x14ac:dyDescent="0.2">
      <c r="B53" s="350" t="s">
        <v>443</v>
      </c>
      <c r="C53" s="351">
        <v>1</v>
      </c>
      <c r="D53" s="351">
        <v>0</v>
      </c>
      <c r="E53" s="358">
        <f t="shared" si="0"/>
        <v>1</v>
      </c>
    </row>
    <row r="54" spans="2:5" x14ac:dyDescent="0.2">
      <c r="B54" s="355" t="s">
        <v>444</v>
      </c>
      <c r="C54" s="356">
        <v>1</v>
      </c>
      <c r="D54" s="356">
        <v>0</v>
      </c>
      <c r="E54" s="357">
        <f t="shared" si="0"/>
        <v>1</v>
      </c>
    </row>
    <row r="55" spans="2:5" x14ac:dyDescent="0.2">
      <c r="B55" s="355" t="s">
        <v>445</v>
      </c>
      <c r="C55" s="356">
        <v>1</v>
      </c>
      <c r="D55" s="356">
        <v>0</v>
      </c>
      <c r="E55" s="357">
        <f t="shared" si="0"/>
        <v>1</v>
      </c>
    </row>
    <row r="56" spans="2:5" x14ac:dyDescent="0.2">
      <c r="B56" s="355" t="s">
        <v>446</v>
      </c>
      <c r="C56" s="356">
        <v>1</v>
      </c>
      <c r="D56" s="356">
        <v>0</v>
      </c>
      <c r="E56" s="357">
        <f t="shared" si="0"/>
        <v>1</v>
      </c>
    </row>
    <row r="57" spans="2:5" x14ac:dyDescent="0.2">
      <c r="B57" s="355" t="s">
        <v>447</v>
      </c>
      <c r="C57" s="356">
        <v>1</v>
      </c>
      <c r="D57" s="356">
        <v>0</v>
      </c>
      <c r="E57" s="357">
        <f t="shared" si="0"/>
        <v>1</v>
      </c>
    </row>
    <row r="58" spans="2:5" x14ac:dyDescent="0.2">
      <c r="B58" s="355" t="s">
        <v>448</v>
      </c>
      <c r="C58" s="356">
        <v>1</v>
      </c>
      <c r="D58" s="356">
        <v>0</v>
      </c>
      <c r="E58" s="357">
        <f t="shared" si="0"/>
        <v>1</v>
      </c>
    </row>
    <row r="59" spans="2:5" x14ac:dyDescent="0.2">
      <c r="B59" s="350" t="s">
        <v>449</v>
      </c>
      <c r="C59" s="351">
        <v>1</v>
      </c>
      <c r="D59" s="351">
        <v>0</v>
      </c>
      <c r="E59" s="358">
        <f t="shared" si="0"/>
        <v>1</v>
      </c>
    </row>
    <row r="60" spans="2:5" x14ac:dyDescent="0.2">
      <c r="B60" s="350" t="s">
        <v>450</v>
      </c>
      <c r="C60" s="351">
        <v>2</v>
      </c>
      <c r="D60" s="351">
        <v>0</v>
      </c>
      <c r="E60" s="358">
        <f t="shared" si="0"/>
        <v>2</v>
      </c>
    </row>
    <row r="61" spans="2:5" x14ac:dyDescent="0.2">
      <c r="B61" s="350" t="s">
        <v>451</v>
      </c>
      <c r="C61" s="351">
        <v>1</v>
      </c>
      <c r="D61" s="351">
        <v>0</v>
      </c>
      <c r="E61" s="358">
        <f t="shared" si="0"/>
        <v>1</v>
      </c>
    </row>
    <row r="62" spans="2:5" x14ac:dyDescent="0.2">
      <c r="B62" s="350" t="s">
        <v>452</v>
      </c>
      <c r="C62" s="351">
        <v>1</v>
      </c>
      <c r="D62" s="351">
        <v>0</v>
      </c>
      <c r="E62" s="358">
        <f t="shared" si="0"/>
        <v>1</v>
      </c>
    </row>
    <row r="63" spans="2:5" x14ac:dyDescent="0.2">
      <c r="B63" s="350" t="s">
        <v>453</v>
      </c>
      <c r="C63" s="351">
        <v>1</v>
      </c>
      <c r="D63" s="351">
        <v>0</v>
      </c>
      <c r="E63" s="358">
        <f t="shared" si="0"/>
        <v>1</v>
      </c>
    </row>
    <row r="64" spans="2:5" x14ac:dyDescent="0.2">
      <c r="B64" s="355" t="s">
        <v>454</v>
      </c>
      <c r="C64" s="356">
        <v>1</v>
      </c>
      <c r="D64" s="356">
        <v>0</v>
      </c>
      <c r="E64" s="357">
        <f t="shared" si="0"/>
        <v>1</v>
      </c>
    </row>
    <row r="65" spans="2:5" x14ac:dyDescent="0.2">
      <c r="B65" s="355" t="s">
        <v>455</v>
      </c>
      <c r="C65" s="356">
        <v>1</v>
      </c>
      <c r="D65" s="356">
        <v>0</v>
      </c>
      <c r="E65" s="357">
        <f t="shared" si="0"/>
        <v>1</v>
      </c>
    </row>
    <row r="66" spans="2:5" x14ac:dyDescent="0.2">
      <c r="B66" s="355" t="s">
        <v>456</v>
      </c>
      <c r="C66" s="356">
        <v>1</v>
      </c>
      <c r="D66" s="356">
        <v>0</v>
      </c>
      <c r="E66" s="357">
        <f t="shared" si="0"/>
        <v>1</v>
      </c>
    </row>
    <row r="67" spans="2:5" x14ac:dyDescent="0.2">
      <c r="B67" s="355" t="s">
        <v>457</v>
      </c>
      <c r="C67" s="356">
        <v>1</v>
      </c>
      <c r="D67" s="356">
        <v>0</v>
      </c>
      <c r="E67" s="357">
        <f t="shared" si="0"/>
        <v>1</v>
      </c>
    </row>
    <row r="68" spans="2:5" x14ac:dyDescent="0.2">
      <c r="B68" s="355" t="s">
        <v>458</v>
      </c>
      <c r="C68" s="356">
        <v>1</v>
      </c>
      <c r="D68" s="356">
        <v>0</v>
      </c>
      <c r="E68" s="357">
        <f t="shared" si="0"/>
        <v>1</v>
      </c>
    </row>
    <row r="69" spans="2:5" x14ac:dyDescent="0.2">
      <c r="B69" s="350" t="s">
        <v>459</v>
      </c>
      <c r="C69" s="351">
        <v>2</v>
      </c>
      <c r="D69" s="351">
        <v>0</v>
      </c>
      <c r="E69" s="358">
        <f t="shared" si="0"/>
        <v>2</v>
      </c>
    </row>
    <row r="70" spans="2:5" x14ac:dyDescent="0.2">
      <c r="B70" s="350" t="s">
        <v>460</v>
      </c>
      <c r="C70" s="351">
        <v>1</v>
      </c>
      <c r="D70" s="351">
        <v>0</v>
      </c>
      <c r="E70" s="358">
        <f t="shared" si="0"/>
        <v>1</v>
      </c>
    </row>
    <row r="71" spans="2:5" x14ac:dyDescent="0.2">
      <c r="B71" s="350" t="s">
        <v>461</v>
      </c>
      <c r="C71" s="351">
        <v>2</v>
      </c>
      <c r="D71" s="351">
        <v>0</v>
      </c>
      <c r="E71" s="358">
        <f t="shared" si="0"/>
        <v>2</v>
      </c>
    </row>
    <row r="72" spans="2:5" x14ac:dyDescent="0.2">
      <c r="B72" s="350" t="s">
        <v>462</v>
      </c>
      <c r="C72" s="351">
        <v>1</v>
      </c>
      <c r="D72" s="351">
        <v>0</v>
      </c>
      <c r="E72" s="358">
        <f t="shared" si="0"/>
        <v>1</v>
      </c>
    </row>
    <row r="73" spans="2:5" x14ac:dyDescent="0.2">
      <c r="B73" s="350" t="s">
        <v>463</v>
      </c>
      <c r="C73" s="351">
        <v>2</v>
      </c>
      <c r="D73" s="351">
        <v>0</v>
      </c>
      <c r="E73" s="358">
        <f t="shared" si="0"/>
        <v>2</v>
      </c>
    </row>
    <row r="74" spans="2:5" x14ac:dyDescent="0.2">
      <c r="B74" s="355" t="s">
        <v>464</v>
      </c>
      <c r="C74" s="356">
        <v>1</v>
      </c>
      <c r="D74" s="356">
        <v>0</v>
      </c>
      <c r="E74" s="357">
        <f t="shared" si="0"/>
        <v>1</v>
      </c>
    </row>
    <row r="75" spans="2:5" x14ac:dyDescent="0.2">
      <c r="B75" s="355" t="s">
        <v>465</v>
      </c>
      <c r="C75" s="356">
        <v>1</v>
      </c>
      <c r="D75" s="356">
        <v>0</v>
      </c>
      <c r="E75" s="357">
        <f t="shared" si="0"/>
        <v>1</v>
      </c>
    </row>
    <row r="76" spans="2:5" x14ac:dyDescent="0.2">
      <c r="B76" s="355" t="s">
        <v>466</v>
      </c>
      <c r="C76" s="356">
        <v>1</v>
      </c>
      <c r="D76" s="356">
        <v>0</v>
      </c>
      <c r="E76" s="357">
        <f t="shared" si="0"/>
        <v>1</v>
      </c>
    </row>
    <row r="77" spans="2:5" x14ac:dyDescent="0.2">
      <c r="B77" s="355" t="s">
        <v>467</v>
      </c>
      <c r="C77" s="356">
        <v>1</v>
      </c>
      <c r="D77" s="356">
        <v>0</v>
      </c>
      <c r="E77" s="357">
        <f t="shared" si="0"/>
        <v>1</v>
      </c>
    </row>
    <row r="78" spans="2:5" x14ac:dyDescent="0.2">
      <c r="B78" s="355" t="s">
        <v>468</v>
      </c>
      <c r="C78" s="356">
        <v>1</v>
      </c>
      <c r="D78" s="356">
        <v>0</v>
      </c>
      <c r="E78" s="357">
        <f t="shared" si="0"/>
        <v>1</v>
      </c>
    </row>
    <row r="79" spans="2:5" x14ac:dyDescent="0.2">
      <c r="B79" s="350" t="s">
        <v>469</v>
      </c>
      <c r="C79" s="351">
        <v>1</v>
      </c>
      <c r="D79" s="351">
        <v>0</v>
      </c>
      <c r="E79" s="358">
        <f t="shared" ref="E79:E90" si="1">+D79+C79</f>
        <v>1</v>
      </c>
    </row>
    <row r="80" spans="2:5" x14ac:dyDescent="0.2">
      <c r="B80" s="350" t="s">
        <v>470</v>
      </c>
      <c r="C80" s="351">
        <v>1</v>
      </c>
      <c r="D80" s="351">
        <v>0</v>
      </c>
      <c r="E80" s="358">
        <f t="shared" si="1"/>
        <v>1</v>
      </c>
    </row>
    <row r="81" spans="2:5" x14ac:dyDescent="0.2">
      <c r="B81" s="350" t="s">
        <v>471</v>
      </c>
      <c r="C81" s="351">
        <v>1</v>
      </c>
      <c r="D81" s="351">
        <v>0</v>
      </c>
      <c r="E81" s="358">
        <f t="shared" si="1"/>
        <v>1</v>
      </c>
    </row>
    <row r="82" spans="2:5" x14ac:dyDescent="0.2">
      <c r="B82" s="350" t="s">
        <v>472</v>
      </c>
      <c r="C82" s="351">
        <v>1</v>
      </c>
      <c r="D82" s="351">
        <v>0</v>
      </c>
      <c r="E82" s="358">
        <f t="shared" si="1"/>
        <v>1</v>
      </c>
    </row>
    <row r="83" spans="2:5" x14ac:dyDescent="0.2">
      <c r="B83" s="350" t="s">
        <v>473</v>
      </c>
      <c r="C83" s="351">
        <v>1</v>
      </c>
      <c r="D83" s="351">
        <v>0</v>
      </c>
      <c r="E83" s="358">
        <f t="shared" si="1"/>
        <v>1</v>
      </c>
    </row>
    <row r="84" spans="2:5" x14ac:dyDescent="0.2">
      <c r="B84" s="355" t="s">
        <v>474</v>
      </c>
      <c r="C84" s="356">
        <v>1</v>
      </c>
      <c r="D84" s="356">
        <v>0</v>
      </c>
      <c r="E84" s="357">
        <f t="shared" si="1"/>
        <v>1</v>
      </c>
    </row>
    <row r="85" spans="2:5" x14ac:dyDescent="0.2">
      <c r="B85" s="355" t="s">
        <v>475</v>
      </c>
      <c r="C85" s="356">
        <v>1</v>
      </c>
      <c r="D85" s="356">
        <v>0</v>
      </c>
      <c r="E85" s="357">
        <f t="shared" si="1"/>
        <v>1</v>
      </c>
    </row>
    <row r="86" spans="2:5" x14ac:dyDescent="0.2">
      <c r="B86" s="355" t="s">
        <v>476</v>
      </c>
      <c r="C86" s="356">
        <v>1</v>
      </c>
      <c r="D86" s="356">
        <v>0</v>
      </c>
      <c r="E86" s="357">
        <f t="shared" si="1"/>
        <v>1</v>
      </c>
    </row>
    <row r="87" spans="2:5" x14ac:dyDescent="0.2">
      <c r="B87" s="355" t="s">
        <v>477</v>
      </c>
      <c r="C87" s="356">
        <v>1</v>
      </c>
      <c r="D87" s="356">
        <v>0</v>
      </c>
      <c r="E87" s="357">
        <f t="shared" si="1"/>
        <v>1</v>
      </c>
    </row>
    <row r="88" spans="2:5" x14ac:dyDescent="0.2">
      <c r="B88" s="355" t="s">
        <v>478</v>
      </c>
      <c r="C88" s="356">
        <v>1</v>
      </c>
      <c r="D88" s="356">
        <v>0</v>
      </c>
      <c r="E88" s="357">
        <f t="shared" si="1"/>
        <v>1</v>
      </c>
    </row>
    <row r="89" spans="2:5" x14ac:dyDescent="0.2">
      <c r="B89" s="350" t="s">
        <v>479</v>
      </c>
      <c r="C89" s="351">
        <v>1</v>
      </c>
      <c r="D89" s="351">
        <v>0</v>
      </c>
      <c r="E89" s="358">
        <f t="shared" si="1"/>
        <v>1</v>
      </c>
    </row>
    <row r="90" spans="2:5" x14ac:dyDescent="0.2">
      <c r="B90" s="350" t="s">
        <v>480</v>
      </c>
      <c r="C90" s="351">
        <v>0</v>
      </c>
      <c r="D90" s="351">
        <v>0</v>
      </c>
      <c r="E90" s="358">
        <f t="shared" si="1"/>
        <v>0</v>
      </c>
    </row>
    <row r="91" spans="2:5" ht="13.5" thickBot="1" x14ac:dyDescent="0.25">
      <c r="B91" s="359"/>
      <c r="C91" s="359"/>
      <c r="D91" s="359"/>
      <c r="E91" s="360"/>
    </row>
    <row r="92" spans="2:5" x14ac:dyDescent="0.2">
      <c r="B92" s="163" t="s">
        <v>18</v>
      </c>
    </row>
    <row r="93" spans="2:5" x14ac:dyDescent="0.2">
      <c r="B93" s="163" t="s">
        <v>358</v>
      </c>
    </row>
  </sheetData>
  <mergeCells count="2">
    <mergeCell ref="B6:E6"/>
    <mergeCell ref="B8:E8"/>
  </mergeCells>
  <pageMargins left="0.78740157480314965" right="0.74803149606299213" top="0.59055118110236227" bottom="0.59055118110236227" header="0" footer="0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7D2C-84BC-4EC8-B7BE-68F95590A87B}">
  <dimension ref="B1:F190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5" width="15.7109375" style="146" customWidth="1"/>
    <col min="6" max="16384" width="11.42578125" style="146"/>
  </cols>
  <sheetData>
    <row r="1" spans="2:6" s="3" customFormat="1" ht="18.75" customHeight="1" x14ac:dyDescent="0.25"/>
    <row r="2" spans="2:6" s="3" customFormat="1" ht="15.75" customHeight="1" x14ac:dyDescent="0.25"/>
    <row r="3" spans="2:6" s="3" customFormat="1" ht="15.75" customHeight="1" x14ac:dyDescent="0.25"/>
    <row r="4" spans="2:6" s="3" customFormat="1" ht="14.25" x14ac:dyDescent="0.25"/>
    <row r="5" spans="2:6" s="3" customFormat="1" ht="15.75" customHeight="1" x14ac:dyDescent="0.25"/>
    <row r="6" spans="2:6" s="3" customFormat="1" ht="36.75" customHeight="1" x14ac:dyDescent="0.25">
      <c r="B6" s="383" t="s">
        <v>0</v>
      </c>
      <c r="C6" s="383"/>
      <c r="D6" s="383"/>
      <c r="E6" s="383"/>
      <c r="F6" s="7"/>
    </row>
    <row r="8" spans="2:6" x14ac:dyDescent="0.2">
      <c r="B8" s="429" t="s">
        <v>481</v>
      </c>
      <c r="C8" s="419"/>
      <c r="D8" s="419"/>
      <c r="E8" s="420"/>
    </row>
    <row r="9" spans="2:6" x14ac:dyDescent="0.2">
      <c r="B9" s="362"/>
      <c r="C9" s="362"/>
      <c r="D9" s="362"/>
      <c r="E9" s="362"/>
    </row>
    <row r="10" spans="2:6" ht="38.25" x14ac:dyDescent="0.2">
      <c r="B10" s="348"/>
      <c r="C10" s="349" t="s">
        <v>42</v>
      </c>
      <c r="D10" s="349" t="s">
        <v>43</v>
      </c>
      <c r="E10" s="349" t="s">
        <v>254</v>
      </c>
    </row>
    <row r="11" spans="2:6" x14ac:dyDescent="0.2">
      <c r="B11" s="350"/>
      <c r="C11" s="363"/>
      <c r="D11" s="363"/>
      <c r="E11" s="363"/>
    </row>
    <row r="12" spans="2:6" s="280" customFormat="1" x14ac:dyDescent="0.2">
      <c r="B12" s="353" t="s">
        <v>255</v>
      </c>
      <c r="C12" s="358">
        <f>SUM(C14:C188)</f>
        <v>121</v>
      </c>
      <c r="D12" s="358">
        <f>SUM(D14:D187)</f>
        <v>1</v>
      </c>
      <c r="E12" s="358">
        <f>SUM(C12:D12)</f>
        <v>122</v>
      </c>
    </row>
    <row r="13" spans="2:6" ht="4.5" customHeight="1" x14ac:dyDescent="0.2">
      <c r="B13" s="350"/>
      <c r="C13" s="363"/>
      <c r="D13" s="363"/>
      <c r="E13" s="363"/>
    </row>
    <row r="14" spans="2:6" x14ac:dyDescent="0.2">
      <c r="B14" s="356" t="s">
        <v>482</v>
      </c>
      <c r="C14" s="356">
        <v>0</v>
      </c>
      <c r="D14" s="356">
        <v>0</v>
      </c>
      <c r="E14" s="357">
        <f>+C14+D14</f>
        <v>0</v>
      </c>
    </row>
    <row r="15" spans="2:6" x14ac:dyDescent="0.2">
      <c r="B15" s="356" t="s">
        <v>483</v>
      </c>
      <c r="C15" s="356">
        <v>0</v>
      </c>
      <c r="D15" s="356">
        <v>0</v>
      </c>
      <c r="E15" s="357">
        <f t="shared" ref="E15:E79" si="0">+C15+D15</f>
        <v>0</v>
      </c>
    </row>
    <row r="16" spans="2:6" x14ac:dyDescent="0.2">
      <c r="B16" s="356" t="s">
        <v>484</v>
      </c>
      <c r="C16" s="356">
        <v>2</v>
      </c>
      <c r="D16" s="356">
        <v>0</v>
      </c>
      <c r="E16" s="357">
        <f t="shared" si="0"/>
        <v>2</v>
      </c>
    </row>
    <row r="17" spans="2:5" x14ac:dyDescent="0.2">
      <c r="B17" s="356" t="s">
        <v>485</v>
      </c>
      <c r="C17" s="356">
        <v>0</v>
      </c>
      <c r="D17" s="356">
        <v>0</v>
      </c>
      <c r="E17" s="357">
        <f t="shared" si="0"/>
        <v>0</v>
      </c>
    </row>
    <row r="18" spans="2:5" x14ac:dyDescent="0.2">
      <c r="B18" s="356" t="s">
        <v>486</v>
      </c>
      <c r="C18" s="356">
        <v>0</v>
      </c>
      <c r="D18" s="356">
        <v>0</v>
      </c>
      <c r="E18" s="357">
        <f t="shared" si="0"/>
        <v>0</v>
      </c>
    </row>
    <row r="19" spans="2:5" x14ac:dyDescent="0.2">
      <c r="B19" s="351" t="s">
        <v>487</v>
      </c>
      <c r="C19" s="351">
        <v>2</v>
      </c>
      <c r="D19" s="351">
        <v>0</v>
      </c>
      <c r="E19" s="358">
        <f t="shared" si="0"/>
        <v>2</v>
      </c>
    </row>
    <row r="20" spans="2:5" x14ac:dyDescent="0.2">
      <c r="B20" s="351" t="s">
        <v>488</v>
      </c>
      <c r="C20" s="351">
        <v>1</v>
      </c>
      <c r="D20" s="351">
        <v>0</v>
      </c>
      <c r="E20" s="358">
        <f t="shared" si="0"/>
        <v>1</v>
      </c>
    </row>
    <row r="21" spans="2:5" x14ac:dyDescent="0.2">
      <c r="B21" s="351" t="s">
        <v>489</v>
      </c>
      <c r="C21" s="351">
        <v>0</v>
      </c>
      <c r="D21" s="351">
        <v>0</v>
      </c>
      <c r="E21" s="358">
        <f t="shared" si="0"/>
        <v>0</v>
      </c>
    </row>
    <row r="22" spans="2:5" x14ac:dyDescent="0.2">
      <c r="B22" s="351" t="s">
        <v>490</v>
      </c>
      <c r="C22" s="351">
        <v>1</v>
      </c>
      <c r="D22" s="351">
        <v>0</v>
      </c>
      <c r="E22" s="358">
        <f t="shared" si="0"/>
        <v>1</v>
      </c>
    </row>
    <row r="23" spans="2:5" x14ac:dyDescent="0.2">
      <c r="B23" s="351" t="s">
        <v>491</v>
      </c>
      <c r="C23" s="351">
        <v>1</v>
      </c>
      <c r="D23" s="351">
        <v>0</v>
      </c>
      <c r="E23" s="358">
        <f t="shared" si="0"/>
        <v>1</v>
      </c>
    </row>
    <row r="24" spans="2:5" x14ac:dyDescent="0.2">
      <c r="B24" s="356" t="s">
        <v>492</v>
      </c>
      <c r="C24" s="356">
        <v>2</v>
      </c>
      <c r="D24" s="356">
        <v>0</v>
      </c>
      <c r="E24" s="357">
        <f t="shared" si="0"/>
        <v>2</v>
      </c>
    </row>
    <row r="25" spans="2:5" x14ac:dyDescent="0.2">
      <c r="B25" s="356" t="s">
        <v>493</v>
      </c>
      <c r="C25" s="356">
        <v>1</v>
      </c>
      <c r="D25" s="356">
        <v>0</v>
      </c>
      <c r="E25" s="357">
        <f t="shared" si="0"/>
        <v>1</v>
      </c>
    </row>
    <row r="26" spans="2:5" x14ac:dyDescent="0.2">
      <c r="B26" s="356" t="s">
        <v>494</v>
      </c>
      <c r="C26" s="356">
        <v>0</v>
      </c>
      <c r="D26" s="356">
        <v>0</v>
      </c>
      <c r="E26" s="357">
        <f t="shared" si="0"/>
        <v>0</v>
      </c>
    </row>
    <row r="27" spans="2:5" x14ac:dyDescent="0.2">
      <c r="B27" s="356" t="s">
        <v>495</v>
      </c>
      <c r="C27" s="356">
        <v>0</v>
      </c>
      <c r="D27" s="356">
        <v>0</v>
      </c>
      <c r="E27" s="357">
        <f t="shared" si="0"/>
        <v>0</v>
      </c>
    </row>
    <row r="28" spans="2:5" x14ac:dyDescent="0.2">
      <c r="B28" s="356" t="s">
        <v>496</v>
      </c>
      <c r="C28" s="356">
        <v>2</v>
      </c>
      <c r="D28" s="356">
        <v>0</v>
      </c>
      <c r="E28" s="357">
        <f t="shared" si="0"/>
        <v>2</v>
      </c>
    </row>
    <row r="29" spans="2:5" x14ac:dyDescent="0.2">
      <c r="B29" s="351" t="s">
        <v>497</v>
      </c>
      <c r="C29" s="351">
        <v>0</v>
      </c>
      <c r="D29" s="351">
        <v>0</v>
      </c>
      <c r="E29" s="358">
        <f t="shared" si="0"/>
        <v>0</v>
      </c>
    </row>
    <row r="30" spans="2:5" x14ac:dyDescent="0.2">
      <c r="B30" s="351" t="s">
        <v>498</v>
      </c>
      <c r="C30" s="351">
        <v>1</v>
      </c>
      <c r="D30" s="351">
        <v>0</v>
      </c>
      <c r="E30" s="358">
        <f t="shared" si="0"/>
        <v>1</v>
      </c>
    </row>
    <row r="31" spans="2:5" x14ac:dyDescent="0.2">
      <c r="B31" s="351" t="s">
        <v>499</v>
      </c>
      <c r="C31" s="351">
        <v>1</v>
      </c>
      <c r="D31" s="351">
        <v>0</v>
      </c>
      <c r="E31" s="358">
        <f t="shared" si="0"/>
        <v>1</v>
      </c>
    </row>
    <row r="32" spans="2:5" x14ac:dyDescent="0.2">
      <c r="B32" s="351" t="s">
        <v>500</v>
      </c>
      <c r="C32" s="351">
        <v>1</v>
      </c>
      <c r="D32" s="351">
        <v>0</v>
      </c>
      <c r="E32" s="358">
        <f t="shared" si="0"/>
        <v>1</v>
      </c>
    </row>
    <row r="33" spans="2:5" x14ac:dyDescent="0.2">
      <c r="B33" s="351" t="s">
        <v>501</v>
      </c>
      <c r="C33" s="351">
        <v>1</v>
      </c>
      <c r="D33" s="351">
        <v>0</v>
      </c>
      <c r="E33" s="358">
        <f t="shared" si="0"/>
        <v>1</v>
      </c>
    </row>
    <row r="34" spans="2:5" x14ac:dyDescent="0.2">
      <c r="B34" s="356" t="s">
        <v>502</v>
      </c>
      <c r="C34" s="356">
        <v>0</v>
      </c>
      <c r="D34" s="356">
        <v>0</v>
      </c>
      <c r="E34" s="357">
        <f t="shared" si="0"/>
        <v>0</v>
      </c>
    </row>
    <row r="35" spans="2:5" x14ac:dyDescent="0.2">
      <c r="B35" s="356" t="s">
        <v>503</v>
      </c>
      <c r="C35" s="356">
        <v>0</v>
      </c>
      <c r="D35" s="356">
        <v>0</v>
      </c>
      <c r="E35" s="357">
        <f t="shared" si="0"/>
        <v>0</v>
      </c>
    </row>
    <row r="36" spans="2:5" x14ac:dyDescent="0.2">
      <c r="B36" s="356" t="s">
        <v>504</v>
      </c>
      <c r="C36" s="356">
        <v>1</v>
      </c>
      <c r="D36" s="356">
        <v>0</v>
      </c>
      <c r="E36" s="357">
        <f t="shared" si="0"/>
        <v>1</v>
      </c>
    </row>
    <row r="37" spans="2:5" x14ac:dyDescent="0.2">
      <c r="B37" s="356" t="s">
        <v>505</v>
      </c>
      <c r="C37" s="356">
        <v>0</v>
      </c>
      <c r="D37" s="356">
        <v>0</v>
      </c>
      <c r="E37" s="357">
        <f t="shared" si="0"/>
        <v>0</v>
      </c>
    </row>
    <row r="38" spans="2:5" x14ac:dyDescent="0.2">
      <c r="B38" s="356" t="s">
        <v>506</v>
      </c>
      <c r="C38" s="356">
        <v>0</v>
      </c>
      <c r="D38" s="356">
        <v>0</v>
      </c>
      <c r="E38" s="357">
        <f t="shared" si="0"/>
        <v>0</v>
      </c>
    </row>
    <row r="39" spans="2:5" x14ac:dyDescent="0.2">
      <c r="B39" s="351" t="s">
        <v>507</v>
      </c>
      <c r="C39" s="351">
        <v>1</v>
      </c>
      <c r="D39" s="351">
        <v>0</v>
      </c>
      <c r="E39" s="358">
        <f t="shared" si="0"/>
        <v>1</v>
      </c>
    </row>
    <row r="40" spans="2:5" x14ac:dyDescent="0.2">
      <c r="B40" s="351" t="s">
        <v>508</v>
      </c>
      <c r="C40" s="351">
        <v>1</v>
      </c>
      <c r="D40" s="351">
        <v>0</v>
      </c>
      <c r="E40" s="358">
        <f t="shared" si="0"/>
        <v>1</v>
      </c>
    </row>
    <row r="41" spans="2:5" x14ac:dyDescent="0.2">
      <c r="B41" s="351" t="s">
        <v>509</v>
      </c>
      <c r="C41" s="351">
        <v>0</v>
      </c>
      <c r="D41" s="351">
        <v>0</v>
      </c>
      <c r="E41" s="358">
        <f t="shared" si="0"/>
        <v>0</v>
      </c>
    </row>
    <row r="42" spans="2:5" x14ac:dyDescent="0.2">
      <c r="B42" s="351" t="s">
        <v>510</v>
      </c>
      <c r="C42" s="351">
        <v>0</v>
      </c>
      <c r="D42" s="351">
        <v>0</v>
      </c>
      <c r="E42" s="358">
        <f t="shared" si="0"/>
        <v>0</v>
      </c>
    </row>
    <row r="43" spans="2:5" x14ac:dyDescent="0.2">
      <c r="B43" s="351" t="s">
        <v>511</v>
      </c>
      <c r="C43" s="351">
        <v>1</v>
      </c>
      <c r="D43" s="351">
        <v>0</v>
      </c>
      <c r="E43" s="358">
        <f t="shared" si="0"/>
        <v>1</v>
      </c>
    </row>
    <row r="44" spans="2:5" x14ac:dyDescent="0.2">
      <c r="B44" s="356" t="s">
        <v>512</v>
      </c>
      <c r="C44" s="356">
        <v>1</v>
      </c>
      <c r="D44" s="356">
        <v>0</v>
      </c>
      <c r="E44" s="357">
        <f t="shared" si="0"/>
        <v>1</v>
      </c>
    </row>
    <row r="45" spans="2:5" x14ac:dyDescent="0.2">
      <c r="B45" s="356" t="s">
        <v>513</v>
      </c>
      <c r="C45" s="356">
        <v>1</v>
      </c>
      <c r="D45" s="356">
        <v>0</v>
      </c>
      <c r="E45" s="357">
        <f t="shared" si="0"/>
        <v>1</v>
      </c>
    </row>
    <row r="46" spans="2:5" x14ac:dyDescent="0.2">
      <c r="B46" s="356" t="s">
        <v>514</v>
      </c>
      <c r="C46" s="356">
        <v>0</v>
      </c>
      <c r="D46" s="356">
        <v>0</v>
      </c>
      <c r="E46" s="357">
        <f t="shared" si="0"/>
        <v>0</v>
      </c>
    </row>
    <row r="47" spans="2:5" x14ac:dyDescent="0.2">
      <c r="B47" s="356" t="s">
        <v>515</v>
      </c>
      <c r="C47" s="356">
        <v>1</v>
      </c>
      <c r="D47" s="356">
        <v>0</v>
      </c>
      <c r="E47" s="357">
        <f t="shared" si="0"/>
        <v>1</v>
      </c>
    </row>
    <row r="48" spans="2:5" x14ac:dyDescent="0.2">
      <c r="B48" s="356" t="s">
        <v>516</v>
      </c>
      <c r="C48" s="356">
        <v>0</v>
      </c>
      <c r="D48" s="356">
        <v>0</v>
      </c>
      <c r="E48" s="357">
        <f t="shared" si="0"/>
        <v>0</v>
      </c>
    </row>
    <row r="49" spans="2:5" x14ac:dyDescent="0.2">
      <c r="B49" s="351" t="s">
        <v>517</v>
      </c>
      <c r="C49" s="351">
        <v>1</v>
      </c>
      <c r="D49" s="351">
        <v>0</v>
      </c>
      <c r="E49" s="358">
        <f t="shared" si="0"/>
        <v>1</v>
      </c>
    </row>
    <row r="50" spans="2:5" x14ac:dyDescent="0.2">
      <c r="B50" s="351" t="s">
        <v>518</v>
      </c>
      <c r="C50" s="351">
        <v>0</v>
      </c>
      <c r="D50" s="351">
        <v>0</v>
      </c>
      <c r="E50" s="358">
        <f t="shared" si="0"/>
        <v>0</v>
      </c>
    </row>
    <row r="51" spans="2:5" x14ac:dyDescent="0.2">
      <c r="B51" s="351" t="s">
        <v>519</v>
      </c>
      <c r="C51" s="351">
        <v>0</v>
      </c>
      <c r="D51" s="351">
        <v>0</v>
      </c>
      <c r="E51" s="358">
        <f t="shared" si="0"/>
        <v>0</v>
      </c>
    </row>
    <row r="52" spans="2:5" x14ac:dyDescent="0.2">
      <c r="B52" s="351" t="s">
        <v>520</v>
      </c>
      <c r="C52" s="351">
        <v>1</v>
      </c>
      <c r="D52" s="351">
        <v>0</v>
      </c>
      <c r="E52" s="358">
        <f t="shared" si="0"/>
        <v>1</v>
      </c>
    </row>
    <row r="53" spans="2:5" x14ac:dyDescent="0.2">
      <c r="B53" s="351" t="s">
        <v>521</v>
      </c>
      <c r="C53" s="351">
        <v>1</v>
      </c>
      <c r="D53" s="351">
        <v>0</v>
      </c>
      <c r="E53" s="358">
        <f t="shared" si="0"/>
        <v>1</v>
      </c>
    </row>
    <row r="54" spans="2:5" x14ac:dyDescent="0.2">
      <c r="B54" s="356" t="s">
        <v>522</v>
      </c>
      <c r="C54" s="356">
        <v>1</v>
      </c>
      <c r="D54" s="356">
        <v>0</v>
      </c>
      <c r="E54" s="357">
        <f t="shared" si="0"/>
        <v>1</v>
      </c>
    </row>
    <row r="55" spans="2:5" x14ac:dyDescent="0.2">
      <c r="B55" s="356" t="s">
        <v>523</v>
      </c>
      <c r="C55" s="356">
        <v>1</v>
      </c>
      <c r="D55" s="356">
        <v>0</v>
      </c>
      <c r="E55" s="357">
        <f t="shared" si="0"/>
        <v>1</v>
      </c>
    </row>
    <row r="56" spans="2:5" x14ac:dyDescent="0.2">
      <c r="B56" s="356" t="s">
        <v>524</v>
      </c>
      <c r="C56" s="356">
        <v>0</v>
      </c>
      <c r="D56" s="356">
        <v>0</v>
      </c>
      <c r="E56" s="357">
        <f t="shared" si="0"/>
        <v>0</v>
      </c>
    </row>
    <row r="57" spans="2:5" x14ac:dyDescent="0.2">
      <c r="B57" s="356" t="s">
        <v>525</v>
      </c>
      <c r="C57" s="356">
        <v>0</v>
      </c>
      <c r="D57" s="356">
        <v>0</v>
      </c>
      <c r="E57" s="357">
        <f t="shared" si="0"/>
        <v>0</v>
      </c>
    </row>
    <row r="58" spans="2:5" x14ac:dyDescent="0.2">
      <c r="B58" s="356" t="s">
        <v>526</v>
      </c>
      <c r="C58" s="356">
        <v>0</v>
      </c>
      <c r="D58" s="356">
        <v>0</v>
      </c>
      <c r="E58" s="357">
        <f t="shared" si="0"/>
        <v>0</v>
      </c>
    </row>
    <row r="59" spans="2:5" x14ac:dyDescent="0.2">
      <c r="B59" s="351" t="s">
        <v>527</v>
      </c>
      <c r="C59" s="351">
        <v>0</v>
      </c>
      <c r="D59" s="351">
        <v>0</v>
      </c>
      <c r="E59" s="358">
        <f t="shared" si="0"/>
        <v>0</v>
      </c>
    </row>
    <row r="60" spans="2:5" x14ac:dyDescent="0.2">
      <c r="B60" s="351" t="s">
        <v>528</v>
      </c>
      <c r="C60" s="351">
        <v>0</v>
      </c>
      <c r="D60" s="351">
        <v>0</v>
      </c>
      <c r="E60" s="358">
        <f t="shared" si="0"/>
        <v>0</v>
      </c>
    </row>
    <row r="61" spans="2:5" x14ac:dyDescent="0.2">
      <c r="B61" s="351" t="s">
        <v>529</v>
      </c>
      <c r="C61" s="351">
        <v>1</v>
      </c>
      <c r="D61" s="351">
        <v>0</v>
      </c>
      <c r="E61" s="358">
        <f t="shared" si="0"/>
        <v>1</v>
      </c>
    </row>
    <row r="62" spans="2:5" x14ac:dyDescent="0.2">
      <c r="B62" s="351" t="s">
        <v>530</v>
      </c>
      <c r="C62" s="351">
        <v>1</v>
      </c>
      <c r="D62" s="351">
        <v>0</v>
      </c>
      <c r="E62" s="358">
        <f t="shared" si="0"/>
        <v>1</v>
      </c>
    </row>
    <row r="63" spans="2:5" x14ac:dyDescent="0.2">
      <c r="B63" s="351" t="s">
        <v>531</v>
      </c>
      <c r="C63" s="351">
        <v>1</v>
      </c>
      <c r="D63" s="351">
        <v>0</v>
      </c>
      <c r="E63" s="358">
        <f t="shared" si="0"/>
        <v>1</v>
      </c>
    </row>
    <row r="64" spans="2:5" x14ac:dyDescent="0.2">
      <c r="B64" s="356" t="s">
        <v>532</v>
      </c>
      <c r="C64" s="356">
        <v>0</v>
      </c>
      <c r="D64" s="356">
        <v>0</v>
      </c>
      <c r="E64" s="357">
        <f t="shared" si="0"/>
        <v>0</v>
      </c>
    </row>
    <row r="65" spans="2:5" x14ac:dyDescent="0.2">
      <c r="B65" s="356" t="s">
        <v>533</v>
      </c>
      <c r="C65" s="356">
        <v>1</v>
      </c>
      <c r="D65" s="356">
        <v>0</v>
      </c>
      <c r="E65" s="357">
        <f t="shared" si="0"/>
        <v>1</v>
      </c>
    </row>
    <row r="66" spans="2:5" x14ac:dyDescent="0.2">
      <c r="B66" s="356" t="s">
        <v>534</v>
      </c>
      <c r="C66" s="356">
        <v>0</v>
      </c>
      <c r="D66" s="356">
        <v>0</v>
      </c>
      <c r="E66" s="357">
        <f t="shared" si="0"/>
        <v>0</v>
      </c>
    </row>
    <row r="67" spans="2:5" x14ac:dyDescent="0.2">
      <c r="B67" s="356" t="s">
        <v>535</v>
      </c>
      <c r="C67" s="356">
        <v>0</v>
      </c>
      <c r="D67" s="356">
        <v>0</v>
      </c>
      <c r="E67" s="357">
        <f t="shared" si="0"/>
        <v>0</v>
      </c>
    </row>
    <row r="68" spans="2:5" x14ac:dyDescent="0.2">
      <c r="B68" s="356" t="s">
        <v>536</v>
      </c>
      <c r="C68" s="356">
        <v>0</v>
      </c>
      <c r="D68" s="356">
        <v>0</v>
      </c>
      <c r="E68" s="357">
        <f t="shared" si="0"/>
        <v>0</v>
      </c>
    </row>
    <row r="69" spans="2:5" x14ac:dyDescent="0.2">
      <c r="B69" s="364" t="s">
        <v>537</v>
      </c>
      <c r="C69" s="364">
        <v>0</v>
      </c>
      <c r="D69" s="351">
        <v>0</v>
      </c>
      <c r="E69" s="365">
        <f t="shared" si="0"/>
        <v>0</v>
      </c>
    </row>
    <row r="70" spans="2:5" x14ac:dyDescent="0.2">
      <c r="B70" s="364" t="s">
        <v>538</v>
      </c>
      <c r="C70" s="364">
        <v>0</v>
      </c>
      <c r="D70" s="351">
        <v>0</v>
      </c>
      <c r="E70" s="365">
        <f t="shared" si="0"/>
        <v>0</v>
      </c>
    </row>
    <row r="71" spans="2:5" x14ac:dyDescent="0.2">
      <c r="B71" s="364" t="s">
        <v>539</v>
      </c>
      <c r="C71" s="364">
        <v>1</v>
      </c>
      <c r="D71" s="351">
        <v>0</v>
      </c>
      <c r="E71" s="365">
        <f t="shared" si="0"/>
        <v>1</v>
      </c>
    </row>
    <row r="72" spans="2:5" x14ac:dyDescent="0.2">
      <c r="B72" s="364" t="s">
        <v>540</v>
      </c>
      <c r="C72" s="364">
        <v>0</v>
      </c>
      <c r="D72" s="351">
        <v>0</v>
      </c>
      <c r="E72" s="365">
        <f t="shared" si="0"/>
        <v>0</v>
      </c>
    </row>
    <row r="73" spans="2:5" x14ac:dyDescent="0.2">
      <c r="B73" s="364" t="s">
        <v>541</v>
      </c>
      <c r="C73" s="364">
        <v>0</v>
      </c>
      <c r="D73" s="351">
        <v>0</v>
      </c>
      <c r="E73" s="365">
        <f t="shared" si="0"/>
        <v>0</v>
      </c>
    </row>
    <row r="74" spans="2:5" x14ac:dyDescent="0.2">
      <c r="B74" s="356" t="s">
        <v>542</v>
      </c>
      <c r="C74" s="356">
        <v>1</v>
      </c>
      <c r="D74" s="356">
        <v>0</v>
      </c>
      <c r="E74" s="357">
        <f t="shared" si="0"/>
        <v>1</v>
      </c>
    </row>
    <row r="75" spans="2:5" x14ac:dyDescent="0.2">
      <c r="B75" s="356" t="s">
        <v>543</v>
      </c>
      <c r="C75" s="356">
        <v>1</v>
      </c>
      <c r="D75" s="356">
        <v>0</v>
      </c>
      <c r="E75" s="357">
        <f t="shared" si="0"/>
        <v>1</v>
      </c>
    </row>
    <row r="76" spans="2:5" x14ac:dyDescent="0.2">
      <c r="B76" s="356" t="s">
        <v>544</v>
      </c>
      <c r="C76" s="356">
        <v>0</v>
      </c>
      <c r="D76" s="356">
        <v>0</v>
      </c>
      <c r="E76" s="357">
        <f t="shared" si="0"/>
        <v>0</v>
      </c>
    </row>
    <row r="77" spans="2:5" x14ac:dyDescent="0.2">
      <c r="B77" s="356" t="s">
        <v>545</v>
      </c>
      <c r="C77" s="356">
        <v>0</v>
      </c>
      <c r="D77" s="356">
        <v>0</v>
      </c>
      <c r="E77" s="357">
        <f t="shared" si="0"/>
        <v>0</v>
      </c>
    </row>
    <row r="78" spans="2:5" x14ac:dyDescent="0.2">
      <c r="B78" s="356" t="s">
        <v>546</v>
      </c>
      <c r="C78" s="356">
        <v>0</v>
      </c>
      <c r="D78" s="356">
        <v>0</v>
      </c>
      <c r="E78" s="357">
        <f t="shared" si="0"/>
        <v>0</v>
      </c>
    </row>
    <row r="79" spans="2:5" x14ac:dyDescent="0.2">
      <c r="B79" s="364" t="s">
        <v>547</v>
      </c>
      <c r="C79" s="364">
        <v>1</v>
      </c>
      <c r="D79" s="351">
        <v>0</v>
      </c>
      <c r="E79" s="365">
        <f t="shared" si="0"/>
        <v>1</v>
      </c>
    </row>
    <row r="80" spans="2:5" x14ac:dyDescent="0.2">
      <c r="B80" s="364" t="s">
        <v>548</v>
      </c>
      <c r="C80" s="364">
        <v>1</v>
      </c>
      <c r="D80" s="351">
        <v>0</v>
      </c>
      <c r="E80" s="365">
        <f t="shared" ref="E80:E144" si="1">+C80+D80</f>
        <v>1</v>
      </c>
    </row>
    <row r="81" spans="2:5" x14ac:dyDescent="0.2">
      <c r="B81" s="364" t="s">
        <v>549</v>
      </c>
      <c r="C81" s="364">
        <v>1</v>
      </c>
      <c r="D81" s="351">
        <v>0</v>
      </c>
      <c r="E81" s="365">
        <f t="shared" si="1"/>
        <v>1</v>
      </c>
    </row>
    <row r="82" spans="2:5" x14ac:dyDescent="0.2">
      <c r="B82" s="364" t="s">
        <v>550</v>
      </c>
      <c r="C82" s="364">
        <v>0</v>
      </c>
      <c r="D82" s="351">
        <v>0</v>
      </c>
      <c r="E82" s="365">
        <f t="shared" si="1"/>
        <v>0</v>
      </c>
    </row>
    <row r="83" spans="2:5" x14ac:dyDescent="0.2">
      <c r="B83" s="364" t="s">
        <v>551</v>
      </c>
      <c r="C83" s="364">
        <v>1</v>
      </c>
      <c r="D83" s="351">
        <v>0</v>
      </c>
      <c r="E83" s="365">
        <f t="shared" si="1"/>
        <v>1</v>
      </c>
    </row>
    <row r="84" spans="2:5" x14ac:dyDescent="0.2">
      <c r="B84" s="356" t="s">
        <v>552</v>
      </c>
      <c r="C84" s="356">
        <v>0</v>
      </c>
      <c r="D84" s="356">
        <v>0</v>
      </c>
      <c r="E84" s="357">
        <f t="shared" si="1"/>
        <v>0</v>
      </c>
    </row>
    <row r="85" spans="2:5" x14ac:dyDescent="0.2">
      <c r="B85" s="356" t="s">
        <v>553</v>
      </c>
      <c r="C85" s="356">
        <v>0</v>
      </c>
      <c r="D85" s="356">
        <v>0</v>
      </c>
      <c r="E85" s="357">
        <f t="shared" si="1"/>
        <v>0</v>
      </c>
    </row>
    <row r="86" spans="2:5" x14ac:dyDescent="0.2">
      <c r="B86" s="356" t="s">
        <v>12</v>
      </c>
      <c r="C86" s="356">
        <v>10</v>
      </c>
      <c r="D86" s="356">
        <v>1</v>
      </c>
      <c r="E86" s="357">
        <f t="shared" si="1"/>
        <v>11</v>
      </c>
    </row>
    <row r="87" spans="2:5" x14ac:dyDescent="0.2">
      <c r="B87" s="356" t="s">
        <v>554</v>
      </c>
      <c r="C87" s="356">
        <v>0</v>
      </c>
      <c r="D87" s="356">
        <v>0</v>
      </c>
      <c r="E87" s="357">
        <f t="shared" si="1"/>
        <v>0</v>
      </c>
    </row>
    <row r="88" spans="2:5" x14ac:dyDescent="0.2">
      <c r="B88" s="356" t="s">
        <v>555</v>
      </c>
      <c r="C88" s="356">
        <v>1</v>
      </c>
      <c r="D88" s="356">
        <v>0</v>
      </c>
      <c r="E88" s="357">
        <f t="shared" si="1"/>
        <v>1</v>
      </c>
    </row>
    <row r="89" spans="2:5" x14ac:dyDescent="0.2">
      <c r="B89" s="364" t="s">
        <v>556</v>
      </c>
      <c r="C89" s="364">
        <v>2</v>
      </c>
      <c r="D89" s="364">
        <v>0</v>
      </c>
      <c r="E89" s="365">
        <f t="shared" si="1"/>
        <v>2</v>
      </c>
    </row>
    <row r="90" spans="2:5" x14ac:dyDescent="0.2">
      <c r="B90" s="364" t="s">
        <v>557</v>
      </c>
      <c r="C90" s="364">
        <v>1</v>
      </c>
      <c r="D90" s="364">
        <v>0</v>
      </c>
      <c r="E90" s="365">
        <f t="shared" si="1"/>
        <v>1</v>
      </c>
    </row>
    <row r="91" spans="2:5" x14ac:dyDescent="0.2">
      <c r="B91" s="364" t="s">
        <v>558</v>
      </c>
      <c r="C91" s="364">
        <v>1</v>
      </c>
      <c r="D91" s="364">
        <v>0</v>
      </c>
      <c r="E91" s="365">
        <f t="shared" si="1"/>
        <v>1</v>
      </c>
    </row>
    <row r="92" spans="2:5" x14ac:dyDescent="0.2">
      <c r="B92" s="364" t="s">
        <v>559</v>
      </c>
      <c r="C92" s="364">
        <v>0</v>
      </c>
      <c r="D92" s="364">
        <v>0</v>
      </c>
      <c r="E92" s="365">
        <f t="shared" si="1"/>
        <v>0</v>
      </c>
    </row>
    <row r="93" spans="2:5" x14ac:dyDescent="0.2">
      <c r="B93" s="364" t="s">
        <v>560</v>
      </c>
      <c r="C93" s="364">
        <v>0</v>
      </c>
      <c r="D93" s="364">
        <v>0</v>
      </c>
      <c r="E93" s="365">
        <f t="shared" si="1"/>
        <v>0</v>
      </c>
    </row>
    <row r="94" spans="2:5" x14ac:dyDescent="0.2">
      <c r="B94" s="356" t="s">
        <v>561</v>
      </c>
      <c r="C94" s="356">
        <v>1</v>
      </c>
      <c r="D94" s="356">
        <v>0</v>
      </c>
      <c r="E94" s="357">
        <f t="shared" si="1"/>
        <v>1</v>
      </c>
    </row>
    <row r="95" spans="2:5" x14ac:dyDescent="0.2">
      <c r="B95" s="356" t="s">
        <v>562</v>
      </c>
      <c r="C95" s="356">
        <v>1</v>
      </c>
      <c r="D95" s="356">
        <v>0</v>
      </c>
      <c r="E95" s="357">
        <f t="shared" si="1"/>
        <v>1</v>
      </c>
    </row>
    <row r="96" spans="2:5" x14ac:dyDescent="0.2">
      <c r="B96" s="356" t="s">
        <v>563</v>
      </c>
      <c r="C96" s="356">
        <v>1</v>
      </c>
      <c r="D96" s="356">
        <v>0</v>
      </c>
      <c r="E96" s="357">
        <f t="shared" si="1"/>
        <v>1</v>
      </c>
    </row>
    <row r="97" spans="2:5" x14ac:dyDescent="0.2">
      <c r="B97" s="356" t="s">
        <v>564</v>
      </c>
      <c r="C97" s="356">
        <v>1</v>
      </c>
      <c r="D97" s="356">
        <v>0</v>
      </c>
      <c r="E97" s="357">
        <f t="shared" si="1"/>
        <v>1</v>
      </c>
    </row>
    <row r="98" spans="2:5" x14ac:dyDescent="0.2">
      <c r="B98" s="356" t="s">
        <v>565</v>
      </c>
      <c r="C98" s="356">
        <v>1</v>
      </c>
      <c r="D98" s="356">
        <v>0</v>
      </c>
      <c r="E98" s="357">
        <f t="shared" si="1"/>
        <v>1</v>
      </c>
    </row>
    <row r="99" spans="2:5" x14ac:dyDescent="0.2">
      <c r="B99" s="364" t="s">
        <v>566</v>
      </c>
      <c r="C99" s="364">
        <v>0</v>
      </c>
      <c r="D99" s="351">
        <v>0</v>
      </c>
      <c r="E99" s="365">
        <f t="shared" si="1"/>
        <v>0</v>
      </c>
    </row>
    <row r="100" spans="2:5" x14ac:dyDescent="0.2">
      <c r="B100" s="364" t="s">
        <v>567</v>
      </c>
      <c r="C100" s="364">
        <v>2</v>
      </c>
      <c r="D100" s="351">
        <v>0</v>
      </c>
      <c r="E100" s="365">
        <f t="shared" si="1"/>
        <v>2</v>
      </c>
    </row>
    <row r="101" spans="2:5" x14ac:dyDescent="0.2">
      <c r="B101" s="364" t="s">
        <v>568</v>
      </c>
      <c r="C101" s="364">
        <v>0</v>
      </c>
      <c r="D101" s="351">
        <v>0</v>
      </c>
      <c r="E101" s="365">
        <f t="shared" si="1"/>
        <v>0</v>
      </c>
    </row>
    <row r="102" spans="2:5" x14ac:dyDescent="0.2">
      <c r="B102" s="364" t="s">
        <v>569</v>
      </c>
      <c r="C102" s="364">
        <v>1</v>
      </c>
      <c r="D102" s="351">
        <v>0</v>
      </c>
      <c r="E102" s="365">
        <f t="shared" si="1"/>
        <v>1</v>
      </c>
    </row>
    <row r="103" spans="2:5" x14ac:dyDescent="0.2">
      <c r="B103" s="364" t="s">
        <v>570</v>
      </c>
      <c r="C103" s="364">
        <v>0</v>
      </c>
      <c r="D103" s="351">
        <v>0</v>
      </c>
      <c r="E103" s="365">
        <f t="shared" si="1"/>
        <v>0</v>
      </c>
    </row>
    <row r="104" spans="2:5" x14ac:dyDescent="0.2">
      <c r="B104" s="356" t="s">
        <v>571</v>
      </c>
      <c r="C104" s="356">
        <v>1</v>
      </c>
      <c r="D104" s="356">
        <v>0</v>
      </c>
      <c r="E104" s="357">
        <f t="shared" si="1"/>
        <v>1</v>
      </c>
    </row>
    <row r="105" spans="2:5" x14ac:dyDescent="0.2">
      <c r="B105" s="356" t="s">
        <v>572</v>
      </c>
      <c r="C105" s="356">
        <v>1</v>
      </c>
      <c r="D105" s="356">
        <v>0</v>
      </c>
      <c r="E105" s="357">
        <f t="shared" si="1"/>
        <v>1</v>
      </c>
    </row>
    <row r="106" spans="2:5" x14ac:dyDescent="0.2">
      <c r="B106" s="356" t="s">
        <v>573</v>
      </c>
      <c r="C106" s="356">
        <v>1</v>
      </c>
      <c r="D106" s="356">
        <v>0</v>
      </c>
      <c r="E106" s="357">
        <f t="shared" si="1"/>
        <v>1</v>
      </c>
    </row>
    <row r="107" spans="2:5" x14ac:dyDescent="0.2">
      <c r="B107" s="356" t="s">
        <v>574</v>
      </c>
      <c r="C107" s="356">
        <v>0</v>
      </c>
      <c r="D107" s="356">
        <v>0</v>
      </c>
      <c r="E107" s="357">
        <f t="shared" si="1"/>
        <v>0</v>
      </c>
    </row>
    <row r="108" spans="2:5" x14ac:dyDescent="0.2">
      <c r="B108" s="356" t="s">
        <v>575</v>
      </c>
      <c r="C108" s="356">
        <v>0</v>
      </c>
      <c r="D108" s="356">
        <v>0</v>
      </c>
      <c r="E108" s="357">
        <f t="shared" si="1"/>
        <v>0</v>
      </c>
    </row>
    <row r="109" spans="2:5" x14ac:dyDescent="0.2">
      <c r="B109" s="364" t="s">
        <v>576</v>
      </c>
      <c r="C109" s="364">
        <v>1</v>
      </c>
      <c r="D109" s="351">
        <v>0</v>
      </c>
      <c r="E109" s="365">
        <f t="shared" si="1"/>
        <v>1</v>
      </c>
    </row>
    <row r="110" spans="2:5" x14ac:dyDescent="0.2">
      <c r="B110" s="364" t="s">
        <v>577</v>
      </c>
      <c r="C110" s="364">
        <v>0</v>
      </c>
      <c r="D110" s="351">
        <v>0</v>
      </c>
      <c r="E110" s="365">
        <f t="shared" si="1"/>
        <v>0</v>
      </c>
    </row>
    <row r="111" spans="2:5" x14ac:dyDescent="0.2">
      <c r="B111" s="364" t="s">
        <v>578</v>
      </c>
      <c r="C111" s="364">
        <v>0</v>
      </c>
      <c r="D111" s="351">
        <v>0</v>
      </c>
      <c r="E111" s="365">
        <f t="shared" si="1"/>
        <v>0</v>
      </c>
    </row>
    <row r="112" spans="2:5" x14ac:dyDescent="0.2">
      <c r="B112" s="364" t="s">
        <v>579</v>
      </c>
      <c r="C112" s="364">
        <v>0</v>
      </c>
      <c r="D112" s="351">
        <v>0</v>
      </c>
      <c r="E112" s="365">
        <f t="shared" si="1"/>
        <v>0</v>
      </c>
    </row>
    <row r="113" spans="2:5" x14ac:dyDescent="0.2">
      <c r="B113" s="364" t="s">
        <v>580</v>
      </c>
      <c r="C113" s="364">
        <v>0</v>
      </c>
      <c r="D113" s="351">
        <v>0</v>
      </c>
      <c r="E113" s="365">
        <f t="shared" si="1"/>
        <v>0</v>
      </c>
    </row>
    <row r="114" spans="2:5" x14ac:dyDescent="0.2">
      <c r="B114" s="356" t="s">
        <v>581</v>
      </c>
      <c r="C114" s="356">
        <v>2</v>
      </c>
      <c r="D114" s="356">
        <v>0</v>
      </c>
      <c r="E114" s="357">
        <f t="shared" si="1"/>
        <v>2</v>
      </c>
    </row>
    <row r="115" spans="2:5" x14ac:dyDescent="0.2">
      <c r="B115" s="356" t="s">
        <v>582</v>
      </c>
      <c r="C115" s="356">
        <v>0</v>
      </c>
      <c r="D115" s="356">
        <v>0</v>
      </c>
      <c r="E115" s="357">
        <f t="shared" si="1"/>
        <v>0</v>
      </c>
    </row>
    <row r="116" spans="2:5" x14ac:dyDescent="0.2">
      <c r="B116" s="356" t="s">
        <v>583</v>
      </c>
      <c r="C116" s="356">
        <v>0</v>
      </c>
      <c r="D116" s="356">
        <v>0</v>
      </c>
      <c r="E116" s="357">
        <f t="shared" si="1"/>
        <v>0</v>
      </c>
    </row>
    <row r="117" spans="2:5" x14ac:dyDescent="0.2">
      <c r="B117" s="356" t="s">
        <v>584</v>
      </c>
      <c r="C117" s="356">
        <v>1</v>
      </c>
      <c r="D117" s="356">
        <v>0</v>
      </c>
      <c r="E117" s="357">
        <f t="shared" si="1"/>
        <v>1</v>
      </c>
    </row>
    <row r="118" spans="2:5" x14ac:dyDescent="0.2">
      <c r="B118" s="356" t="s">
        <v>585</v>
      </c>
      <c r="C118" s="356">
        <v>1</v>
      </c>
      <c r="D118" s="356">
        <v>0</v>
      </c>
      <c r="E118" s="357">
        <f t="shared" si="1"/>
        <v>1</v>
      </c>
    </row>
    <row r="119" spans="2:5" x14ac:dyDescent="0.2">
      <c r="B119" s="364" t="s">
        <v>586</v>
      </c>
      <c r="C119" s="364">
        <v>0</v>
      </c>
      <c r="D119" s="351">
        <v>0</v>
      </c>
      <c r="E119" s="365">
        <f t="shared" si="1"/>
        <v>0</v>
      </c>
    </row>
    <row r="120" spans="2:5" x14ac:dyDescent="0.2">
      <c r="B120" s="364" t="s">
        <v>587</v>
      </c>
      <c r="C120" s="364">
        <v>3</v>
      </c>
      <c r="D120" s="351">
        <v>0</v>
      </c>
      <c r="E120" s="365">
        <f t="shared" si="1"/>
        <v>3</v>
      </c>
    </row>
    <row r="121" spans="2:5" x14ac:dyDescent="0.2">
      <c r="B121" s="364" t="s">
        <v>588</v>
      </c>
      <c r="C121" s="364">
        <v>1</v>
      </c>
      <c r="D121" s="351">
        <v>0</v>
      </c>
      <c r="E121" s="365">
        <f t="shared" si="1"/>
        <v>1</v>
      </c>
    </row>
    <row r="122" spans="2:5" x14ac:dyDescent="0.2">
      <c r="B122" s="364" t="s">
        <v>589</v>
      </c>
      <c r="C122" s="364">
        <v>2</v>
      </c>
      <c r="D122" s="351">
        <v>0</v>
      </c>
      <c r="E122" s="365">
        <f t="shared" si="1"/>
        <v>2</v>
      </c>
    </row>
    <row r="123" spans="2:5" x14ac:dyDescent="0.2">
      <c r="B123" s="364" t="s">
        <v>590</v>
      </c>
      <c r="C123" s="364">
        <v>1</v>
      </c>
      <c r="D123" s="351">
        <v>0</v>
      </c>
      <c r="E123" s="365">
        <f t="shared" si="1"/>
        <v>1</v>
      </c>
    </row>
    <row r="124" spans="2:5" x14ac:dyDescent="0.2">
      <c r="B124" s="356" t="s">
        <v>591</v>
      </c>
      <c r="C124" s="356">
        <v>1</v>
      </c>
      <c r="D124" s="356">
        <v>0</v>
      </c>
      <c r="E124" s="357">
        <f t="shared" si="1"/>
        <v>1</v>
      </c>
    </row>
    <row r="125" spans="2:5" x14ac:dyDescent="0.2">
      <c r="B125" s="356" t="s">
        <v>592</v>
      </c>
      <c r="C125" s="356">
        <v>0</v>
      </c>
      <c r="D125" s="356">
        <v>0</v>
      </c>
      <c r="E125" s="357">
        <f t="shared" si="1"/>
        <v>0</v>
      </c>
    </row>
    <row r="126" spans="2:5" x14ac:dyDescent="0.2">
      <c r="B126" s="356" t="s">
        <v>593</v>
      </c>
      <c r="C126" s="356">
        <v>1</v>
      </c>
      <c r="D126" s="356">
        <v>0</v>
      </c>
      <c r="E126" s="357">
        <f t="shared" si="1"/>
        <v>1</v>
      </c>
    </row>
    <row r="127" spans="2:5" x14ac:dyDescent="0.2">
      <c r="B127" s="356" t="s">
        <v>594</v>
      </c>
      <c r="C127" s="356">
        <v>7</v>
      </c>
      <c r="D127" s="356">
        <v>0</v>
      </c>
      <c r="E127" s="357">
        <f t="shared" si="1"/>
        <v>7</v>
      </c>
    </row>
    <row r="128" spans="2:5" x14ac:dyDescent="0.2">
      <c r="B128" s="356" t="s">
        <v>595</v>
      </c>
      <c r="C128" s="356">
        <v>0</v>
      </c>
      <c r="D128" s="356">
        <v>0</v>
      </c>
      <c r="E128" s="357">
        <f t="shared" si="1"/>
        <v>0</v>
      </c>
    </row>
    <row r="129" spans="2:5" x14ac:dyDescent="0.2">
      <c r="B129" s="364" t="s">
        <v>596</v>
      </c>
      <c r="C129" s="364">
        <v>1</v>
      </c>
      <c r="D129" s="351">
        <v>0</v>
      </c>
      <c r="E129" s="365">
        <f t="shared" si="1"/>
        <v>1</v>
      </c>
    </row>
    <row r="130" spans="2:5" x14ac:dyDescent="0.2">
      <c r="B130" s="364" t="s">
        <v>597</v>
      </c>
      <c r="C130" s="364">
        <v>0</v>
      </c>
      <c r="D130" s="351">
        <v>0</v>
      </c>
      <c r="E130" s="365">
        <f t="shared" si="1"/>
        <v>0</v>
      </c>
    </row>
    <row r="131" spans="2:5" x14ac:dyDescent="0.2">
      <c r="B131" s="364" t="s">
        <v>598</v>
      </c>
      <c r="C131" s="364">
        <v>1</v>
      </c>
      <c r="D131" s="351">
        <v>0</v>
      </c>
      <c r="E131" s="365">
        <f t="shared" si="1"/>
        <v>1</v>
      </c>
    </row>
    <row r="132" spans="2:5" x14ac:dyDescent="0.2">
      <c r="B132" s="364" t="s">
        <v>599</v>
      </c>
      <c r="C132" s="364">
        <v>1</v>
      </c>
      <c r="D132" s="351">
        <v>0</v>
      </c>
      <c r="E132" s="365">
        <f t="shared" si="1"/>
        <v>1</v>
      </c>
    </row>
    <row r="133" spans="2:5" x14ac:dyDescent="0.2">
      <c r="B133" s="364" t="s">
        <v>600</v>
      </c>
      <c r="C133" s="364">
        <v>1</v>
      </c>
      <c r="D133" s="351">
        <v>0</v>
      </c>
      <c r="E133" s="365">
        <f t="shared" si="1"/>
        <v>1</v>
      </c>
    </row>
    <row r="134" spans="2:5" x14ac:dyDescent="0.2">
      <c r="B134" s="356" t="s">
        <v>601</v>
      </c>
      <c r="C134" s="356">
        <v>0</v>
      </c>
      <c r="D134" s="356">
        <v>0</v>
      </c>
      <c r="E134" s="357">
        <f t="shared" si="1"/>
        <v>0</v>
      </c>
    </row>
    <row r="135" spans="2:5" x14ac:dyDescent="0.2">
      <c r="B135" s="356" t="s">
        <v>602</v>
      </c>
      <c r="C135" s="356">
        <v>1</v>
      </c>
      <c r="D135" s="356">
        <v>0</v>
      </c>
      <c r="E135" s="357">
        <f t="shared" si="1"/>
        <v>1</v>
      </c>
    </row>
    <row r="136" spans="2:5" x14ac:dyDescent="0.2">
      <c r="B136" s="356" t="s">
        <v>603</v>
      </c>
      <c r="C136" s="356">
        <v>1</v>
      </c>
      <c r="D136" s="356">
        <v>0</v>
      </c>
      <c r="E136" s="357">
        <f t="shared" si="1"/>
        <v>1</v>
      </c>
    </row>
    <row r="137" spans="2:5" x14ac:dyDescent="0.2">
      <c r="B137" s="356" t="s">
        <v>604</v>
      </c>
      <c r="C137" s="356">
        <v>0</v>
      </c>
      <c r="D137" s="356">
        <v>0</v>
      </c>
      <c r="E137" s="357">
        <f t="shared" si="1"/>
        <v>0</v>
      </c>
    </row>
    <row r="138" spans="2:5" x14ac:dyDescent="0.2">
      <c r="B138" s="356" t="s">
        <v>605</v>
      </c>
      <c r="C138" s="356">
        <v>0</v>
      </c>
      <c r="D138" s="356">
        <v>0</v>
      </c>
      <c r="E138" s="357">
        <f t="shared" si="1"/>
        <v>0</v>
      </c>
    </row>
    <row r="139" spans="2:5" x14ac:dyDescent="0.2">
      <c r="B139" s="364" t="s">
        <v>606</v>
      </c>
      <c r="C139" s="364">
        <v>1</v>
      </c>
      <c r="D139" s="351">
        <v>0</v>
      </c>
      <c r="E139" s="365">
        <f t="shared" si="1"/>
        <v>1</v>
      </c>
    </row>
    <row r="140" spans="2:5" x14ac:dyDescent="0.2">
      <c r="B140" s="364" t="s">
        <v>607</v>
      </c>
      <c r="C140" s="364">
        <v>0</v>
      </c>
      <c r="D140" s="351">
        <v>0</v>
      </c>
      <c r="E140" s="365">
        <f t="shared" si="1"/>
        <v>0</v>
      </c>
    </row>
    <row r="141" spans="2:5" x14ac:dyDescent="0.2">
      <c r="B141" s="364" t="s">
        <v>608</v>
      </c>
      <c r="C141" s="364">
        <v>0</v>
      </c>
      <c r="D141" s="351">
        <v>0</v>
      </c>
      <c r="E141" s="365">
        <f t="shared" si="1"/>
        <v>0</v>
      </c>
    </row>
    <row r="142" spans="2:5" x14ac:dyDescent="0.2">
      <c r="B142" s="364" t="s">
        <v>609</v>
      </c>
      <c r="C142" s="364">
        <v>1</v>
      </c>
      <c r="D142" s="351">
        <v>0</v>
      </c>
      <c r="E142" s="365">
        <f t="shared" si="1"/>
        <v>1</v>
      </c>
    </row>
    <row r="143" spans="2:5" x14ac:dyDescent="0.2">
      <c r="B143" s="364" t="s">
        <v>610</v>
      </c>
      <c r="C143" s="364">
        <v>0</v>
      </c>
      <c r="D143" s="351">
        <v>0</v>
      </c>
      <c r="E143" s="365">
        <f t="shared" si="1"/>
        <v>0</v>
      </c>
    </row>
    <row r="144" spans="2:5" x14ac:dyDescent="0.2">
      <c r="B144" s="356" t="s">
        <v>611</v>
      </c>
      <c r="C144" s="356">
        <v>0</v>
      </c>
      <c r="D144" s="356">
        <v>0</v>
      </c>
      <c r="E144" s="357">
        <f t="shared" si="1"/>
        <v>0</v>
      </c>
    </row>
    <row r="145" spans="2:5" x14ac:dyDescent="0.2">
      <c r="B145" s="356" t="s">
        <v>612</v>
      </c>
      <c r="C145" s="356">
        <v>0</v>
      </c>
      <c r="D145" s="356">
        <v>0</v>
      </c>
      <c r="E145" s="357">
        <f t="shared" ref="E145:E186" si="2">+C145+D145</f>
        <v>0</v>
      </c>
    </row>
    <row r="146" spans="2:5" x14ac:dyDescent="0.2">
      <c r="B146" s="356" t="s">
        <v>613</v>
      </c>
      <c r="C146" s="356">
        <v>0</v>
      </c>
      <c r="D146" s="356">
        <v>0</v>
      </c>
      <c r="E146" s="357">
        <f t="shared" si="2"/>
        <v>0</v>
      </c>
    </row>
    <row r="147" spans="2:5" x14ac:dyDescent="0.2">
      <c r="B147" s="356" t="s">
        <v>614</v>
      </c>
      <c r="C147" s="356">
        <v>1</v>
      </c>
      <c r="D147" s="356">
        <v>0</v>
      </c>
      <c r="E147" s="357">
        <f t="shared" si="2"/>
        <v>1</v>
      </c>
    </row>
    <row r="148" spans="2:5" x14ac:dyDescent="0.2">
      <c r="B148" s="356" t="s">
        <v>615</v>
      </c>
      <c r="C148" s="356">
        <v>1</v>
      </c>
      <c r="D148" s="356">
        <v>0</v>
      </c>
      <c r="E148" s="357">
        <f t="shared" si="2"/>
        <v>1</v>
      </c>
    </row>
    <row r="149" spans="2:5" x14ac:dyDescent="0.2">
      <c r="B149" s="364" t="s">
        <v>616</v>
      </c>
      <c r="C149" s="364">
        <v>1</v>
      </c>
      <c r="D149" s="351">
        <v>0</v>
      </c>
      <c r="E149" s="365">
        <f t="shared" si="2"/>
        <v>1</v>
      </c>
    </row>
    <row r="150" spans="2:5" x14ac:dyDescent="0.2">
      <c r="B150" s="364" t="s">
        <v>617</v>
      </c>
      <c r="C150" s="364">
        <v>1</v>
      </c>
      <c r="D150" s="351">
        <v>0</v>
      </c>
      <c r="E150" s="365">
        <f t="shared" si="2"/>
        <v>1</v>
      </c>
    </row>
    <row r="151" spans="2:5" x14ac:dyDescent="0.2">
      <c r="B151" s="364" t="s">
        <v>618</v>
      </c>
      <c r="C151" s="364">
        <v>0</v>
      </c>
      <c r="D151" s="351">
        <v>0</v>
      </c>
      <c r="E151" s="365">
        <f t="shared" si="2"/>
        <v>0</v>
      </c>
    </row>
    <row r="152" spans="2:5" x14ac:dyDescent="0.2">
      <c r="B152" s="364" t="s">
        <v>619</v>
      </c>
      <c r="C152" s="364">
        <v>1</v>
      </c>
      <c r="D152" s="351">
        <v>0</v>
      </c>
      <c r="E152" s="365">
        <f t="shared" si="2"/>
        <v>1</v>
      </c>
    </row>
    <row r="153" spans="2:5" x14ac:dyDescent="0.2">
      <c r="B153" s="364" t="s">
        <v>620</v>
      </c>
      <c r="C153" s="364">
        <v>3</v>
      </c>
      <c r="D153" s="351">
        <v>0</v>
      </c>
      <c r="E153" s="365">
        <f t="shared" si="2"/>
        <v>3</v>
      </c>
    </row>
    <row r="154" spans="2:5" x14ac:dyDescent="0.2">
      <c r="B154" s="356" t="s">
        <v>621</v>
      </c>
      <c r="C154" s="356">
        <v>0</v>
      </c>
      <c r="D154" s="356">
        <v>0</v>
      </c>
      <c r="E154" s="357">
        <f t="shared" si="2"/>
        <v>0</v>
      </c>
    </row>
    <row r="155" spans="2:5" x14ac:dyDescent="0.2">
      <c r="B155" s="356" t="s">
        <v>622</v>
      </c>
      <c r="C155" s="356">
        <v>2</v>
      </c>
      <c r="D155" s="356">
        <v>0</v>
      </c>
      <c r="E155" s="357">
        <f t="shared" si="2"/>
        <v>2</v>
      </c>
    </row>
    <row r="156" spans="2:5" x14ac:dyDescent="0.2">
      <c r="B156" s="356" t="s">
        <v>623</v>
      </c>
      <c r="C156" s="356">
        <v>0</v>
      </c>
      <c r="D156" s="356">
        <v>0</v>
      </c>
      <c r="E156" s="357">
        <f t="shared" si="2"/>
        <v>0</v>
      </c>
    </row>
    <row r="157" spans="2:5" x14ac:dyDescent="0.2">
      <c r="B157" s="356" t="s">
        <v>624</v>
      </c>
      <c r="C157" s="356">
        <v>0</v>
      </c>
      <c r="D157" s="356">
        <v>0</v>
      </c>
      <c r="E157" s="357">
        <f t="shared" si="2"/>
        <v>0</v>
      </c>
    </row>
    <row r="158" spans="2:5" x14ac:dyDescent="0.2">
      <c r="B158" s="356" t="s">
        <v>625</v>
      </c>
      <c r="C158" s="356">
        <v>0</v>
      </c>
      <c r="D158" s="356">
        <v>0</v>
      </c>
      <c r="E158" s="357">
        <f t="shared" si="2"/>
        <v>0</v>
      </c>
    </row>
    <row r="159" spans="2:5" x14ac:dyDescent="0.2">
      <c r="B159" s="364" t="s">
        <v>626</v>
      </c>
      <c r="C159" s="364">
        <v>0</v>
      </c>
      <c r="D159" s="351">
        <v>0</v>
      </c>
      <c r="E159" s="365">
        <f t="shared" si="2"/>
        <v>0</v>
      </c>
    </row>
    <row r="160" spans="2:5" x14ac:dyDescent="0.2">
      <c r="B160" s="364" t="s">
        <v>627</v>
      </c>
      <c r="C160" s="364">
        <v>0</v>
      </c>
      <c r="D160" s="351">
        <v>0</v>
      </c>
      <c r="E160" s="365">
        <f t="shared" si="2"/>
        <v>0</v>
      </c>
    </row>
    <row r="161" spans="2:5" x14ac:dyDescent="0.2">
      <c r="B161" s="364" t="s">
        <v>628</v>
      </c>
      <c r="C161" s="364">
        <v>0</v>
      </c>
      <c r="D161" s="351">
        <v>0</v>
      </c>
      <c r="E161" s="365">
        <f t="shared" si="2"/>
        <v>0</v>
      </c>
    </row>
    <row r="162" spans="2:5" x14ac:dyDescent="0.2">
      <c r="B162" s="364" t="s">
        <v>629</v>
      </c>
      <c r="C162" s="364">
        <v>1</v>
      </c>
      <c r="D162" s="351">
        <v>0</v>
      </c>
      <c r="E162" s="365">
        <f t="shared" si="2"/>
        <v>1</v>
      </c>
    </row>
    <row r="163" spans="2:5" x14ac:dyDescent="0.2">
      <c r="B163" s="364" t="s">
        <v>630</v>
      </c>
      <c r="C163" s="364">
        <v>0</v>
      </c>
      <c r="D163" s="351">
        <v>0</v>
      </c>
      <c r="E163" s="365">
        <f t="shared" si="2"/>
        <v>0</v>
      </c>
    </row>
    <row r="164" spans="2:5" x14ac:dyDescent="0.2">
      <c r="B164" s="356" t="s">
        <v>631</v>
      </c>
      <c r="C164" s="356">
        <v>0</v>
      </c>
      <c r="D164" s="356">
        <v>0</v>
      </c>
      <c r="E164" s="357">
        <f t="shared" si="2"/>
        <v>0</v>
      </c>
    </row>
    <row r="165" spans="2:5" x14ac:dyDescent="0.2">
      <c r="B165" s="356" t="s">
        <v>632</v>
      </c>
      <c r="C165" s="356">
        <v>0</v>
      </c>
      <c r="D165" s="356">
        <v>0</v>
      </c>
      <c r="E165" s="357">
        <f t="shared" si="2"/>
        <v>0</v>
      </c>
    </row>
    <row r="166" spans="2:5" x14ac:dyDescent="0.2">
      <c r="B166" s="356" t="s">
        <v>633</v>
      </c>
      <c r="C166" s="356">
        <v>1</v>
      </c>
      <c r="D166" s="356">
        <v>0</v>
      </c>
      <c r="E166" s="357">
        <f t="shared" si="2"/>
        <v>1</v>
      </c>
    </row>
    <row r="167" spans="2:5" x14ac:dyDescent="0.2">
      <c r="B167" s="356" t="s">
        <v>634</v>
      </c>
      <c r="C167" s="356">
        <v>1</v>
      </c>
      <c r="D167" s="356">
        <v>0</v>
      </c>
      <c r="E167" s="357">
        <f t="shared" si="2"/>
        <v>1</v>
      </c>
    </row>
    <row r="168" spans="2:5" x14ac:dyDescent="0.2">
      <c r="B168" s="356" t="s">
        <v>635</v>
      </c>
      <c r="C168" s="356">
        <v>0</v>
      </c>
      <c r="D168" s="356">
        <v>0</v>
      </c>
      <c r="E168" s="357">
        <f t="shared" si="2"/>
        <v>0</v>
      </c>
    </row>
    <row r="169" spans="2:5" x14ac:dyDescent="0.2">
      <c r="B169" s="364" t="s">
        <v>636</v>
      </c>
      <c r="C169" s="364">
        <v>1</v>
      </c>
      <c r="D169" s="351">
        <v>0</v>
      </c>
      <c r="E169" s="365">
        <f t="shared" si="2"/>
        <v>1</v>
      </c>
    </row>
    <row r="170" spans="2:5" x14ac:dyDescent="0.2">
      <c r="B170" s="364" t="s">
        <v>637</v>
      </c>
      <c r="C170" s="364">
        <v>1</v>
      </c>
      <c r="D170" s="351">
        <v>0</v>
      </c>
      <c r="E170" s="365">
        <f t="shared" si="2"/>
        <v>1</v>
      </c>
    </row>
    <row r="171" spans="2:5" x14ac:dyDescent="0.2">
      <c r="B171" s="364" t="s">
        <v>638</v>
      </c>
      <c r="C171" s="364">
        <v>1</v>
      </c>
      <c r="D171" s="351">
        <v>0</v>
      </c>
      <c r="E171" s="365">
        <f t="shared" si="2"/>
        <v>1</v>
      </c>
    </row>
    <row r="172" spans="2:5" x14ac:dyDescent="0.2">
      <c r="B172" s="364" t="s">
        <v>639</v>
      </c>
      <c r="C172" s="364">
        <v>0</v>
      </c>
      <c r="D172" s="351">
        <v>0</v>
      </c>
      <c r="E172" s="365">
        <f t="shared" si="2"/>
        <v>0</v>
      </c>
    </row>
    <row r="173" spans="2:5" x14ac:dyDescent="0.2">
      <c r="B173" s="364" t="s">
        <v>640</v>
      </c>
      <c r="C173" s="364">
        <v>1</v>
      </c>
      <c r="D173" s="351">
        <v>0</v>
      </c>
      <c r="E173" s="365">
        <f t="shared" si="2"/>
        <v>1</v>
      </c>
    </row>
    <row r="174" spans="2:5" x14ac:dyDescent="0.2">
      <c r="B174" s="356" t="s">
        <v>641</v>
      </c>
      <c r="C174" s="356">
        <v>1</v>
      </c>
      <c r="D174" s="356">
        <v>0</v>
      </c>
      <c r="E174" s="357">
        <f t="shared" si="2"/>
        <v>1</v>
      </c>
    </row>
    <row r="175" spans="2:5" x14ac:dyDescent="0.2">
      <c r="B175" s="356" t="s">
        <v>642</v>
      </c>
      <c r="C175" s="356">
        <v>2</v>
      </c>
      <c r="D175" s="356">
        <v>0</v>
      </c>
      <c r="E175" s="357">
        <f t="shared" si="2"/>
        <v>2</v>
      </c>
    </row>
    <row r="176" spans="2:5" x14ac:dyDescent="0.2">
      <c r="B176" s="356" t="s">
        <v>643</v>
      </c>
      <c r="C176" s="356">
        <v>2</v>
      </c>
      <c r="D176" s="356">
        <v>0</v>
      </c>
      <c r="E176" s="357">
        <f t="shared" si="2"/>
        <v>2</v>
      </c>
    </row>
    <row r="177" spans="2:5" x14ac:dyDescent="0.2">
      <c r="B177" s="356" t="s">
        <v>644</v>
      </c>
      <c r="C177" s="356">
        <v>0</v>
      </c>
      <c r="D177" s="356">
        <v>0</v>
      </c>
      <c r="E177" s="357">
        <f t="shared" si="2"/>
        <v>0</v>
      </c>
    </row>
    <row r="178" spans="2:5" x14ac:dyDescent="0.2">
      <c r="B178" s="356" t="s">
        <v>645</v>
      </c>
      <c r="C178" s="356">
        <v>0</v>
      </c>
      <c r="D178" s="356">
        <v>0</v>
      </c>
      <c r="E178" s="357">
        <f t="shared" si="2"/>
        <v>0</v>
      </c>
    </row>
    <row r="179" spans="2:5" x14ac:dyDescent="0.2">
      <c r="B179" s="364" t="s">
        <v>646</v>
      </c>
      <c r="C179" s="364">
        <v>0</v>
      </c>
      <c r="D179" s="351">
        <v>0</v>
      </c>
      <c r="E179" s="365">
        <f t="shared" si="2"/>
        <v>0</v>
      </c>
    </row>
    <row r="180" spans="2:5" x14ac:dyDescent="0.2">
      <c r="B180" s="364" t="s">
        <v>647</v>
      </c>
      <c r="C180" s="364">
        <v>0</v>
      </c>
      <c r="D180" s="351">
        <v>0</v>
      </c>
      <c r="E180" s="365">
        <f t="shared" si="2"/>
        <v>0</v>
      </c>
    </row>
    <row r="181" spans="2:5" x14ac:dyDescent="0.2">
      <c r="B181" s="364" t="s">
        <v>648</v>
      </c>
      <c r="C181" s="364">
        <v>1</v>
      </c>
      <c r="D181" s="351">
        <v>0</v>
      </c>
      <c r="E181" s="365">
        <f t="shared" si="2"/>
        <v>1</v>
      </c>
    </row>
    <row r="182" spans="2:5" x14ac:dyDescent="0.2">
      <c r="B182" s="364" t="s">
        <v>649</v>
      </c>
      <c r="C182" s="364">
        <v>1</v>
      </c>
      <c r="D182" s="351">
        <v>0</v>
      </c>
      <c r="E182" s="365">
        <f t="shared" si="2"/>
        <v>1</v>
      </c>
    </row>
    <row r="183" spans="2:5" x14ac:dyDescent="0.2">
      <c r="B183" s="364" t="s">
        <v>650</v>
      </c>
      <c r="C183" s="364">
        <v>1</v>
      </c>
      <c r="D183" s="351">
        <v>0</v>
      </c>
      <c r="E183" s="365">
        <f t="shared" si="2"/>
        <v>1</v>
      </c>
    </row>
    <row r="184" spans="2:5" x14ac:dyDescent="0.2">
      <c r="B184" s="356" t="s">
        <v>651</v>
      </c>
      <c r="C184" s="356">
        <v>0</v>
      </c>
      <c r="D184" s="356">
        <v>0</v>
      </c>
      <c r="E184" s="357">
        <f t="shared" si="2"/>
        <v>0</v>
      </c>
    </row>
    <row r="185" spans="2:5" x14ac:dyDescent="0.2">
      <c r="B185" s="356" t="s">
        <v>652</v>
      </c>
      <c r="C185" s="356">
        <v>1</v>
      </c>
      <c r="D185" s="356">
        <v>0</v>
      </c>
      <c r="E185" s="357">
        <f t="shared" si="2"/>
        <v>1</v>
      </c>
    </row>
    <row r="186" spans="2:5" x14ac:dyDescent="0.2">
      <c r="B186" s="356" t="s">
        <v>653</v>
      </c>
      <c r="C186" s="356">
        <v>0</v>
      </c>
      <c r="D186" s="356">
        <v>0</v>
      </c>
      <c r="E186" s="357">
        <f t="shared" si="2"/>
        <v>0</v>
      </c>
    </row>
    <row r="187" spans="2:5" x14ac:dyDescent="0.2">
      <c r="B187" s="356" t="s">
        <v>654</v>
      </c>
      <c r="C187" s="356">
        <v>1</v>
      </c>
      <c r="D187" s="356">
        <v>0</v>
      </c>
      <c r="E187" s="357">
        <f>+C187+D187</f>
        <v>1</v>
      </c>
    </row>
    <row r="188" spans="2:5" ht="13.5" thickBot="1" x14ac:dyDescent="0.25">
      <c r="B188" s="359"/>
      <c r="C188" s="359"/>
      <c r="D188" s="359"/>
      <c r="E188" s="359"/>
    </row>
    <row r="189" spans="2:5" x14ac:dyDescent="0.2">
      <c r="B189" s="366" t="s">
        <v>18</v>
      </c>
    </row>
    <row r="190" spans="2:5" x14ac:dyDescent="0.2">
      <c r="B190" s="163" t="s">
        <v>358</v>
      </c>
    </row>
  </sheetData>
  <mergeCells count="2">
    <mergeCell ref="B6:E6"/>
    <mergeCell ref="B8:E8"/>
  </mergeCells>
  <pageMargins left="0.78740157480314965" right="0.74803149606299213" top="0.59055118110236227" bottom="0.59055118110236227" header="0" footer="0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965B-3E64-4BF5-A895-ECB506C3B79E}">
  <dimension ref="B1:J96"/>
  <sheetViews>
    <sheetView workbookViewId="0"/>
  </sheetViews>
  <sheetFormatPr baseColWidth="10" defaultRowHeight="12.75" x14ac:dyDescent="0.2"/>
  <cols>
    <col min="1" max="1" width="1.7109375" style="146" customWidth="1"/>
    <col min="2" max="2" width="25.7109375" style="280" customWidth="1"/>
    <col min="3" max="5" width="16.7109375" style="280" customWidth="1"/>
    <col min="6" max="16384" width="11.42578125" style="146"/>
  </cols>
  <sheetData>
    <row r="1" spans="2:10" s="3" customFormat="1" ht="18.75" customHeight="1" x14ac:dyDescent="0.25"/>
    <row r="2" spans="2:10" s="3" customFormat="1" ht="15.75" customHeight="1" x14ac:dyDescent="0.25"/>
    <row r="3" spans="2:10" s="3" customFormat="1" ht="15.75" customHeight="1" x14ac:dyDescent="0.25"/>
    <row r="4" spans="2:10" s="3" customFormat="1" ht="14.25" x14ac:dyDescent="0.25"/>
    <row r="5" spans="2:10" s="3" customFormat="1" ht="15.75" customHeight="1" x14ac:dyDescent="0.25">
      <c r="G5" s="33"/>
      <c r="H5" s="33"/>
      <c r="I5" s="33"/>
    </row>
    <row r="6" spans="2:10" s="3" customFormat="1" ht="36.75" customHeight="1" x14ac:dyDescent="0.25">
      <c r="B6" s="383" t="s">
        <v>0</v>
      </c>
      <c r="C6" s="383"/>
      <c r="D6" s="383"/>
      <c r="E6" s="383"/>
      <c r="F6" s="7"/>
      <c r="G6" s="7"/>
      <c r="H6" s="7"/>
      <c r="I6" s="7"/>
      <c r="J6" s="7"/>
    </row>
    <row r="8" spans="2:10" x14ac:dyDescent="0.2">
      <c r="B8" s="429" t="s">
        <v>655</v>
      </c>
      <c r="C8" s="419"/>
      <c r="D8" s="419"/>
      <c r="E8" s="420"/>
    </row>
    <row r="9" spans="2:10" x14ac:dyDescent="0.2">
      <c r="B9" s="362"/>
      <c r="C9" s="362"/>
      <c r="D9" s="362"/>
      <c r="E9" s="362"/>
    </row>
    <row r="10" spans="2:10" ht="25.5" x14ac:dyDescent="0.2">
      <c r="B10" s="349"/>
      <c r="C10" s="349" t="s">
        <v>42</v>
      </c>
      <c r="D10" s="349" t="s">
        <v>43</v>
      </c>
      <c r="E10" s="349" t="s">
        <v>254</v>
      </c>
    </row>
    <row r="11" spans="2:10" x14ac:dyDescent="0.2">
      <c r="B11" s="352"/>
      <c r="C11" s="352"/>
      <c r="D11" s="352"/>
      <c r="E11" s="352"/>
    </row>
    <row r="12" spans="2:10" s="280" customFormat="1" x14ac:dyDescent="0.2">
      <c r="B12" s="367" t="s">
        <v>255</v>
      </c>
      <c r="C12" s="354">
        <f>SUM(C14:C93)</f>
        <v>86</v>
      </c>
      <c r="D12" s="354">
        <v>0</v>
      </c>
      <c r="E12" s="354">
        <f>+C12+D12</f>
        <v>86</v>
      </c>
    </row>
    <row r="13" spans="2:10" x14ac:dyDescent="0.2">
      <c r="B13" s="352"/>
      <c r="C13" s="352"/>
      <c r="D13" s="352"/>
      <c r="E13" s="352"/>
    </row>
    <row r="14" spans="2:10" x14ac:dyDescent="0.2">
      <c r="B14" s="356" t="s">
        <v>656</v>
      </c>
      <c r="C14" s="356">
        <v>1</v>
      </c>
      <c r="D14" s="356">
        <v>0</v>
      </c>
      <c r="E14" s="357">
        <f>+D14+C14</f>
        <v>1</v>
      </c>
    </row>
    <row r="15" spans="2:10" x14ac:dyDescent="0.2">
      <c r="B15" s="356" t="s">
        <v>657</v>
      </c>
      <c r="C15" s="356">
        <v>2</v>
      </c>
      <c r="D15" s="356">
        <v>0</v>
      </c>
      <c r="E15" s="357">
        <f t="shared" ref="E15:E78" si="0">+D15+C15</f>
        <v>2</v>
      </c>
    </row>
    <row r="16" spans="2:10" x14ac:dyDescent="0.2">
      <c r="B16" s="356" t="s">
        <v>658</v>
      </c>
      <c r="C16" s="356">
        <v>0</v>
      </c>
      <c r="D16" s="356">
        <v>0</v>
      </c>
      <c r="E16" s="357">
        <f t="shared" si="0"/>
        <v>0</v>
      </c>
    </row>
    <row r="17" spans="2:5" x14ac:dyDescent="0.2">
      <c r="B17" s="356" t="s">
        <v>659</v>
      </c>
      <c r="C17" s="356">
        <v>1</v>
      </c>
      <c r="D17" s="356">
        <v>0</v>
      </c>
      <c r="E17" s="357">
        <f t="shared" si="0"/>
        <v>1</v>
      </c>
    </row>
    <row r="18" spans="2:5" x14ac:dyDescent="0.2">
      <c r="B18" s="356" t="s">
        <v>660</v>
      </c>
      <c r="C18" s="356">
        <v>3</v>
      </c>
      <c r="D18" s="356">
        <v>0</v>
      </c>
      <c r="E18" s="357">
        <f t="shared" si="0"/>
        <v>3</v>
      </c>
    </row>
    <row r="19" spans="2:5" x14ac:dyDescent="0.2">
      <c r="B19" s="351" t="s">
        <v>661</v>
      </c>
      <c r="C19" s="351">
        <v>2</v>
      </c>
      <c r="D19" s="351">
        <v>0</v>
      </c>
      <c r="E19" s="358">
        <f t="shared" si="0"/>
        <v>2</v>
      </c>
    </row>
    <row r="20" spans="2:5" x14ac:dyDescent="0.2">
      <c r="B20" s="351" t="s">
        <v>662</v>
      </c>
      <c r="C20" s="351">
        <v>1</v>
      </c>
      <c r="D20" s="351">
        <v>0</v>
      </c>
      <c r="E20" s="358">
        <f t="shared" si="0"/>
        <v>1</v>
      </c>
    </row>
    <row r="21" spans="2:5" x14ac:dyDescent="0.2">
      <c r="B21" s="351" t="s">
        <v>663</v>
      </c>
      <c r="C21" s="351">
        <v>0</v>
      </c>
      <c r="D21" s="351">
        <v>0</v>
      </c>
      <c r="E21" s="358">
        <f t="shared" si="0"/>
        <v>0</v>
      </c>
    </row>
    <row r="22" spans="2:5" x14ac:dyDescent="0.2">
      <c r="B22" s="351" t="s">
        <v>664</v>
      </c>
      <c r="C22" s="351">
        <v>1</v>
      </c>
      <c r="D22" s="351">
        <v>0</v>
      </c>
      <c r="E22" s="358">
        <f t="shared" si="0"/>
        <v>1</v>
      </c>
    </row>
    <row r="23" spans="2:5" x14ac:dyDescent="0.2">
      <c r="B23" s="351" t="s">
        <v>665</v>
      </c>
      <c r="C23" s="351">
        <v>1</v>
      </c>
      <c r="D23" s="351">
        <v>0</v>
      </c>
      <c r="E23" s="358">
        <f t="shared" si="0"/>
        <v>1</v>
      </c>
    </row>
    <row r="24" spans="2:5" x14ac:dyDescent="0.2">
      <c r="B24" s="356" t="s">
        <v>666</v>
      </c>
      <c r="C24" s="356">
        <v>1</v>
      </c>
      <c r="D24" s="356">
        <v>0</v>
      </c>
      <c r="E24" s="357">
        <f t="shared" si="0"/>
        <v>1</v>
      </c>
    </row>
    <row r="25" spans="2:5" x14ac:dyDescent="0.2">
      <c r="B25" s="356" t="s">
        <v>667</v>
      </c>
      <c r="C25" s="356">
        <v>0</v>
      </c>
      <c r="D25" s="356">
        <v>0</v>
      </c>
      <c r="E25" s="357">
        <f t="shared" si="0"/>
        <v>0</v>
      </c>
    </row>
    <row r="26" spans="2:5" x14ac:dyDescent="0.2">
      <c r="B26" s="356" t="s">
        <v>668</v>
      </c>
      <c r="C26" s="356">
        <v>1</v>
      </c>
      <c r="D26" s="356">
        <v>0</v>
      </c>
      <c r="E26" s="357">
        <f t="shared" si="0"/>
        <v>1</v>
      </c>
    </row>
    <row r="27" spans="2:5" x14ac:dyDescent="0.2">
      <c r="B27" s="356" t="s">
        <v>669</v>
      </c>
      <c r="C27" s="356">
        <v>1</v>
      </c>
      <c r="D27" s="356">
        <v>0</v>
      </c>
      <c r="E27" s="357">
        <f t="shared" si="0"/>
        <v>1</v>
      </c>
    </row>
    <row r="28" spans="2:5" x14ac:dyDescent="0.2">
      <c r="B28" s="356" t="s">
        <v>670</v>
      </c>
      <c r="C28" s="356">
        <v>1</v>
      </c>
      <c r="D28" s="356">
        <v>0</v>
      </c>
      <c r="E28" s="357">
        <f t="shared" si="0"/>
        <v>1</v>
      </c>
    </row>
    <row r="29" spans="2:5" x14ac:dyDescent="0.2">
      <c r="B29" s="351" t="s">
        <v>671</v>
      </c>
      <c r="C29" s="351">
        <v>1</v>
      </c>
      <c r="D29" s="351">
        <v>0</v>
      </c>
      <c r="E29" s="358">
        <f t="shared" si="0"/>
        <v>1</v>
      </c>
    </row>
    <row r="30" spans="2:5" x14ac:dyDescent="0.2">
      <c r="B30" s="351" t="s">
        <v>672</v>
      </c>
      <c r="C30" s="351">
        <v>1</v>
      </c>
      <c r="D30" s="351">
        <v>0</v>
      </c>
      <c r="E30" s="358">
        <f t="shared" si="0"/>
        <v>1</v>
      </c>
    </row>
    <row r="31" spans="2:5" x14ac:dyDescent="0.2">
      <c r="B31" s="351" t="s">
        <v>673</v>
      </c>
      <c r="C31" s="351">
        <v>0</v>
      </c>
      <c r="D31" s="351">
        <v>0</v>
      </c>
      <c r="E31" s="358">
        <f t="shared" si="0"/>
        <v>0</v>
      </c>
    </row>
    <row r="32" spans="2:5" x14ac:dyDescent="0.2">
      <c r="B32" s="351" t="s">
        <v>674</v>
      </c>
      <c r="C32" s="351">
        <v>1</v>
      </c>
      <c r="D32" s="351">
        <v>0</v>
      </c>
      <c r="E32" s="358">
        <f t="shared" si="0"/>
        <v>1</v>
      </c>
    </row>
    <row r="33" spans="2:5" x14ac:dyDescent="0.2">
      <c r="B33" s="351" t="s">
        <v>675</v>
      </c>
      <c r="C33" s="351">
        <v>1</v>
      </c>
      <c r="D33" s="351">
        <v>0</v>
      </c>
      <c r="E33" s="358">
        <f t="shared" si="0"/>
        <v>1</v>
      </c>
    </row>
    <row r="34" spans="2:5" x14ac:dyDescent="0.2">
      <c r="B34" s="356" t="s">
        <v>676</v>
      </c>
      <c r="C34" s="356">
        <v>2</v>
      </c>
      <c r="D34" s="356">
        <v>0</v>
      </c>
      <c r="E34" s="357">
        <f t="shared" si="0"/>
        <v>2</v>
      </c>
    </row>
    <row r="35" spans="2:5" x14ac:dyDescent="0.2">
      <c r="B35" s="356" t="s">
        <v>677</v>
      </c>
      <c r="C35" s="356">
        <v>0</v>
      </c>
      <c r="D35" s="356">
        <v>0</v>
      </c>
      <c r="E35" s="357">
        <f t="shared" si="0"/>
        <v>0</v>
      </c>
    </row>
    <row r="36" spans="2:5" x14ac:dyDescent="0.2">
      <c r="B36" s="356" t="s">
        <v>678</v>
      </c>
      <c r="C36" s="356">
        <v>1</v>
      </c>
      <c r="D36" s="356">
        <v>0</v>
      </c>
      <c r="E36" s="357">
        <f t="shared" si="0"/>
        <v>1</v>
      </c>
    </row>
    <row r="37" spans="2:5" x14ac:dyDescent="0.2">
      <c r="B37" s="356" t="s">
        <v>679</v>
      </c>
      <c r="C37" s="356">
        <v>1</v>
      </c>
      <c r="D37" s="356">
        <v>0</v>
      </c>
      <c r="E37" s="357">
        <f t="shared" si="0"/>
        <v>1</v>
      </c>
    </row>
    <row r="38" spans="2:5" x14ac:dyDescent="0.2">
      <c r="B38" s="356" t="s">
        <v>680</v>
      </c>
      <c r="C38" s="356">
        <v>1</v>
      </c>
      <c r="D38" s="356">
        <v>0</v>
      </c>
      <c r="E38" s="357">
        <f t="shared" si="0"/>
        <v>1</v>
      </c>
    </row>
    <row r="39" spans="2:5" x14ac:dyDescent="0.2">
      <c r="B39" s="351" t="s">
        <v>681</v>
      </c>
      <c r="C39" s="351">
        <v>1</v>
      </c>
      <c r="D39" s="351">
        <v>0</v>
      </c>
      <c r="E39" s="358">
        <f t="shared" si="0"/>
        <v>1</v>
      </c>
    </row>
    <row r="40" spans="2:5" x14ac:dyDescent="0.2">
      <c r="B40" s="351" t="s">
        <v>682</v>
      </c>
      <c r="C40" s="351">
        <v>0</v>
      </c>
      <c r="D40" s="351">
        <v>0</v>
      </c>
      <c r="E40" s="358">
        <f t="shared" si="0"/>
        <v>0</v>
      </c>
    </row>
    <row r="41" spans="2:5" x14ac:dyDescent="0.2">
      <c r="B41" s="351" t="s">
        <v>683</v>
      </c>
      <c r="C41" s="351">
        <v>1</v>
      </c>
      <c r="D41" s="351">
        <v>0</v>
      </c>
      <c r="E41" s="358">
        <f t="shared" si="0"/>
        <v>1</v>
      </c>
    </row>
    <row r="42" spans="2:5" x14ac:dyDescent="0.2">
      <c r="B42" s="351" t="s">
        <v>684</v>
      </c>
      <c r="C42" s="351">
        <v>1</v>
      </c>
      <c r="D42" s="351">
        <v>0</v>
      </c>
      <c r="E42" s="358">
        <f t="shared" si="0"/>
        <v>1</v>
      </c>
    </row>
    <row r="43" spans="2:5" x14ac:dyDescent="0.2">
      <c r="B43" s="351" t="s">
        <v>685</v>
      </c>
      <c r="C43" s="351">
        <v>1</v>
      </c>
      <c r="D43" s="351">
        <v>0</v>
      </c>
      <c r="E43" s="358">
        <f t="shared" si="0"/>
        <v>1</v>
      </c>
    </row>
    <row r="44" spans="2:5" x14ac:dyDescent="0.2">
      <c r="B44" s="356" t="s">
        <v>686</v>
      </c>
      <c r="C44" s="356">
        <v>1</v>
      </c>
      <c r="D44" s="356">
        <v>0</v>
      </c>
      <c r="E44" s="357">
        <f t="shared" si="0"/>
        <v>1</v>
      </c>
    </row>
    <row r="45" spans="2:5" x14ac:dyDescent="0.2">
      <c r="B45" s="356" t="s">
        <v>687</v>
      </c>
      <c r="C45" s="356">
        <v>1</v>
      </c>
      <c r="D45" s="356">
        <v>0</v>
      </c>
      <c r="E45" s="357">
        <f t="shared" si="0"/>
        <v>1</v>
      </c>
    </row>
    <row r="46" spans="2:5" x14ac:dyDescent="0.2">
      <c r="B46" s="356" t="s">
        <v>688</v>
      </c>
      <c r="C46" s="356">
        <v>0</v>
      </c>
      <c r="D46" s="356">
        <v>0</v>
      </c>
      <c r="E46" s="357">
        <f t="shared" si="0"/>
        <v>0</v>
      </c>
    </row>
    <row r="47" spans="2:5" x14ac:dyDescent="0.2">
      <c r="B47" s="356" t="s">
        <v>689</v>
      </c>
      <c r="C47" s="356">
        <v>1</v>
      </c>
      <c r="D47" s="356">
        <v>0</v>
      </c>
      <c r="E47" s="357">
        <f t="shared" si="0"/>
        <v>1</v>
      </c>
    </row>
    <row r="48" spans="2:5" x14ac:dyDescent="0.2">
      <c r="B48" s="356" t="s">
        <v>690</v>
      </c>
      <c r="C48" s="356">
        <v>2</v>
      </c>
      <c r="D48" s="356">
        <v>0</v>
      </c>
      <c r="E48" s="357">
        <f t="shared" si="0"/>
        <v>2</v>
      </c>
    </row>
    <row r="49" spans="2:5" x14ac:dyDescent="0.2">
      <c r="B49" s="351" t="s">
        <v>691</v>
      </c>
      <c r="C49" s="351">
        <v>1</v>
      </c>
      <c r="D49" s="351">
        <v>0</v>
      </c>
      <c r="E49" s="358">
        <f t="shared" si="0"/>
        <v>1</v>
      </c>
    </row>
    <row r="50" spans="2:5" x14ac:dyDescent="0.2">
      <c r="B50" s="351" t="s">
        <v>692</v>
      </c>
      <c r="C50" s="351">
        <v>0</v>
      </c>
      <c r="D50" s="351">
        <v>0</v>
      </c>
      <c r="E50" s="358">
        <f t="shared" si="0"/>
        <v>0</v>
      </c>
    </row>
    <row r="51" spans="2:5" x14ac:dyDescent="0.2">
      <c r="B51" s="351" t="s">
        <v>693</v>
      </c>
      <c r="C51" s="351">
        <v>1</v>
      </c>
      <c r="D51" s="351">
        <v>0</v>
      </c>
      <c r="E51" s="358">
        <f t="shared" si="0"/>
        <v>1</v>
      </c>
    </row>
    <row r="52" spans="2:5" x14ac:dyDescent="0.2">
      <c r="B52" s="351" t="s">
        <v>694</v>
      </c>
      <c r="C52" s="351">
        <v>1</v>
      </c>
      <c r="D52" s="351">
        <v>0</v>
      </c>
      <c r="E52" s="358">
        <f t="shared" si="0"/>
        <v>1</v>
      </c>
    </row>
    <row r="53" spans="2:5" x14ac:dyDescent="0.2">
      <c r="B53" s="351" t="s">
        <v>695</v>
      </c>
      <c r="C53" s="351">
        <v>1</v>
      </c>
      <c r="D53" s="351">
        <v>0</v>
      </c>
      <c r="E53" s="358">
        <f t="shared" si="0"/>
        <v>1</v>
      </c>
    </row>
    <row r="54" spans="2:5" x14ac:dyDescent="0.2">
      <c r="B54" s="356" t="s">
        <v>13</v>
      </c>
      <c r="C54" s="356">
        <v>8</v>
      </c>
      <c r="D54" s="356">
        <v>0</v>
      </c>
      <c r="E54" s="357">
        <f t="shared" si="0"/>
        <v>8</v>
      </c>
    </row>
    <row r="55" spans="2:5" x14ac:dyDescent="0.2">
      <c r="B55" s="356" t="s">
        <v>696</v>
      </c>
      <c r="C55" s="356">
        <v>2</v>
      </c>
      <c r="D55" s="356">
        <v>0</v>
      </c>
      <c r="E55" s="357">
        <f t="shared" si="0"/>
        <v>2</v>
      </c>
    </row>
    <row r="56" spans="2:5" x14ac:dyDescent="0.2">
      <c r="B56" s="356" t="s">
        <v>697</v>
      </c>
      <c r="C56" s="356">
        <v>3</v>
      </c>
      <c r="D56" s="356">
        <v>0</v>
      </c>
      <c r="E56" s="357">
        <f t="shared" si="0"/>
        <v>3</v>
      </c>
    </row>
    <row r="57" spans="2:5" x14ac:dyDescent="0.2">
      <c r="B57" s="356" t="s">
        <v>698</v>
      </c>
      <c r="C57" s="356">
        <v>2</v>
      </c>
      <c r="D57" s="356">
        <v>0</v>
      </c>
      <c r="E57" s="357">
        <f t="shared" si="0"/>
        <v>2</v>
      </c>
    </row>
    <row r="58" spans="2:5" x14ac:dyDescent="0.2">
      <c r="B58" s="356" t="s">
        <v>699</v>
      </c>
      <c r="C58" s="356">
        <v>1</v>
      </c>
      <c r="D58" s="356">
        <v>0</v>
      </c>
      <c r="E58" s="357">
        <f t="shared" si="0"/>
        <v>1</v>
      </c>
    </row>
    <row r="59" spans="2:5" x14ac:dyDescent="0.2">
      <c r="B59" s="351" t="s">
        <v>700</v>
      </c>
      <c r="C59" s="351">
        <v>1</v>
      </c>
      <c r="D59" s="351">
        <v>0</v>
      </c>
      <c r="E59" s="358">
        <f t="shared" si="0"/>
        <v>1</v>
      </c>
    </row>
    <row r="60" spans="2:5" x14ac:dyDescent="0.2">
      <c r="B60" s="351" t="s">
        <v>701</v>
      </c>
      <c r="C60" s="351">
        <v>2</v>
      </c>
      <c r="D60" s="351">
        <v>0</v>
      </c>
      <c r="E60" s="358">
        <f t="shared" si="0"/>
        <v>2</v>
      </c>
    </row>
    <row r="61" spans="2:5" x14ac:dyDescent="0.2">
      <c r="B61" s="351" t="s">
        <v>702</v>
      </c>
      <c r="C61" s="351">
        <v>1</v>
      </c>
      <c r="D61" s="351">
        <v>0</v>
      </c>
      <c r="E61" s="358">
        <f t="shared" si="0"/>
        <v>1</v>
      </c>
    </row>
    <row r="62" spans="2:5" x14ac:dyDescent="0.2">
      <c r="B62" s="351" t="s">
        <v>703</v>
      </c>
      <c r="C62" s="351">
        <v>1</v>
      </c>
      <c r="D62" s="351">
        <v>0</v>
      </c>
      <c r="E62" s="358">
        <f t="shared" si="0"/>
        <v>1</v>
      </c>
    </row>
    <row r="63" spans="2:5" x14ac:dyDescent="0.2">
      <c r="B63" s="351" t="s">
        <v>704</v>
      </c>
      <c r="C63" s="351">
        <v>2</v>
      </c>
      <c r="D63" s="351">
        <v>0</v>
      </c>
      <c r="E63" s="358">
        <f t="shared" si="0"/>
        <v>2</v>
      </c>
    </row>
    <row r="64" spans="2:5" x14ac:dyDescent="0.2">
      <c r="B64" s="356" t="s">
        <v>705</v>
      </c>
      <c r="C64" s="356">
        <v>1</v>
      </c>
      <c r="D64" s="356">
        <v>0</v>
      </c>
      <c r="E64" s="357">
        <f t="shared" si="0"/>
        <v>1</v>
      </c>
    </row>
    <row r="65" spans="2:5" x14ac:dyDescent="0.2">
      <c r="B65" s="356" t="s">
        <v>706</v>
      </c>
      <c r="C65" s="356">
        <v>1</v>
      </c>
      <c r="D65" s="356">
        <v>0</v>
      </c>
      <c r="E65" s="357">
        <f t="shared" si="0"/>
        <v>1</v>
      </c>
    </row>
    <row r="66" spans="2:5" x14ac:dyDescent="0.2">
      <c r="B66" s="356" t="s">
        <v>707</v>
      </c>
      <c r="C66" s="356">
        <v>1</v>
      </c>
      <c r="D66" s="356">
        <v>0</v>
      </c>
      <c r="E66" s="357">
        <f t="shared" si="0"/>
        <v>1</v>
      </c>
    </row>
    <row r="67" spans="2:5" x14ac:dyDescent="0.2">
      <c r="B67" s="356" t="s">
        <v>708</v>
      </c>
      <c r="C67" s="356">
        <v>1</v>
      </c>
      <c r="D67" s="356">
        <v>0</v>
      </c>
      <c r="E67" s="357">
        <f t="shared" si="0"/>
        <v>1</v>
      </c>
    </row>
    <row r="68" spans="2:5" x14ac:dyDescent="0.2">
      <c r="B68" s="356" t="s">
        <v>709</v>
      </c>
      <c r="C68" s="356">
        <v>1</v>
      </c>
      <c r="D68" s="356">
        <v>0</v>
      </c>
      <c r="E68" s="357">
        <f t="shared" si="0"/>
        <v>1</v>
      </c>
    </row>
    <row r="69" spans="2:5" x14ac:dyDescent="0.2">
      <c r="B69" s="351" t="s">
        <v>710</v>
      </c>
      <c r="C69" s="351">
        <v>1</v>
      </c>
      <c r="D69" s="351">
        <v>0</v>
      </c>
      <c r="E69" s="358">
        <f t="shared" si="0"/>
        <v>1</v>
      </c>
    </row>
    <row r="70" spans="2:5" x14ac:dyDescent="0.2">
      <c r="B70" s="351" t="s">
        <v>711</v>
      </c>
      <c r="C70" s="351">
        <v>1</v>
      </c>
      <c r="D70" s="351">
        <v>0</v>
      </c>
      <c r="E70" s="358">
        <f t="shared" si="0"/>
        <v>1</v>
      </c>
    </row>
    <row r="71" spans="2:5" x14ac:dyDescent="0.2">
      <c r="B71" s="351" t="s">
        <v>712</v>
      </c>
      <c r="C71" s="351">
        <v>1</v>
      </c>
      <c r="D71" s="351">
        <v>0</v>
      </c>
      <c r="E71" s="358">
        <f t="shared" si="0"/>
        <v>1</v>
      </c>
    </row>
    <row r="72" spans="2:5" x14ac:dyDescent="0.2">
      <c r="B72" s="351" t="s">
        <v>713</v>
      </c>
      <c r="C72" s="351">
        <v>1</v>
      </c>
      <c r="D72" s="351">
        <v>0</v>
      </c>
      <c r="E72" s="358">
        <f t="shared" si="0"/>
        <v>1</v>
      </c>
    </row>
    <row r="73" spans="2:5" x14ac:dyDescent="0.2">
      <c r="B73" s="351" t="s">
        <v>714</v>
      </c>
      <c r="C73" s="351">
        <v>1</v>
      </c>
      <c r="D73" s="351">
        <v>0</v>
      </c>
      <c r="E73" s="358">
        <f t="shared" si="0"/>
        <v>1</v>
      </c>
    </row>
    <row r="74" spans="2:5" x14ac:dyDescent="0.2">
      <c r="B74" s="356" t="s">
        <v>715</v>
      </c>
      <c r="C74" s="356">
        <v>1</v>
      </c>
      <c r="D74" s="356">
        <v>0</v>
      </c>
      <c r="E74" s="357">
        <f t="shared" si="0"/>
        <v>1</v>
      </c>
    </row>
    <row r="75" spans="2:5" x14ac:dyDescent="0.2">
      <c r="B75" s="356" t="s">
        <v>716</v>
      </c>
      <c r="C75" s="356">
        <v>1</v>
      </c>
      <c r="D75" s="356">
        <v>0</v>
      </c>
      <c r="E75" s="357">
        <f t="shared" si="0"/>
        <v>1</v>
      </c>
    </row>
    <row r="76" spans="2:5" x14ac:dyDescent="0.2">
      <c r="B76" s="356" t="s">
        <v>717</v>
      </c>
      <c r="C76" s="356">
        <v>1</v>
      </c>
      <c r="D76" s="356">
        <v>0</v>
      </c>
      <c r="E76" s="357">
        <f t="shared" si="0"/>
        <v>1</v>
      </c>
    </row>
    <row r="77" spans="2:5" x14ac:dyDescent="0.2">
      <c r="B77" s="356" t="s">
        <v>718</v>
      </c>
      <c r="C77" s="356">
        <v>1</v>
      </c>
      <c r="D77" s="356">
        <v>0</v>
      </c>
      <c r="E77" s="357">
        <f t="shared" si="0"/>
        <v>1</v>
      </c>
    </row>
    <row r="78" spans="2:5" x14ac:dyDescent="0.2">
      <c r="B78" s="356" t="s">
        <v>719</v>
      </c>
      <c r="C78" s="356">
        <v>0</v>
      </c>
      <c r="D78" s="356">
        <v>0</v>
      </c>
      <c r="E78" s="357">
        <f t="shared" si="0"/>
        <v>0</v>
      </c>
    </row>
    <row r="79" spans="2:5" x14ac:dyDescent="0.2">
      <c r="B79" s="351" t="s">
        <v>720</v>
      </c>
      <c r="C79" s="351">
        <v>1</v>
      </c>
      <c r="D79" s="351">
        <v>0</v>
      </c>
      <c r="E79" s="358">
        <f t="shared" ref="E79:E93" si="1">+D79+C79</f>
        <v>1</v>
      </c>
    </row>
    <row r="80" spans="2:5" x14ac:dyDescent="0.2">
      <c r="B80" s="351" t="s">
        <v>721</v>
      </c>
      <c r="C80" s="351">
        <v>0</v>
      </c>
      <c r="D80" s="351">
        <v>0</v>
      </c>
      <c r="E80" s="358">
        <f t="shared" si="1"/>
        <v>0</v>
      </c>
    </row>
    <row r="81" spans="2:5" x14ac:dyDescent="0.2">
      <c r="B81" s="351" t="s">
        <v>722</v>
      </c>
      <c r="C81" s="351">
        <v>0</v>
      </c>
      <c r="D81" s="351">
        <v>0</v>
      </c>
      <c r="E81" s="358">
        <f t="shared" si="1"/>
        <v>0</v>
      </c>
    </row>
    <row r="82" spans="2:5" x14ac:dyDescent="0.2">
      <c r="B82" s="351" t="s">
        <v>723</v>
      </c>
      <c r="C82" s="351">
        <v>1</v>
      </c>
      <c r="D82" s="351">
        <v>0</v>
      </c>
      <c r="E82" s="358">
        <f t="shared" si="1"/>
        <v>1</v>
      </c>
    </row>
    <row r="83" spans="2:5" x14ac:dyDescent="0.2">
      <c r="B83" s="351" t="s">
        <v>724</v>
      </c>
      <c r="C83" s="351">
        <v>1</v>
      </c>
      <c r="D83" s="351">
        <v>0</v>
      </c>
      <c r="E83" s="358">
        <f t="shared" si="1"/>
        <v>1</v>
      </c>
    </row>
    <row r="84" spans="2:5" x14ac:dyDescent="0.2">
      <c r="B84" s="356" t="s">
        <v>725</v>
      </c>
      <c r="C84" s="356">
        <v>0</v>
      </c>
      <c r="D84" s="356">
        <v>0</v>
      </c>
      <c r="E84" s="357">
        <f t="shared" si="1"/>
        <v>0</v>
      </c>
    </row>
    <row r="85" spans="2:5" x14ac:dyDescent="0.2">
      <c r="B85" s="356" t="s">
        <v>726</v>
      </c>
      <c r="C85" s="356">
        <v>1</v>
      </c>
      <c r="D85" s="356">
        <v>0</v>
      </c>
      <c r="E85" s="357">
        <f t="shared" si="1"/>
        <v>1</v>
      </c>
    </row>
    <row r="86" spans="2:5" x14ac:dyDescent="0.2">
      <c r="B86" s="356" t="s">
        <v>727</v>
      </c>
      <c r="C86" s="356">
        <v>1</v>
      </c>
      <c r="D86" s="356">
        <v>0</v>
      </c>
      <c r="E86" s="357">
        <f t="shared" si="1"/>
        <v>1</v>
      </c>
    </row>
    <row r="87" spans="2:5" x14ac:dyDescent="0.2">
      <c r="B87" s="356" t="s">
        <v>728</v>
      </c>
      <c r="C87" s="356">
        <v>1</v>
      </c>
      <c r="D87" s="356">
        <v>0</v>
      </c>
      <c r="E87" s="357">
        <f t="shared" si="1"/>
        <v>1</v>
      </c>
    </row>
    <row r="88" spans="2:5" x14ac:dyDescent="0.2">
      <c r="B88" s="356" t="s">
        <v>729</v>
      </c>
      <c r="C88" s="356">
        <v>1</v>
      </c>
      <c r="D88" s="356">
        <v>0</v>
      </c>
      <c r="E88" s="357">
        <f t="shared" si="1"/>
        <v>1</v>
      </c>
    </row>
    <row r="89" spans="2:5" x14ac:dyDescent="0.2">
      <c r="B89" s="351" t="s">
        <v>730</v>
      </c>
      <c r="C89" s="351">
        <v>1</v>
      </c>
      <c r="D89" s="351">
        <v>0</v>
      </c>
      <c r="E89" s="358">
        <f t="shared" si="1"/>
        <v>1</v>
      </c>
    </row>
    <row r="90" spans="2:5" x14ac:dyDescent="0.2">
      <c r="B90" s="351" t="s">
        <v>731</v>
      </c>
      <c r="C90" s="351">
        <v>1</v>
      </c>
      <c r="D90" s="351">
        <v>0</v>
      </c>
      <c r="E90" s="358">
        <f t="shared" si="1"/>
        <v>1</v>
      </c>
    </row>
    <row r="91" spans="2:5" x14ac:dyDescent="0.2">
      <c r="B91" s="351" t="s">
        <v>732</v>
      </c>
      <c r="C91" s="351">
        <v>1</v>
      </c>
      <c r="D91" s="351">
        <v>0</v>
      </c>
      <c r="E91" s="358">
        <f t="shared" si="1"/>
        <v>1</v>
      </c>
    </row>
    <row r="92" spans="2:5" x14ac:dyDescent="0.2">
      <c r="B92" s="351" t="s">
        <v>733</v>
      </c>
      <c r="C92" s="351">
        <v>1</v>
      </c>
      <c r="D92" s="351">
        <v>0</v>
      </c>
      <c r="E92" s="358">
        <f t="shared" si="1"/>
        <v>1</v>
      </c>
    </row>
    <row r="93" spans="2:5" x14ac:dyDescent="0.2">
      <c r="B93" s="351" t="s">
        <v>734</v>
      </c>
      <c r="C93" s="351">
        <v>0</v>
      </c>
      <c r="D93" s="351">
        <v>0</v>
      </c>
      <c r="E93" s="358">
        <f t="shared" si="1"/>
        <v>0</v>
      </c>
    </row>
    <row r="94" spans="2:5" ht="13.5" thickBot="1" x14ac:dyDescent="0.25">
      <c r="B94" s="360"/>
      <c r="C94" s="360"/>
      <c r="D94" s="368"/>
      <c r="E94" s="360"/>
    </row>
    <row r="95" spans="2:5" x14ac:dyDescent="0.2">
      <c r="B95" s="163" t="s">
        <v>18</v>
      </c>
    </row>
    <row r="96" spans="2:5" x14ac:dyDescent="0.2">
      <c r="B96" s="163" t="s">
        <v>358</v>
      </c>
    </row>
  </sheetData>
  <mergeCells count="2">
    <mergeCell ref="B6:E6"/>
    <mergeCell ref="B8:E8"/>
  </mergeCells>
  <pageMargins left="0.78740157480314965" right="0.74803149606299213" top="0.59055118110236227" bottom="0.59055118110236227" header="0" footer="0"/>
  <pageSetup paperSize="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83FC-1941-4144-ABA4-D7E11C1E15AF}">
  <dimension ref="B1:L113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4" width="15.7109375" style="146" customWidth="1"/>
    <col min="5" max="5" width="16.7109375" style="280" customWidth="1"/>
    <col min="6" max="16384" width="11.42578125" style="146"/>
  </cols>
  <sheetData>
    <row r="1" spans="2:12" s="3" customFormat="1" ht="18.75" customHeight="1" x14ac:dyDescent="0.25"/>
    <row r="2" spans="2:12" s="3" customFormat="1" ht="15.75" customHeight="1" x14ac:dyDescent="0.25"/>
    <row r="3" spans="2:12" s="3" customFormat="1" ht="15.75" customHeight="1" x14ac:dyDescent="0.25"/>
    <row r="4" spans="2:12" s="3" customFormat="1" ht="14.25" x14ac:dyDescent="0.25"/>
    <row r="5" spans="2:12" s="3" customFormat="1" ht="15.75" customHeight="1" x14ac:dyDescent="0.25">
      <c r="I5" s="33"/>
      <c r="J5" s="33"/>
      <c r="K5" s="33"/>
    </row>
    <row r="6" spans="2:12" s="3" customFormat="1" ht="36.75" customHeight="1" x14ac:dyDescent="0.25">
      <c r="B6" s="383" t="s">
        <v>0</v>
      </c>
      <c r="C6" s="383"/>
      <c r="D6" s="383"/>
      <c r="E6" s="383"/>
      <c r="F6" s="7"/>
      <c r="G6" s="7"/>
      <c r="H6" s="7"/>
      <c r="I6" s="7"/>
      <c r="J6" s="7"/>
      <c r="K6" s="7"/>
      <c r="L6" s="7"/>
    </row>
    <row r="8" spans="2:12" x14ac:dyDescent="0.2">
      <c r="B8" s="429" t="s">
        <v>735</v>
      </c>
      <c r="C8" s="419"/>
      <c r="D8" s="419"/>
      <c r="E8" s="420"/>
    </row>
    <row r="9" spans="2:12" x14ac:dyDescent="0.2">
      <c r="B9" s="362"/>
      <c r="C9" s="362"/>
      <c r="D9" s="362"/>
      <c r="E9" s="362"/>
    </row>
    <row r="10" spans="2:12" ht="38.25" x14ac:dyDescent="0.2">
      <c r="B10" s="349"/>
      <c r="C10" s="349" t="s">
        <v>42</v>
      </c>
      <c r="D10" s="349" t="s">
        <v>43</v>
      </c>
      <c r="E10" s="349" t="s">
        <v>254</v>
      </c>
    </row>
    <row r="11" spans="2:12" x14ac:dyDescent="0.2">
      <c r="B11" s="351"/>
      <c r="C11" s="351"/>
      <c r="D11" s="351"/>
      <c r="E11" s="358"/>
    </row>
    <row r="12" spans="2:12" s="280" customFormat="1" x14ac:dyDescent="0.2">
      <c r="B12" s="367" t="s">
        <v>255</v>
      </c>
      <c r="C12" s="354">
        <f>SUM(C14:C110)</f>
        <v>96</v>
      </c>
      <c r="D12" s="354">
        <v>0</v>
      </c>
      <c r="E12" s="354">
        <f>+C12+D12</f>
        <v>96</v>
      </c>
    </row>
    <row r="13" spans="2:12" x14ac:dyDescent="0.2">
      <c r="B13" s="351"/>
      <c r="C13" s="351"/>
      <c r="D13" s="351"/>
      <c r="E13" s="358"/>
    </row>
    <row r="14" spans="2:12" x14ac:dyDescent="0.2">
      <c r="B14" s="369" t="s">
        <v>736</v>
      </c>
      <c r="C14" s="369">
        <v>0</v>
      </c>
      <c r="D14" s="369">
        <v>0</v>
      </c>
      <c r="E14" s="370">
        <f>+D14+C14</f>
        <v>0</v>
      </c>
    </row>
    <row r="15" spans="2:12" x14ac:dyDescent="0.2">
      <c r="B15" s="369" t="s">
        <v>737</v>
      </c>
      <c r="C15" s="369">
        <v>2</v>
      </c>
      <c r="D15" s="369">
        <v>0</v>
      </c>
      <c r="E15" s="370">
        <f t="shared" ref="E15:E78" si="0">+D15+C15</f>
        <v>2</v>
      </c>
    </row>
    <row r="16" spans="2:12" x14ac:dyDescent="0.2">
      <c r="B16" s="369" t="s">
        <v>738</v>
      </c>
      <c r="C16" s="369">
        <v>2</v>
      </c>
      <c r="D16" s="369">
        <v>0</v>
      </c>
      <c r="E16" s="370">
        <f t="shared" si="0"/>
        <v>2</v>
      </c>
    </row>
    <row r="17" spans="2:5" x14ac:dyDescent="0.2">
      <c r="B17" s="369" t="s">
        <v>739</v>
      </c>
      <c r="C17" s="369">
        <v>1</v>
      </c>
      <c r="D17" s="369">
        <v>0</v>
      </c>
      <c r="E17" s="370">
        <f t="shared" si="0"/>
        <v>1</v>
      </c>
    </row>
    <row r="18" spans="2:5" x14ac:dyDescent="0.2">
      <c r="B18" s="369" t="s">
        <v>740</v>
      </c>
      <c r="C18" s="369">
        <v>7</v>
      </c>
      <c r="D18" s="369">
        <v>0</v>
      </c>
      <c r="E18" s="370">
        <f t="shared" si="0"/>
        <v>7</v>
      </c>
    </row>
    <row r="19" spans="2:5" x14ac:dyDescent="0.2">
      <c r="B19" s="371" t="s">
        <v>741</v>
      </c>
      <c r="C19" s="371">
        <v>1</v>
      </c>
      <c r="D19" s="371">
        <v>0</v>
      </c>
      <c r="E19" s="372">
        <f t="shared" si="0"/>
        <v>1</v>
      </c>
    </row>
    <row r="20" spans="2:5" x14ac:dyDescent="0.2">
      <c r="B20" s="371" t="s">
        <v>742</v>
      </c>
      <c r="C20" s="371">
        <v>1</v>
      </c>
      <c r="D20" s="371">
        <v>0</v>
      </c>
      <c r="E20" s="372">
        <f t="shared" si="0"/>
        <v>1</v>
      </c>
    </row>
    <row r="21" spans="2:5" x14ac:dyDescent="0.2">
      <c r="B21" s="371" t="s">
        <v>743</v>
      </c>
      <c r="C21" s="371">
        <v>1</v>
      </c>
      <c r="D21" s="371">
        <v>0</v>
      </c>
      <c r="E21" s="372">
        <f t="shared" si="0"/>
        <v>1</v>
      </c>
    </row>
    <row r="22" spans="2:5" x14ac:dyDescent="0.2">
      <c r="B22" s="371" t="s">
        <v>744</v>
      </c>
      <c r="C22" s="371">
        <v>4</v>
      </c>
      <c r="D22" s="371">
        <v>0</v>
      </c>
      <c r="E22" s="372">
        <f t="shared" si="0"/>
        <v>4</v>
      </c>
    </row>
    <row r="23" spans="2:5" x14ac:dyDescent="0.2">
      <c r="B23" s="371" t="s">
        <v>745</v>
      </c>
      <c r="C23" s="371">
        <v>1</v>
      </c>
      <c r="D23" s="371">
        <v>0</v>
      </c>
      <c r="E23" s="372">
        <f t="shared" si="0"/>
        <v>1</v>
      </c>
    </row>
    <row r="24" spans="2:5" x14ac:dyDescent="0.2">
      <c r="B24" s="369" t="s">
        <v>746</v>
      </c>
      <c r="C24" s="369">
        <v>1</v>
      </c>
      <c r="D24" s="369">
        <v>0</v>
      </c>
      <c r="E24" s="370">
        <f t="shared" si="0"/>
        <v>1</v>
      </c>
    </row>
    <row r="25" spans="2:5" x14ac:dyDescent="0.2">
      <c r="B25" s="369" t="s">
        <v>747</v>
      </c>
      <c r="C25" s="369">
        <v>1</v>
      </c>
      <c r="D25" s="369">
        <v>0</v>
      </c>
      <c r="E25" s="370">
        <f t="shared" si="0"/>
        <v>1</v>
      </c>
    </row>
    <row r="26" spans="2:5" x14ac:dyDescent="0.2">
      <c r="B26" s="369" t="s">
        <v>748</v>
      </c>
      <c r="C26" s="369">
        <v>1</v>
      </c>
      <c r="D26" s="369">
        <v>0</v>
      </c>
      <c r="E26" s="370">
        <f t="shared" si="0"/>
        <v>1</v>
      </c>
    </row>
    <row r="27" spans="2:5" x14ac:dyDescent="0.2">
      <c r="B27" s="369" t="s">
        <v>749</v>
      </c>
      <c r="C27" s="369">
        <v>1</v>
      </c>
      <c r="D27" s="369">
        <v>0</v>
      </c>
      <c r="E27" s="370">
        <f t="shared" si="0"/>
        <v>1</v>
      </c>
    </row>
    <row r="28" spans="2:5" x14ac:dyDescent="0.2">
      <c r="B28" s="369" t="s">
        <v>750</v>
      </c>
      <c r="C28" s="369">
        <v>1</v>
      </c>
      <c r="D28" s="369">
        <v>0</v>
      </c>
      <c r="E28" s="370">
        <f t="shared" si="0"/>
        <v>1</v>
      </c>
    </row>
    <row r="29" spans="2:5" x14ac:dyDescent="0.2">
      <c r="B29" s="371" t="s">
        <v>751</v>
      </c>
      <c r="C29" s="371">
        <v>1</v>
      </c>
      <c r="D29" s="371">
        <v>0</v>
      </c>
      <c r="E29" s="372">
        <f t="shared" si="0"/>
        <v>1</v>
      </c>
    </row>
    <row r="30" spans="2:5" x14ac:dyDescent="0.2">
      <c r="B30" s="371" t="s">
        <v>752</v>
      </c>
      <c r="C30" s="371">
        <v>2</v>
      </c>
      <c r="D30" s="371">
        <v>0</v>
      </c>
      <c r="E30" s="372">
        <f t="shared" si="0"/>
        <v>2</v>
      </c>
    </row>
    <row r="31" spans="2:5" x14ac:dyDescent="0.2">
      <c r="B31" s="371" t="s">
        <v>753</v>
      </c>
      <c r="C31" s="371">
        <v>1</v>
      </c>
      <c r="D31" s="371">
        <v>0</v>
      </c>
      <c r="E31" s="372">
        <f t="shared" si="0"/>
        <v>1</v>
      </c>
    </row>
    <row r="32" spans="2:5" x14ac:dyDescent="0.2">
      <c r="B32" s="371" t="s">
        <v>754</v>
      </c>
      <c r="C32" s="371">
        <v>1</v>
      </c>
      <c r="D32" s="371">
        <v>0</v>
      </c>
      <c r="E32" s="372">
        <f t="shared" si="0"/>
        <v>1</v>
      </c>
    </row>
    <row r="33" spans="2:5" x14ac:dyDescent="0.2">
      <c r="B33" s="371" t="s">
        <v>755</v>
      </c>
      <c r="C33" s="371">
        <v>0</v>
      </c>
      <c r="D33" s="371">
        <v>0</v>
      </c>
      <c r="E33" s="372">
        <f t="shared" si="0"/>
        <v>0</v>
      </c>
    </row>
    <row r="34" spans="2:5" x14ac:dyDescent="0.2">
      <c r="B34" s="369" t="s">
        <v>756</v>
      </c>
      <c r="C34" s="369">
        <v>1</v>
      </c>
      <c r="D34" s="369">
        <v>0</v>
      </c>
      <c r="E34" s="370">
        <f t="shared" si="0"/>
        <v>1</v>
      </c>
    </row>
    <row r="35" spans="2:5" x14ac:dyDescent="0.2">
      <c r="B35" s="369" t="s">
        <v>757</v>
      </c>
      <c r="C35" s="369">
        <v>1</v>
      </c>
      <c r="D35" s="369">
        <v>0</v>
      </c>
      <c r="E35" s="370">
        <f t="shared" si="0"/>
        <v>1</v>
      </c>
    </row>
    <row r="36" spans="2:5" x14ac:dyDescent="0.2">
      <c r="B36" s="369" t="s">
        <v>758</v>
      </c>
      <c r="C36" s="369">
        <v>1</v>
      </c>
      <c r="D36" s="369">
        <v>0</v>
      </c>
      <c r="E36" s="370">
        <f t="shared" si="0"/>
        <v>1</v>
      </c>
    </row>
    <row r="37" spans="2:5" x14ac:dyDescent="0.2">
      <c r="B37" s="369" t="s">
        <v>759</v>
      </c>
      <c r="C37" s="369">
        <v>0</v>
      </c>
      <c r="D37" s="369">
        <v>0</v>
      </c>
      <c r="E37" s="370">
        <f t="shared" si="0"/>
        <v>0</v>
      </c>
    </row>
    <row r="38" spans="2:5" x14ac:dyDescent="0.2">
      <c r="B38" s="369" t="s">
        <v>760</v>
      </c>
      <c r="C38" s="369">
        <v>1</v>
      </c>
      <c r="D38" s="369">
        <v>0</v>
      </c>
      <c r="E38" s="370">
        <f t="shared" si="0"/>
        <v>1</v>
      </c>
    </row>
    <row r="39" spans="2:5" x14ac:dyDescent="0.2">
      <c r="B39" s="371" t="s">
        <v>761</v>
      </c>
      <c r="C39" s="371">
        <v>0</v>
      </c>
      <c r="D39" s="371">
        <v>0</v>
      </c>
      <c r="E39" s="372">
        <f t="shared" si="0"/>
        <v>0</v>
      </c>
    </row>
    <row r="40" spans="2:5" x14ac:dyDescent="0.2">
      <c r="B40" s="371" t="s">
        <v>762</v>
      </c>
      <c r="C40" s="371">
        <v>0</v>
      </c>
      <c r="D40" s="371">
        <v>0</v>
      </c>
      <c r="E40" s="372">
        <f t="shared" si="0"/>
        <v>0</v>
      </c>
    </row>
    <row r="41" spans="2:5" x14ac:dyDescent="0.2">
      <c r="B41" s="371" t="s">
        <v>763</v>
      </c>
      <c r="C41" s="371">
        <v>0</v>
      </c>
      <c r="D41" s="371">
        <v>0</v>
      </c>
      <c r="E41" s="372">
        <f t="shared" si="0"/>
        <v>0</v>
      </c>
    </row>
    <row r="42" spans="2:5" x14ac:dyDescent="0.2">
      <c r="B42" s="371" t="s">
        <v>764</v>
      </c>
      <c r="C42" s="371">
        <v>1</v>
      </c>
      <c r="D42" s="371">
        <v>0</v>
      </c>
      <c r="E42" s="372">
        <f t="shared" si="0"/>
        <v>1</v>
      </c>
    </row>
    <row r="43" spans="2:5" x14ac:dyDescent="0.2">
      <c r="B43" s="371" t="s">
        <v>765</v>
      </c>
      <c r="C43" s="371">
        <v>0</v>
      </c>
      <c r="D43" s="371">
        <v>0</v>
      </c>
      <c r="E43" s="372">
        <f t="shared" si="0"/>
        <v>0</v>
      </c>
    </row>
    <row r="44" spans="2:5" x14ac:dyDescent="0.2">
      <c r="B44" s="369" t="s">
        <v>766</v>
      </c>
      <c r="C44" s="369">
        <v>1</v>
      </c>
      <c r="D44" s="369">
        <v>0</v>
      </c>
      <c r="E44" s="370">
        <f t="shared" si="0"/>
        <v>1</v>
      </c>
    </row>
    <row r="45" spans="2:5" x14ac:dyDescent="0.2">
      <c r="B45" s="369" t="s">
        <v>767</v>
      </c>
      <c r="C45" s="369">
        <v>0</v>
      </c>
      <c r="D45" s="369">
        <v>0</v>
      </c>
      <c r="E45" s="370">
        <f t="shared" si="0"/>
        <v>0</v>
      </c>
    </row>
    <row r="46" spans="2:5" x14ac:dyDescent="0.2">
      <c r="B46" s="369" t="s">
        <v>768</v>
      </c>
      <c r="C46" s="369">
        <v>0</v>
      </c>
      <c r="D46" s="369">
        <v>0</v>
      </c>
      <c r="E46" s="370">
        <f t="shared" si="0"/>
        <v>0</v>
      </c>
    </row>
    <row r="47" spans="2:5" x14ac:dyDescent="0.2">
      <c r="B47" s="369" t="s">
        <v>769</v>
      </c>
      <c r="C47" s="369">
        <v>1</v>
      </c>
      <c r="D47" s="369">
        <v>0</v>
      </c>
      <c r="E47" s="370">
        <f t="shared" si="0"/>
        <v>1</v>
      </c>
    </row>
    <row r="48" spans="2:5" x14ac:dyDescent="0.2">
      <c r="B48" s="369" t="s">
        <v>770</v>
      </c>
      <c r="C48" s="369">
        <v>1</v>
      </c>
      <c r="D48" s="369">
        <v>0</v>
      </c>
      <c r="E48" s="370">
        <f t="shared" si="0"/>
        <v>1</v>
      </c>
    </row>
    <row r="49" spans="2:5" x14ac:dyDescent="0.2">
      <c r="B49" s="371" t="s">
        <v>771</v>
      </c>
      <c r="C49" s="371">
        <v>1</v>
      </c>
      <c r="D49" s="371">
        <v>0</v>
      </c>
      <c r="E49" s="372">
        <f t="shared" si="0"/>
        <v>1</v>
      </c>
    </row>
    <row r="50" spans="2:5" x14ac:dyDescent="0.2">
      <c r="B50" s="371" t="s">
        <v>772</v>
      </c>
      <c r="C50" s="371">
        <v>0</v>
      </c>
      <c r="D50" s="371">
        <v>0</v>
      </c>
      <c r="E50" s="372">
        <f t="shared" si="0"/>
        <v>0</v>
      </c>
    </row>
    <row r="51" spans="2:5" x14ac:dyDescent="0.2">
      <c r="B51" s="371" t="s">
        <v>773</v>
      </c>
      <c r="C51" s="371">
        <v>0</v>
      </c>
      <c r="D51" s="371">
        <v>0</v>
      </c>
      <c r="E51" s="372">
        <f t="shared" si="0"/>
        <v>0</v>
      </c>
    </row>
    <row r="52" spans="2:5" x14ac:dyDescent="0.2">
      <c r="B52" s="371" t="s">
        <v>774</v>
      </c>
      <c r="C52" s="371">
        <v>0</v>
      </c>
      <c r="D52" s="371">
        <v>0</v>
      </c>
      <c r="E52" s="372">
        <f t="shared" si="0"/>
        <v>0</v>
      </c>
    </row>
    <row r="53" spans="2:5" x14ac:dyDescent="0.2">
      <c r="B53" s="371" t="s">
        <v>775</v>
      </c>
      <c r="C53" s="371">
        <v>1</v>
      </c>
      <c r="D53" s="371">
        <v>0</v>
      </c>
      <c r="E53" s="372">
        <f t="shared" si="0"/>
        <v>1</v>
      </c>
    </row>
    <row r="54" spans="2:5" x14ac:dyDescent="0.2">
      <c r="B54" s="369" t="s">
        <v>776</v>
      </c>
      <c r="C54" s="369">
        <v>1</v>
      </c>
      <c r="D54" s="369">
        <v>0</v>
      </c>
      <c r="E54" s="370">
        <f t="shared" si="0"/>
        <v>1</v>
      </c>
    </row>
    <row r="55" spans="2:5" x14ac:dyDescent="0.2">
      <c r="B55" s="369" t="s">
        <v>777</v>
      </c>
      <c r="C55" s="369">
        <v>1</v>
      </c>
      <c r="D55" s="369">
        <v>0</v>
      </c>
      <c r="E55" s="370">
        <f t="shared" si="0"/>
        <v>1</v>
      </c>
    </row>
    <row r="56" spans="2:5" x14ac:dyDescent="0.2">
      <c r="B56" s="369" t="s">
        <v>778</v>
      </c>
      <c r="C56" s="369">
        <v>2</v>
      </c>
      <c r="D56" s="369">
        <v>0</v>
      </c>
      <c r="E56" s="370">
        <f t="shared" si="0"/>
        <v>2</v>
      </c>
    </row>
    <row r="57" spans="2:5" x14ac:dyDescent="0.2">
      <c r="B57" s="369" t="s">
        <v>779</v>
      </c>
      <c r="C57" s="369">
        <v>0</v>
      </c>
      <c r="D57" s="369">
        <v>0</v>
      </c>
      <c r="E57" s="370">
        <f t="shared" si="0"/>
        <v>0</v>
      </c>
    </row>
    <row r="58" spans="2:5" x14ac:dyDescent="0.2">
      <c r="B58" s="369" t="s">
        <v>780</v>
      </c>
      <c r="C58" s="369">
        <v>0</v>
      </c>
      <c r="D58" s="369">
        <v>0</v>
      </c>
      <c r="E58" s="370">
        <f t="shared" si="0"/>
        <v>0</v>
      </c>
    </row>
    <row r="59" spans="2:5" x14ac:dyDescent="0.2">
      <c r="B59" s="371" t="s">
        <v>14</v>
      </c>
      <c r="C59" s="371">
        <v>4</v>
      </c>
      <c r="D59" s="371">
        <v>0</v>
      </c>
      <c r="E59" s="372">
        <f t="shared" si="0"/>
        <v>4</v>
      </c>
    </row>
    <row r="60" spans="2:5" x14ac:dyDescent="0.2">
      <c r="B60" s="371" t="s">
        <v>781</v>
      </c>
      <c r="C60" s="371">
        <v>1</v>
      </c>
      <c r="D60" s="371">
        <v>0</v>
      </c>
      <c r="E60" s="372">
        <f t="shared" si="0"/>
        <v>1</v>
      </c>
    </row>
    <row r="61" spans="2:5" x14ac:dyDescent="0.2">
      <c r="B61" s="371" t="s">
        <v>782</v>
      </c>
      <c r="C61" s="371">
        <v>1</v>
      </c>
      <c r="D61" s="371">
        <v>0</v>
      </c>
      <c r="E61" s="372">
        <f t="shared" si="0"/>
        <v>1</v>
      </c>
    </row>
    <row r="62" spans="2:5" x14ac:dyDescent="0.2">
      <c r="B62" s="371" t="s">
        <v>783</v>
      </c>
      <c r="C62" s="371">
        <v>1</v>
      </c>
      <c r="D62" s="371">
        <v>0</v>
      </c>
      <c r="E62" s="372">
        <f t="shared" si="0"/>
        <v>1</v>
      </c>
    </row>
    <row r="63" spans="2:5" x14ac:dyDescent="0.2">
      <c r="B63" s="371" t="s">
        <v>784</v>
      </c>
      <c r="C63" s="371">
        <v>0</v>
      </c>
      <c r="D63" s="371">
        <v>0</v>
      </c>
      <c r="E63" s="372">
        <f t="shared" si="0"/>
        <v>0</v>
      </c>
    </row>
    <row r="64" spans="2:5" x14ac:dyDescent="0.2">
      <c r="B64" s="369" t="s">
        <v>785</v>
      </c>
      <c r="C64" s="369">
        <v>2</v>
      </c>
      <c r="D64" s="369">
        <v>0</v>
      </c>
      <c r="E64" s="370">
        <f t="shared" si="0"/>
        <v>2</v>
      </c>
    </row>
    <row r="65" spans="2:5" x14ac:dyDescent="0.2">
      <c r="B65" s="369" t="s">
        <v>786</v>
      </c>
      <c r="C65" s="369">
        <v>1</v>
      </c>
      <c r="D65" s="369">
        <v>0</v>
      </c>
      <c r="E65" s="370">
        <f t="shared" si="0"/>
        <v>1</v>
      </c>
    </row>
    <row r="66" spans="2:5" x14ac:dyDescent="0.2">
      <c r="B66" s="369" t="s">
        <v>787</v>
      </c>
      <c r="C66" s="369">
        <v>1</v>
      </c>
      <c r="D66" s="369">
        <v>0</v>
      </c>
      <c r="E66" s="370">
        <f t="shared" si="0"/>
        <v>1</v>
      </c>
    </row>
    <row r="67" spans="2:5" x14ac:dyDescent="0.2">
      <c r="B67" s="369" t="s">
        <v>788</v>
      </c>
      <c r="C67" s="369">
        <v>1</v>
      </c>
      <c r="D67" s="369">
        <v>0</v>
      </c>
      <c r="E67" s="370">
        <f t="shared" si="0"/>
        <v>1</v>
      </c>
    </row>
    <row r="68" spans="2:5" x14ac:dyDescent="0.2">
      <c r="B68" s="369" t="s">
        <v>789</v>
      </c>
      <c r="C68" s="369">
        <v>1</v>
      </c>
      <c r="D68" s="369">
        <v>0</v>
      </c>
      <c r="E68" s="370">
        <f t="shared" si="0"/>
        <v>1</v>
      </c>
    </row>
    <row r="69" spans="2:5" x14ac:dyDescent="0.2">
      <c r="B69" s="371" t="s">
        <v>790</v>
      </c>
      <c r="C69" s="371">
        <v>2</v>
      </c>
      <c r="D69" s="371">
        <v>0</v>
      </c>
      <c r="E69" s="372">
        <f t="shared" si="0"/>
        <v>2</v>
      </c>
    </row>
    <row r="70" spans="2:5" x14ac:dyDescent="0.2">
      <c r="B70" s="371" t="s">
        <v>791</v>
      </c>
      <c r="C70" s="371">
        <v>1</v>
      </c>
      <c r="D70" s="371">
        <v>0</v>
      </c>
      <c r="E70" s="372">
        <f t="shared" si="0"/>
        <v>1</v>
      </c>
    </row>
    <row r="71" spans="2:5" x14ac:dyDescent="0.2">
      <c r="B71" s="371" t="s">
        <v>792</v>
      </c>
      <c r="C71" s="371">
        <v>2</v>
      </c>
      <c r="D71" s="371">
        <v>0</v>
      </c>
      <c r="E71" s="372">
        <f t="shared" si="0"/>
        <v>2</v>
      </c>
    </row>
    <row r="72" spans="2:5" x14ac:dyDescent="0.2">
      <c r="B72" s="371" t="s">
        <v>793</v>
      </c>
      <c r="C72" s="371">
        <v>1</v>
      </c>
      <c r="D72" s="371">
        <v>0</v>
      </c>
      <c r="E72" s="372">
        <f t="shared" si="0"/>
        <v>1</v>
      </c>
    </row>
    <row r="73" spans="2:5" x14ac:dyDescent="0.2">
      <c r="B73" s="371" t="s">
        <v>794</v>
      </c>
      <c r="C73" s="371">
        <v>0</v>
      </c>
      <c r="D73" s="371">
        <v>0</v>
      </c>
      <c r="E73" s="372">
        <f t="shared" si="0"/>
        <v>0</v>
      </c>
    </row>
    <row r="74" spans="2:5" x14ac:dyDescent="0.2">
      <c r="B74" s="369" t="s">
        <v>795</v>
      </c>
      <c r="C74" s="369">
        <v>1</v>
      </c>
      <c r="D74" s="369">
        <v>0</v>
      </c>
      <c r="E74" s="370">
        <f t="shared" si="0"/>
        <v>1</v>
      </c>
    </row>
    <row r="75" spans="2:5" x14ac:dyDescent="0.2">
      <c r="B75" s="369" t="s">
        <v>796</v>
      </c>
      <c r="C75" s="369">
        <v>1</v>
      </c>
      <c r="D75" s="369">
        <v>0</v>
      </c>
      <c r="E75" s="370">
        <f t="shared" si="0"/>
        <v>1</v>
      </c>
    </row>
    <row r="76" spans="2:5" x14ac:dyDescent="0.2">
      <c r="B76" s="369" t="s">
        <v>797</v>
      </c>
      <c r="C76" s="369">
        <v>1</v>
      </c>
      <c r="D76" s="369">
        <v>0</v>
      </c>
      <c r="E76" s="370">
        <f t="shared" si="0"/>
        <v>1</v>
      </c>
    </row>
    <row r="77" spans="2:5" x14ac:dyDescent="0.2">
      <c r="B77" s="369" t="s">
        <v>798</v>
      </c>
      <c r="C77" s="369">
        <v>1</v>
      </c>
      <c r="D77" s="369">
        <v>0</v>
      </c>
      <c r="E77" s="370">
        <f t="shared" si="0"/>
        <v>1</v>
      </c>
    </row>
    <row r="78" spans="2:5" x14ac:dyDescent="0.2">
      <c r="B78" s="369" t="s">
        <v>799</v>
      </c>
      <c r="C78" s="369">
        <v>1</v>
      </c>
      <c r="D78" s="369">
        <v>0</v>
      </c>
      <c r="E78" s="370">
        <f t="shared" si="0"/>
        <v>1</v>
      </c>
    </row>
    <row r="79" spans="2:5" x14ac:dyDescent="0.2">
      <c r="B79" s="371" t="s">
        <v>800</v>
      </c>
      <c r="C79" s="371">
        <v>1</v>
      </c>
      <c r="D79" s="371">
        <v>0</v>
      </c>
      <c r="E79" s="372">
        <f t="shared" ref="E79:E110" si="1">+D79+C79</f>
        <v>1</v>
      </c>
    </row>
    <row r="80" spans="2:5" x14ac:dyDescent="0.2">
      <c r="B80" s="371" t="s">
        <v>801</v>
      </c>
      <c r="C80" s="371">
        <v>1</v>
      </c>
      <c r="D80" s="371">
        <v>0</v>
      </c>
      <c r="E80" s="372">
        <f t="shared" si="1"/>
        <v>1</v>
      </c>
    </row>
    <row r="81" spans="2:5" x14ac:dyDescent="0.2">
      <c r="B81" s="371" t="s">
        <v>802</v>
      </c>
      <c r="C81" s="371">
        <v>1</v>
      </c>
      <c r="D81" s="371">
        <v>0</v>
      </c>
      <c r="E81" s="372">
        <f t="shared" si="1"/>
        <v>1</v>
      </c>
    </row>
    <row r="82" spans="2:5" x14ac:dyDescent="0.2">
      <c r="B82" s="371" t="s">
        <v>803</v>
      </c>
      <c r="C82" s="371">
        <v>1</v>
      </c>
      <c r="D82" s="371">
        <v>0</v>
      </c>
      <c r="E82" s="372">
        <f t="shared" si="1"/>
        <v>1</v>
      </c>
    </row>
    <row r="83" spans="2:5" x14ac:dyDescent="0.2">
      <c r="B83" s="371" t="s">
        <v>804</v>
      </c>
      <c r="C83" s="371">
        <v>1</v>
      </c>
      <c r="D83" s="371">
        <v>0</v>
      </c>
      <c r="E83" s="372">
        <f t="shared" si="1"/>
        <v>1</v>
      </c>
    </row>
    <row r="84" spans="2:5" x14ac:dyDescent="0.2">
      <c r="B84" s="369" t="s">
        <v>805</v>
      </c>
      <c r="C84" s="369">
        <v>0</v>
      </c>
      <c r="D84" s="369">
        <v>0</v>
      </c>
      <c r="E84" s="370">
        <f t="shared" si="1"/>
        <v>0</v>
      </c>
    </row>
    <row r="85" spans="2:5" x14ac:dyDescent="0.2">
      <c r="B85" s="369" t="s">
        <v>806</v>
      </c>
      <c r="C85" s="369">
        <v>0</v>
      </c>
      <c r="D85" s="369">
        <v>0</v>
      </c>
      <c r="E85" s="370">
        <f t="shared" si="1"/>
        <v>0</v>
      </c>
    </row>
    <row r="86" spans="2:5" x14ac:dyDescent="0.2">
      <c r="B86" s="369" t="s">
        <v>807</v>
      </c>
      <c r="C86" s="369">
        <v>1</v>
      </c>
      <c r="D86" s="369">
        <v>0</v>
      </c>
      <c r="E86" s="370">
        <f t="shared" si="1"/>
        <v>1</v>
      </c>
    </row>
    <row r="87" spans="2:5" x14ac:dyDescent="0.2">
      <c r="B87" s="369" t="s">
        <v>808</v>
      </c>
      <c r="C87" s="369">
        <v>0</v>
      </c>
      <c r="D87" s="369">
        <v>0</v>
      </c>
      <c r="E87" s="370">
        <f t="shared" si="1"/>
        <v>0</v>
      </c>
    </row>
    <row r="88" spans="2:5" x14ac:dyDescent="0.2">
      <c r="B88" s="369" t="s">
        <v>809</v>
      </c>
      <c r="C88" s="369">
        <v>1</v>
      </c>
      <c r="D88" s="369">
        <v>0</v>
      </c>
      <c r="E88" s="370">
        <f t="shared" si="1"/>
        <v>1</v>
      </c>
    </row>
    <row r="89" spans="2:5" x14ac:dyDescent="0.2">
      <c r="B89" s="371" t="s">
        <v>810</v>
      </c>
      <c r="C89" s="371">
        <v>1</v>
      </c>
      <c r="D89" s="371">
        <v>0</v>
      </c>
      <c r="E89" s="372">
        <f t="shared" si="1"/>
        <v>1</v>
      </c>
    </row>
    <row r="90" spans="2:5" x14ac:dyDescent="0.2">
      <c r="B90" s="371" t="s">
        <v>811</v>
      </c>
      <c r="C90" s="371">
        <v>1</v>
      </c>
      <c r="D90" s="371">
        <v>0</v>
      </c>
      <c r="E90" s="372">
        <f t="shared" si="1"/>
        <v>1</v>
      </c>
    </row>
    <row r="91" spans="2:5" x14ac:dyDescent="0.2">
      <c r="B91" s="371" t="s">
        <v>812</v>
      </c>
      <c r="C91" s="371">
        <v>1</v>
      </c>
      <c r="D91" s="371">
        <v>0</v>
      </c>
      <c r="E91" s="372">
        <f t="shared" si="1"/>
        <v>1</v>
      </c>
    </row>
    <row r="92" spans="2:5" x14ac:dyDescent="0.2">
      <c r="B92" s="371" t="s">
        <v>813</v>
      </c>
      <c r="C92" s="371">
        <v>1</v>
      </c>
      <c r="D92" s="371">
        <v>0</v>
      </c>
      <c r="E92" s="372">
        <f t="shared" si="1"/>
        <v>1</v>
      </c>
    </row>
    <row r="93" spans="2:5" x14ac:dyDescent="0.2">
      <c r="B93" s="371" t="s">
        <v>814</v>
      </c>
      <c r="C93" s="371">
        <v>1</v>
      </c>
      <c r="D93" s="371">
        <v>0</v>
      </c>
      <c r="E93" s="372">
        <f t="shared" si="1"/>
        <v>1</v>
      </c>
    </row>
    <row r="94" spans="2:5" x14ac:dyDescent="0.2">
      <c r="B94" s="369" t="s">
        <v>815</v>
      </c>
      <c r="C94" s="369">
        <v>1</v>
      </c>
      <c r="D94" s="369">
        <v>0</v>
      </c>
      <c r="E94" s="370">
        <f t="shared" si="1"/>
        <v>1</v>
      </c>
    </row>
    <row r="95" spans="2:5" x14ac:dyDescent="0.2">
      <c r="B95" s="369" t="s">
        <v>816</v>
      </c>
      <c r="C95" s="369">
        <v>1</v>
      </c>
      <c r="D95" s="369">
        <v>0</v>
      </c>
      <c r="E95" s="370">
        <f t="shared" si="1"/>
        <v>1</v>
      </c>
    </row>
    <row r="96" spans="2:5" x14ac:dyDescent="0.2">
      <c r="B96" s="369" t="s">
        <v>817</v>
      </c>
      <c r="C96" s="369">
        <v>1</v>
      </c>
      <c r="D96" s="369">
        <v>0</v>
      </c>
      <c r="E96" s="370">
        <f t="shared" si="1"/>
        <v>1</v>
      </c>
    </row>
    <row r="97" spans="2:5" x14ac:dyDescent="0.2">
      <c r="B97" s="369" t="s">
        <v>818</v>
      </c>
      <c r="C97" s="369">
        <v>1</v>
      </c>
      <c r="D97" s="369">
        <v>0</v>
      </c>
      <c r="E97" s="370">
        <f t="shared" si="1"/>
        <v>1</v>
      </c>
    </row>
    <row r="98" spans="2:5" x14ac:dyDescent="0.2">
      <c r="B98" s="369" t="s">
        <v>819</v>
      </c>
      <c r="C98" s="369">
        <v>1</v>
      </c>
      <c r="D98" s="369">
        <v>0</v>
      </c>
      <c r="E98" s="370">
        <f t="shared" si="1"/>
        <v>1</v>
      </c>
    </row>
    <row r="99" spans="2:5" x14ac:dyDescent="0.2">
      <c r="B99" s="371" t="s">
        <v>820</v>
      </c>
      <c r="C99" s="371">
        <v>1</v>
      </c>
      <c r="D99" s="371">
        <v>0</v>
      </c>
      <c r="E99" s="372">
        <f t="shared" si="1"/>
        <v>1</v>
      </c>
    </row>
    <row r="100" spans="2:5" x14ac:dyDescent="0.2">
      <c r="B100" s="371" t="s">
        <v>821</v>
      </c>
      <c r="C100" s="371">
        <v>1</v>
      </c>
      <c r="D100" s="371">
        <v>0</v>
      </c>
      <c r="E100" s="372">
        <f t="shared" si="1"/>
        <v>1</v>
      </c>
    </row>
    <row r="101" spans="2:5" x14ac:dyDescent="0.2">
      <c r="B101" s="371" t="s">
        <v>822</v>
      </c>
      <c r="C101" s="371">
        <v>1</v>
      </c>
      <c r="D101" s="371">
        <v>0</v>
      </c>
      <c r="E101" s="372">
        <f t="shared" si="1"/>
        <v>1</v>
      </c>
    </row>
    <row r="102" spans="2:5" x14ac:dyDescent="0.2">
      <c r="B102" s="371" t="s">
        <v>823</v>
      </c>
      <c r="C102" s="371">
        <v>1</v>
      </c>
      <c r="D102" s="371">
        <v>0</v>
      </c>
      <c r="E102" s="372">
        <f t="shared" si="1"/>
        <v>1</v>
      </c>
    </row>
    <row r="103" spans="2:5" x14ac:dyDescent="0.2">
      <c r="B103" s="371" t="s">
        <v>824</v>
      </c>
      <c r="C103" s="371">
        <v>0</v>
      </c>
      <c r="D103" s="371">
        <v>0</v>
      </c>
      <c r="E103" s="372">
        <f t="shared" si="1"/>
        <v>0</v>
      </c>
    </row>
    <row r="104" spans="2:5" x14ac:dyDescent="0.2">
      <c r="B104" s="369" t="s">
        <v>825</v>
      </c>
      <c r="C104" s="369">
        <v>1</v>
      </c>
      <c r="D104" s="369">
        <v>0</v>
      </c>
      <c r="E104" s="370">
        <f t="shared" si="1"/>
        <v>1</v>
      </c>
    </row>
    <row r="105" spans="2:5" x14ac:dyDescent="0.2">
      <c r="B105" s="369" t="s">
        <v>826</v>
      </c>
      <c r="C105" s="369">
        <v>1</v>
      </c>
      <c r="D105" s="369">
        <v>0</v>
      </c>
      <c r="E105" s="370">
        <f t="shared" si="1"/>
        <v>1</v>
      </c>
    </row>
    <row r="106" spans="2:5" x14ac:dyDescent="0.2">
      <c r="B106" s="369" t="s">
        <v>827</v>
      </c>
      <c r="C106" s="369">
        <v>1</v>
      </c>
      <c r="D106" s="369">
        <v>0</v>
      </c>
      <c r="E106" s="370">
        <f t="shared" si="1"/>
        <v>1</v>
      </c>
    </row>
    <row r="107" spans="2:5" x14ac:dyDescent="0.2">
      <c r="B107" s="369" t="s">
        <v>828</v>
      </c>
      <c r="C107" s="369">
        <v>1</v>
      </c>
      <c r="D107" s="369">
        <v>0</v>
      </c>
      <c r="E107" s="370">
        <f t="shared" si="1"/>
        <v>1</v>
      </c>
    </row>
    <row r="108" spans="2:5" x14ac:dyDescent="0.2">
      <c r="B108" s="369" t="s">
        <v>829</v>
      </c>
      <c r="C108" s="369">
        <v>1</v>
      </c>
      <c r="D108" s="369">
        <v>0</v>
      </c>
      <c r="E108" s="370">
        <f t="shared" si="1"/>
        <v>1</v>
      </c>
    </row>
    <row r="109" spans="2:5" x14ac:dyDescent="0.2">
      <c r="B109" s="371" t="s">
        <v>830</v>
      </c>
      <c r="C109" s="371">
        <v>1</v>
      </c>
      <c r="D109" s="371">
        <v>0</v>
      </c>
      <c r="E109" s="372">
        <f t="shared" si="1"/>
        <v>1</v>
      </c>
    </row>
    <row r="110" spans="2:5" x14ac:dyDescent="0.2">
      <c r="B110" s="371" t="s">
        <v>831</v>
      </c>
      <c r="C110" s="371">
        <v>1</v>
      </c>
      <c r="D110" s="371">
        <v>0</v>
      </c>
      <c r="E110" s="372">
        <f t="shared" si="1"/>
        <v>1</v>
      </c>
    </row>
    <row r="111" spans="2:5" ht="13.5" thickBot="1" x14ac:dyDescent="0.25">
      <c r="B111" s="359"/>
      <c r="C111" s="359"/>
      <c r="D111" s="359"/>
      <c r="E111" s="360"/>
    </row>
    <row r="112" spans="2:5" x14ac:dyDescent="0.2">
      <c r="B112" s="163" t="s">
        <v>18</v>
      </c>
    </row>
    <row r="113" spans="2:2" x14ac:dyDescent="0.2">
      <c r="B113" s="163" t="s">
        <v>358</v>
      </c>
    </row>
  </sheetData>
  <mergeCells count="2">
    <mergeCell ref="B6:E6"/>
    <mergeCell ref="B8:E8"/>
  </mergeCells>
  <pageMargins left="0.78740157480314965" right="0.74803149606299213" top="0.59055118110236227" bottom="0.59055118110236227" header="0" footer="0"/>
  <pageSetup paperSize="9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033B-D057-4F5C-BC28-7C6E534A034C}">
  <dimension ref="B1:F120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4" width="15.7109375" style="146" customWidth="1"/>
    <col min="5" max="5" width="16.7109375" style="280" customWidth="1"/>
    <col min="6" max="16384" width="11.42578125" style="146"/>
  </cols>
  <sheetData>
    <row r="1" spans="2:6" s="3" customFormat="1" ht="18.75" customHeight="1" x14ac:dyDescent="0.25"/>
    <row r="2" spans="2:6" s="3" customFormat="1" ht="15.75" customHeight="1" x14ac:dyDescent="0.25"/>
    <row r="3" spans="2:6" s="3" customFormat="1" ht="15.75" customHeight="1" x14ac:dyDescent="0.25"/>
    <row r="4" spans="2:6" s="3" customFormat="1" ht="14.25" x14ac:dyDescent="0.25"/>
    <row r="5" spans="2:6" s="3" customFormat="1" ht="15.75" customHeight="1" x14ac:dyDescent="0.25"/>
    <row r="6" spans="2:6" s="3" customFormat="1" ht="36.75" customHeight="1" x14ac:dyDescent="0.25">
      <c r="B6" s="383" t="s">
        <v>0</v>
      </c>
      <c r="C6" s="383"/>
      <c r="D6" s="383"/>
      <c r="E6" s="383"/>
      <c r="F6" s="7"/>
    </row>
    <row r="7" spans="2:6" ht="13.5" customHeight="1" x14ac:dyDescent="0.2"/>
    <row r="8" spans="2:6" x14ac:dyDescent="0.2">
      <c r="B8" s="373" t="s">
        <v>832</v>
      </c>
      <c r="C8" s="374"/>
      <c r="D8" s="374"/>
      <c r="E8" s="375"/>
    </row>
    <row r="9" spans="2:6" ht="15" x14ac:dyDescent="0.25">
      <c r="B9" s="148"/>
    </row>
    <row r="10" spans="2:6" ht="38.25" x14ac:dyDescent="0.2">
      <c r="B10" s="349"/>
      <c r="C10" s="349" t="s">
        <v>42</v>
      </c>
      <c r="D10" s="349" t="s">
        <v>43</v>
      </c>
      <c r="E10" s="349" t="s">
        <v>254</v>
      </c>
    </row>
    <row r="11" spans="2:6" ht="6" customHeight="1" x14ac:dyDescent="0.2">
      <c r="B11" s="351"/>
      <c r="C11" s="351"/>
      <c r="D11" s="351"/>
      <c r="E11" s="358"/>
    </row>
    <row r="12" spans="2:6" s="280" customFormat="1" x14ac:dyDescent="0.2">
      <c r="B12" s="367" t="s">
        <v>255</v>
      </c>
      <c r="C12" s="354">
        <f>SUM(C14:C116)</f>
        <v>146</v>
      </c>
      <c r="D12" s="354">
        <f>SUM(D14:D116)</f>
        <v>1</v>
      </c>
      <c r="E12" s="354">
        <f>+C12+D12</f>
        <v>147</v>
      </c>
    </row>
    <row r="13" spans="2:6" ht="5.25" customHeight="1" x14ac:dyDescent="0.2">
      <c r="B13" s="351"/>
      <c r="C13" s="351"/>
      <c r="D13" s="351"/>
      <c r="E13" s="358"/>
    </row>
    <row r="14" spans="2:6" x14ac:dyDescent="0.2">
      <c r="B14" s="356" t="s">
        <v>833</v>
      </c>
      <c r="C14" s="356">
        <v>1</v>
      </c>
      <c r="D14" s="356">
        <v>0</v>
      </c>
      <c r="E14" s="357">
        <f>+C14+D14</f>
        <v>1</v>
      </c>
    </row>
    <row r="15" spans="2:6" x14ac:dyDescent="0.2">
      <c r="B15" s="356" t="s">
        <v>834</v>
      </c>
      <c r="C15" s="356">
        <v>1</v>
      </c>
      <c r="D15" s="356">
        <v>0</v>
      </c>
      <c r="E15" s="357">
        <f t="shared" ref="E15:E78" si="0">+C15+D15</f>
        <v>1</v>
      </c>
    </row>
    <row r="16" spans="2:6" x14ac:dyDescent="0.2">
      <c r="B16" s="356" t="s">
        <v>835</v>
      </c>
      <c r="C16" s="356">
        <v>1</v>
      </c>
      <c r="D16" s="356">
        <v>0</v>
      </c>
      <c r="E16" s="357">
        <f t="shared" si="0"/>
        <v>1</v>
      </c>
    </row>
    <row r="17" spans="2:5" x14ac:dyDescent="0.2">
      <c r="B17" s="356" t="s">
        <v>836</v>
      </c>
      <c r="C17" s="356">
        <v>0</v>
      </c>
      <c r="D17" s="356">
        <v>0</v>
      </c>
      <c r="E17" s="357">
        <f t="shared" si="0"/>
        <v>0</v>
      </c>
    </row>
    <row r="18" spans="2:5" x14ac:dyDescent="0.2">
      <c r="B18" s="356" t="s">
        <v>837</v>
      </c>
      <c r="C18" s="356">
        <v>2</v>
      </c>
      <c r="D18" s="356">
        <v>0</v>
      </c>
      <c r="E18" s="357">
        <f t="shared" si="0"/>
        <v>2</v>
      </c>
    </row>
    <row r="19" spans="2:5" x14ac:dyDescent="0.2">
      <c r="B19" s="351" t="s">
        <v>838</v>
      </c>
      <c r="C19" s="351">
        <v>1</v>
      </c>
      <c r="D19" s="351">
        <v>0</v>
      </c>
      <c r="E19" s="358">
        <f t="shared" si="0"/>
        <v>1</v>
      </c>
    </row>
    <row r="20" spans="2:5" x14ac:dyDescent="0.2">
      <c r="B20" s="351" t="s">
        <v>839</v>
      </c>
      <c r="C20" s="351">
        <v>1</v>
      </c>
      <c r="D20" s="351">
        <v>0</v>
      </c>
      <c r="E20" s="358">
        <f t="shared" si="0"/>
        <v>1</v>
      </c>
    </row>
    <row r="21" spans="2:5" x14ac:dyDescent="0.2">
      <c r="B21" s="351" t="s">
        <v>840</v>
      </c>
      <c r="C21" s="351">
        <v>2</v>
      </c>
      <c r="D21" s="351">
        <v>0</v>
      </c>
      <c r="E21" s="358">
        <f t="shared" si="0"/>
        <v>2</v>
      </c>
    </row>
    <row r="22" spans="2:5" x14ac:dyDescent="0.2">
      <c r="B22" s="351" t="s">
        <v>841</v>
      </c>
      <c r="C22" s="351">
        <v>1</v>
      </c>
      <c r="D22" s="351">
        <v>0</v>
      </c>
      <c r="E22" s="358">
        <f t="shared" si="0"/>
        <v>1</v>
      </c>
    </row>
    <row r="23" spans="2:5" x14ac:dyDescent="0.2">
      <c r="B23" s="351" t="s">
        <v>842</v>
      </c>
      <c r="C23" s="351">
        <v>1</v>
      </c>
      <c r="D23" s="351">
        <v>0</v>
      </c>
      <c r="E23" s="358">
        <f t="shared" si="0"/>
        <v>1</v>
      </c>
    </row>
    <row r="24" spans="2:5" x14ac:dyDescent="0.2">
      <c r="B24" s="356" t="s">
        <v>843</v>
      </c>
      <c r="C24" s="356">
        <v>1</v>
      </c>
      <c r="D24" s="356">
        <v>0</v>
      </c>
      <c r="E24" s="357">
        <f t="shared" si="0"/>
        <v>1</v>
      </c>
    </row>
    <row r="25" spans="2:5" x14ac:dyDescent="0.2">
      <c r="B25" s="356" t="s">
        <v>844</v>
      </c>
      <c r="C25" s="356">
        <v>2</v>
      </c>
      <c r="D25" s="356">
        <v>0</v>
      </c>
      <c r="E25" s="357">
        <f t="shared" si="0"/>
        <v>2</v>
      </c>
    </row>
    <row r="26" spans="2:5" x14ac:dyDescent="0.2">
      <c r="B26" s="356" t="s">
        <v>845</v>
      </c>
      <c r="C26" s="356">
        <v>1</v>
      </c>
      <c r="D26" s="356">
        <v>0</v>
      </c>
      <c r="E26" s="357">
        <f t="shared" si="0"/>
        <v>1</v>
      </c>
    </row>
    <row r="27" spans="2:5" x14ac:dyDescent="0.2">
      <c r="B27" s="356" t="s">
        <v>846</v>
      </c>
      <c r="C27" s="356">
        <v>0</v>
      </c>
      <c r="D27" s="356">
        <v>0</v>
      </c>
      <c r="E27" s="357">
        <f t="shared" si="0"/>
        <v>0</v>
      </c>
    </row>
    <row r="28" spans="2:5" x14ac:dyDescent="0.2">
      <c r="B28" s="356" t="s">
        <v>847</v>
      </c>
      <c r="C28" s="356">
        <v>3</v>
      </c>
      <c r="D28" s="356">
        <v>0</v>
      </c>
      <c r="E28" s="357">
        <f t="shared" si="0"/>
        <v>3</v>
      </c>
    </row>
    <row r="29" spans="2:5" x14ac:dyDescent="0.2">
      <c r="B29" s="351" t="s">
        <v>848</v>
      </c>
      <c r="C29" s="351">
        <v>1</v>
      </c>
      <c r="D29" s="351">
        <v>0</v>
      </c>
      <c r="E29" s="358">
        <f t="shared" si="0"/>
        <v>1</v>
      </c>
    </row>
    <row r="30" spans="2:5" x14ac:dyDescent="0.2">
      <c r="B30" s="351" t="s">
        <v>849</v>
      </c>
      <c r="C30" s="351">
        <v>1</v>
      </c>
      <c r="D30" s="351">
        <v>0</v>
      </c>
      <c r="E30" s="358">
        <f t="shared" si="0"/>
        <v>1</v>
      </c>
    </row>
    <row r="31" spans="2:5" x14ac:dyDescent="0.2">
      <c r="B31" s="351" t="s">
        <v>850</v>
      </c>
      <c r="C31" s="351">
        <v>1</v>
      </c>
      <c r="D31" s="351">
        <v>0</v>
      </c>
      <c r="E31" s="358">
        <f t="shared" si="0"/>
        <v>1</v>
      </c>
    </row>
    <row r="32" spans="2:5" x14ac:dyDescent="0.2">
      <c r="B32" s="351" t="s">
        <v>851</v>
      </c>
      <c r="C32" s="351">
        <v>1</v>
      </c>
      <c r="D32" s="351">
        <v>0</v>
      </c>
      <c r="E32" s="358">
        <f t="shared" si="0"/>
        <v>1</v>
      </c>
    </row>
    <row r="33" spans="2:5" x14ac:dyDescent="0.2">
      <c r="B33" s="351" t="s">
        <v>852</v>
      </c>
      <c r="C33" s="351">
        <v>1</v>
      </c>
      <c r="D33" s="351">
        <v>0</v>
      </c>
      <c r="E33" s="358">
        <f t="shared" si="0"/>
        <v>1</v>
      </c>
    </row>
    <row r="34" spans="2:5" x14ac:dyDescent="0.2">
      <c r="B34" s="356" t="s">
        <v>853</v>
      </c>
      <c r="C34" s="356">
        <v>0</v>
      </c>
      <c r="D34" s="356">
        <v>0</v>
      </c>
      <c r="E34" s="357">
        <f t="shared" si="0"/>
        <v>0</v>
      </c>
    </row>
    <row r="35" spans="2:5" x14ac:dyDescent="0.2">
      <c r="B35" s="356" t="s">
        <v>854</v>
      </c>
      <c r="C35" s="356">
        <v>1</v>
      </c>
      <c r="D35" s="356">
        <v>0</v>
      </c>
      <c r="E35" s="357">
        <f t="shared" si="0"/>
        <v>1</v>
      </c>
    </row>
    <row r="36" spans="2:5" x14ac:dyDescent="0.2">
      <c r="B36" s="356" t="s">
        <v>855</v>
      </c>
      <c r="C36" s="356">
        <v>1</v>
      </c>
      <c r="D36" s="356">
        <v>0</v>
      </c>
      <c r="E36" s="357">
        <f t="shared" si="0"/>
        <v>1</v>
      </c>
    </row>
    <row r="37" spans="2:5" x14ac:dyDescent="0.2">
      <c r="B37" s="356" t="s">
        <v>856</v>
      </c>
      <c r="C37" s="356">
        <v>1</v>
      </c>
      <c r="D37" s="356">
        <v>0</v>
      </c>
      <c r="E37" s="357">
        <f t="shared" si="0"/>
        <v>1</v>
      </c>
    </row>
    <row r="38" spans="2:5" x14ac:dyDescent="0.2">
      <c r="B38" s="356" t="s">
        <v>857</v>
      </c>
      <c r="C38" s="356">
        <v>2</v>
      </c>
      <c r="D38" s="356">
        <v>0</v>
      </c>
      <c r="E38" s="357">
        <f t="shared" si="0"/>
        <v>2</v>
      </c>
    </row>
    <row r="39" spans="2:5" x14ac:dyDescent="0.2">
      <c r="B39" s="351" t="s">
        <v>858</v>
      </c>
      <c r="C39" s="351">
        <v>1</v>
      </c>
      <c r="D39" s="351">
        <v>0</v>
      </c>
      <c r="E39" s="358">
        <f t="shared" si="0"/>
        <v>1</v>
      </c>
    </row>
    <row r="40" spans="2:5" x14ac:dyDescent="0.2">
      <c r="B40" s="351" t="s">
        <v>859</v>
      </c>
      <c r="C40" s="351">
        <v>1</v>
      </c>
      <c r="D40" s="351">
        <v>0</v>
      </c>
      <c r="E40" s="358">
        <f t="shared" si="0"/>
        <v>1</v>
      </c>
    </row>
    <row r="41" spans="2:5" x14ac:dyDescent="0.2">
      <c r="B41" s="351" t="s">
        <v>860</v>
      </c>
      <c r="C41" s="351">
        <v>1</v>
      </c>
      <c r="D41" s="351">
        <v>0</v>
      </c>
      <c r="E41" s="358">
        <f t="shared" si="0"/>
        <v>1</v>
      </c>
    </row>
    <row r="42" spans="2:5" x14ac:dyDescent="0.2">
      <c r="B42" s="351" t="s">
        <v>861</v>
      </c>
      <c r="C42" s="351">
        <v>1</v>
      </c>
      <c r="D42" s="351">
        <v>0</v>
      </c>
      <c r="E42" s="358">
        <f t="shared" si="0"/>
        <v>1</v>
      </c>
    </row>
    <row r="43" spans="2:5" x14ac:dyDescent="0.2">
      <c r="B43" s="351" t="s">
        <v>862</v>
      </c>
      <c r="C43" s="351">
        <v>1</v>
      </c>
      <c r="D43" s="351">
        <v>0</v>
      </c>
      <c r="E43" s="358">
        <f t="shared" si="0"/>
        <v>1</v>
      </c>
    </row>
    <row r="44" spans="2:5" x14ac:dyDescent="0.2">
      <c r="B44" s="356" t="s">
        <v>863</v>
      </c>
      <c r="C44" s="356">
        <v>1</v>
      </c>
      <c r="D44" s="356">
        <v>0</v>
      </c>
      <c r="E44" s="357">
        <f t="shared" si="0"/>
        <v>1</v>
      </c>
    </row>
    <row r="45" spans="2:5" x14ac:dyDescent="0.2">
      <c r="B45" s="356" t="s">
        <v>864</v>
      </c>
      <c r="C45" s="356">
        <v>1</v>
      </c>
      <c r="D45" s="356">
        <v>0</v>
      </c>
      <c r="E45" s="357">
        <f t="shared" si="0"/>
        <v>1</v>
      </c>
    </row>
    <row r="46" spans="2:5" x14ac:dyDescent="0.2">
      <c r="B46" s="356" t="s">
        <v>865</v>
      </c>
      <c r="C46" s="356">
        <v>0</v>
      </c>
      <c r="D46" s="356">
        <v>0</v>
      </c>
      <c r="E46" s="357">
        <f t="shared" si="0"/>
        <v>0</v>
      </c>
    </row>
    <row r="47" spans="2:5" x14ac:dyDescent="0.2">
      <c r="B47" s="356" t="s">
        <v>866</v>
      </c>
      <c r="C47" s="356">
        <v>1</v>
      </c>
      <c r="D47" s="356">
        <v>0</v>
      </c>
      <c r="E47" s="357">
        <f t="shared" si="0"/>
        <v>1</v>
      </c>
    </row>
    <row r="48" spans="2:5" x14ac:dyDescent="0.2">
      <c r="B48" s="356" t="s">
        <v>867</v>
      </c>
      <c r="C48" s="356">
        <v>1</v>
      </c>
      <c r="D48" s="356">
        <v>0</v>
      </c>
      <c r="E48" s="357">
        <f t="shared" si="0"/>
        <v>1</v>
      </c>
    </row>
    <row r="49" spans="2:5" x14ac:dyDescent="0.2">
      <c r="B49" s="351" t="s">
        <v>868</v>
      </c>
      <c r="C49" s="351">
        <v>1</v>
      </c>
      <c r="D49" s="351">
        <v>0</v>
      </c>
      <c r="E49" s="358">
        <f t="shared" si="0"/>
        <v>1</v>
      </c>
    </row>
    <row r="50" spans="2:5" x14ac:dyDescent="0.2">
      <c r="B50" s="351" t="s">
        <v>869</v>
      </c>
      <c r="C50" s="351">
        <v>0</v>
      </c>
      <c r="D50" s="351">
        <v>0</v>
      </c>
      <c r="E50" s="358">
        <f t="shared" si="0"/>
        <v>0</v>
      </c>
    </row>
    <row r="51" spans="2:5" x14ac:dyDescent="0.2">
      <c r="B51" s="351" t="s">
        <v>870</v>
      </c>
      <c r="C51" s="351">
        <v>3</v>
      </c>
      <c r="D51" s="351">
        <v>0</v>
      </c>
      <c r="E51" s="358">
        <f t="shared" si="0"/>
        <v>3</v>
      </c>
    </row>
    <row r="52" spans="2:5" x14ac:dyDescent="0.2">
      <c r="B52" s="351" t="s">
        <v>871</v>
      </c>
      <c r="C52" s="351">
        <v>0</v>
      </c>
      <c r="D52" s="351">
        <v>0</v>
      </c>
      <c r="E52" s="358">
        <f t="shared" si="0"/>
        <v>0</v>
      </c>
    </row>
    <row r="53" spans="2:5" x14ac:dyDescent="0.2">
      <c r="B53" s="351" t="s">
        <v>872</v>
      </c>
      <c r="C53" s="351">
        <v>1</v>
      </c>
      <c r="D53" s="351">
        <v>0</v>
      </c>
      <c r="E53" s="358">
        <f t="shared" si="0"/>
        <v>1</v>
      </c>
    </row>
    <row r="54" spans="2:5" x14ac:dyDescent="0.2">
      <c r="B54" s="356" t="s">
        <v>873</v>
      </c>
      <c r="C54" s="356">
        <v>1</v>
      </c>
      <c r="D54" s="356">
        <v>0</v>
      </c>
      <c r="E54" s="357">
        <f t="shared" si="0"/>
        <v>1</v>
      </c>
    </row>
    <row r="55" spans="2:5" x14ac:dyDescent="0.2">
      <c r="B55" s="356" t="s">
        <v>874</v>
      </c>
      <c r="C55" s="356">
        <v>1</v>
      </c>
      <c r="D55" s="356">
        <v>0</v>
      </c>
      <c r="E55" s="357">
        <f t="shared" si="0"/>
        <v>1</v>
      </c>
    </row>
    <row r="56" spans="2:5" x14ac:dyDescent="0.2">
      <c r="B56" s="356" t="s">
        <v>875</v>
      </c>
      <c r="C56" s="356">
        <v>1</v>
      </c>
      <c r="D56" s="356">
        <v>0</v>
      </c>
      <c r="E56" s="357">
        <f t="shared" si="0"/>
        <v>1</v>
      </c>
    </row>
    <row r="57" spans="2:5" x14ac:dyDescent="0.2">
      <c r="B57" s="356" t="s">
        <v>876</v>
      </c>
      <c r="C57" s="356">
        <v>1</v>
      </c>
      <c r="D57" s="356">
        <v>0</v>
      </c>
      <c r="E57" s="357">
        <f t="shared" si="0"/>
        <v>1</v>
      </c>
    </row>
    <row r="58" spans="2:5" x14ac:dyDescent="0.2">
      <c r="B58" s="356" t="s">
        <v>877</v>
      </c>
      <c r="C58" s="356">
        <v>1</v>
      </c>
      <c r="D58" s="356">
        <v>0</v>
      </c>
      <c r="E58" s="357">
        <f t="shared" si="0"/>
        <v>1</v>
      </c>
    </row>
    <row r="59" spans="2:5" x14ac:dyDescent="0.2">
      <c r="B59" s="351" t="s">
        <v>878</v>
      </c>
      <c r="C59" s="351">
        <v>3</v>
      </c>
      <c r="D59" s="351">
        <v>0</v>
      </c>
      <c r="E59" s="358">
        <f t="shared" si="0"/>
        <v>3</v>
      </c>
    </row>
    <row r="60" spans="2:5" x14ac:dyDescent="0.2">
      <c r="B60" s="351" t="s">
        <v>879</v>
      </c>
      <c r="C60" s="351">
        <v>1</v>
      </c>
      <c r="D60" s="351">
        <v>0</v>
      </c>
      <c r="E60" s="358">
        <f t="shared" si="0"/>
        <v>1</v>
      </c>
    </row>
    <row r="61" spans="2:5" x14ac:dyDescent="0.2">
      <c r="B61" s="351" t="s">
        <v>880</v>
      </c>
      <c r="C61" s="351">
        <v>1</v>
      </c>
      <c r="D61" s="351">
        <v>0</v>
      </c>
      <c r="E61" s="358">
        <f t="shared" si="0"/>
        <v>1</v>
      </c>
    </row>
    <row r="62" spans="2:5" x14ac:dyDescent="0.2">
      <c r="B62" s="351" t="s">
        <v>881</v>
      </c>
      <c r="C62" s="351">
        <v>1</v>
      </c>
      <c r="D62" s="351">
        <v>0</v>
      </c>
      <c r="E62" s="358">
        <f t="shared" si="0"/>
        <v>1</v>
      </c>
    </row>
    <row r="63" spans="2:5" x14ac:dyDescent="0.2">
      <c r="B63" s="351" t="s">
        <v>882</v>
      </c>
      <c r="C63" s="351">
        <v>1</v>
      </c>
      <c r="D63" s="351">
        <v>0</v>
      </c>
      <c r="E63" s="358">
        <f t="shared" si="0"/>
        <v>1</v>
      </c>
    </row>
    <row r="64" spans="2:5" x14ac:dyDescent="0.2">
      <c r="B64" s="356" t="s">
        <v>883</v>
      </c>
      <c r="C64" s="356">
        <v>1</v>
      </c>
      <c r="D64" s="356">
        <v>0</v>
      </c>
      <c r="E64" s="357">
        <f t="shared" si="0"/>
        <v>1</v>
      </c>
    </row>
    <row r="65" spans="2:5" x14ac:dyDescent="0.2">
      <c r="B65" s="356" t="s">
        <v>884</v>
      </c>
      <c r="C65" s="356">
        <v>0</v>
      </c>
      <c r="D65" s="356">
        <v>0</v>
      </c>
      <c r="E65" s="357">
        <f t="shared" si="0"/>
        <v>0</v>
      </c>
    </row>
    <row r="66" spans="2:5" x14ac:dyDescent="0.2">
      <c r="B66" s="356" t="s">
        <v>885</v>
      </c>
      <c r="C66" s="356">
        <v>1</v>
      </c>
      <c r="D66" s="356">
        <v>0</v>
      </c>
      <c r="E66" s="357">
        <f t="shared" si="0"/>
        <v>1</v>
      </c>
    </row>
    <row r="67" spans="2:5" x14ac:dyDescent="0.2">
      <c r="B67" s="356" t="s">
        <v>886</v>
      </c>
      <c r="C67" s="356">
        <v>3</v>
      </c>
      <c r="D67" s="356">
        <v>0</v>
      </c>
      <c r="E67" s="357">
        <f t="shared" si="0"/>
        <v>3</v>
      </c>
    </row>
    <row r="68" spans="2:5" x14ac:dyDescent="0.2">
      <c r="B68" s="356" t="s">
        <v>887</v>
      </c>
      <c r="C68" s="356">
        <v>1</v>
      </c>
      <c r="D68" s="356">
        <v>0</v>
      </c>
      <c r="E68" s="357">
        <f t="shared" si="0"/>
        <v>1</v>
      </c>
    </row>
    <row r="69" spans="2:5" x14ac:dyDescent="0.2">
      <c r="B69" s="351" t="s">
        <v>888</v>
      </c>
      <c r="C69" s="351">
        <v>1</v>
      </c>
      <c r="D69" s="351">
        <v>0</v>
      </c>
      <c r="E69" s="358">
        <f t="shared" si="0"/>
        <v>1</v>
      </c>
    </row>
    <row r="70" spans="2:5" x14ac:dyDescent="0.2">
      <c r="B70" s="351" t="s">
        <v>889</v>
      </c>
      <c r="C70" s="351">
        <v>1</v>
      </c>
      <c r="D70" s="351">
        <v>0</v>
      </c>
      <c r="E70" s="358">
        <f t="shared" si="0"/>
        <v>1</v>
      </c>
    </row>
    <row r="71" spans="2:5" x14ac:dyDescent="0.2">
      <c r="B71" s="351" t="s">
        <v>890</v>
      </c>
      <c r="C71" s="351">
        <v>1</v>
      </c>
      <c r="D71" s="351">
        <v>0</v>
      </c>
      <c r="E71" s="358">
        <f t="shared" si="0"/>
        <v>1</v>
      </c>
    </row>
    <row r="72" spans="2:5" x14ac:dyDescent="0.2">
      <c r="B72" s="351" t="s">
        <v>891</v>
      </c>
      <c r="C72" s="351">
        <v>2</v>
      </c>
      <c r="D72" s="351">
        <v>0</v>
      </c>
      <c r="E72" s="358">
        <f t="shared" si="0"/>
        <v>2</v>
      </c>
    </row>
    <row r="73" spans="2:5" x14ac:dyDescent="0.2">
      <c r="B73" s="351" t="s">
        <v>892</v>
      </c>
      <c r="C73" s="351">
        <v>1</v>
      </c>
      <c r="D73" s="351">
        <v>0</v>
      </c>
      <c r="E73" s="358">
        <f t="shared" si="0"/>
        <v>1</v>
      </c>
    </row>
    <row r="74" spans="2:5" x14ac:dyDescent="0.2">
      <c r="B74" s="356" t="s">
        <v>893</v>
      </c>
      <c r="C74" s="356">
        <v>1</v>
      </c>
      <c r="D74" s="356">
        <v>0</v>
      </c>
      <c r="E74" s="357">
        <f t="shared" si="0"/>
        <v>1</v>
      </c>
    </row>
    <row r="75" spans="2:5" x14ac:dyDescent="0.2">
      <c r="B75" s="356" t="s">
        <v>894</v>
      </c>
      <c r="C75" s="356">
        <v>1</v>
      </c>
      <c r="D75" s="356">
        <v>0</v>
      </c>
      <c r="E75" s="357">
        <f t="shared" si="0"/>
        <v>1</v>
      </c>
    </row>
    <row r="76" spans="2:5" x14ac:dyDescent="0.2">
      <c r="B76" s="356" t="s">
        <v>895</v>
      </c>
      <c r="C76" s="356">
        <v>1</v>
      </c>
      <c r="D76" s="356">
        <v>0</v>
      </c>
      <c r="E76" s="357">
        <f t="shared" si="0"/>
        <v>1</v>
      </c>
    </row>
    <row r="77" spans="2:5" x14ac:dyDescent="0.2">
      <c r="B77" s="356" t="s">
        <v>896</v>
      </c>
      <c r="C77" s="356">
        <v>1</v>
      </c>
      <c r="D77" s="356">
        <v>0</v>
      </c>
      <c r="E77" s="357">
        <f t="shared" si="0"/>
        <v>1</v>
      </c>
    </row>
    <row r="78" spans="2:5" x14ac:dyDescent="0.2">
      <c r="B78" s="356" t="s">
        <v>897</v>
      </c>
      <c r="C78" s="356">
        <v>0</v>
      </c>
      <c r="D78" s="356">
        <v>0</v>
      </c>
      <c r="E78" s="357">
        <f t="shared" si="0"/>
        <v>0</v>
      </c>
    </row>
    <row r="79" spans="2:5" x14ac:dyDescent="0.2">
      <c r="B79" s="351" t="s">
        <v>898</v>
      </c>
      <c r="C79" s="351">
        <v>1</v>
      </c>
      <c r="D79" s="351">
        <v>0</v>
      </c>
      <c r="E79" s="358">
        <f t="shared" ref="E79:E116" si="1">+C79+D79</f>
        <v>1</v>
      </c>
    </row>
    <row r="80" spans="2:5" x14ac:dyDescent="0.2">
      <c r="B80" s="376" t="s">
        <v>15</v>
      </c>
      <c r="C80" s="377">
        <v>20</v>
      </c>
      <c r="D80" s="377">
        <v>1</v>
      </c>
      <c r="E80" s="354">
        <f t="shared" si="1"/>
        <v>21</v>
      </c>
    </row>
    <row r="81" spans="2:5" x14ac:dyDescent="0.2">
      <c r="B81" s="351" t="s">
        <v>899</v>
      </c>
      <c r="C81" s="351">
        <v>2</v>
      </c>
      <c r="D81" s="351">
        <v>0</v>
      </c>
      <c r="E81" s="358">
        <f t="shared" si="1"/>
        <v>2</v>
      </c>
    </row>
    <row r="82" spans="2:5" x14ac:dyDescent="0.2">
      <c r="B82" s="351" t="s">
        <v>900</v>
      </c>
      <c r="C82" s="351">
        <v>7</v>
      </c>
      <c r="D82" s="351">
        <v>0</v>
      </c>
      <c r="E82" s="358">
        <f t="shared" si="1"/>
        <v>7</v>
      </c>
    </row>
    <row r="83" spans="2:5" x14ac:dyDescent="0.2">
      <c r="B83" s="351" t="s">
        <v>901</v>
      </c>
      <c r="C83" s="351">
        <v>4</v>
      </c>
      <c r="D83" s="351">
        <v>0</v>
      </c>
      <c r="E83" s="358">
        <f t="shared" si="1"/>
        <v>4</v>
      </c>
    </row>
    <row r="84" spans="2:5" x14ac:dyDescent="0.2">
      <c r="B84" s="356" t="s">
        <v>902</v>
      </c>
      <c r="C84" s="356">
        <v>1</v>
      </c>
      <c r="D84" s="356">
        <v>0</v>
      </c>
      <c r="E84" s="357">
        <f t="shared" si="1"/>
        <v>1</v>
      </c>
    </row>
    <row r="85" spans="2:5" x14ac:dyDescent="0.2">
      <c r="B85" s="356" t="s">
        <v>903</v>
      </c>
      <c r="C85" s="356">
        <v>1</v>
      </c>
      <c r="D85" s="356">
        <v>0</v>
      </c>
      <c r="E85" s="357">
        <f t="shared" si="1"/>
        <v>1</v>
      </c>
    </row>
    <row r="86" spans="2:5" x14ac:dyDescent="0.2">
      <c r="B86" s="356" t="s">
        <v>904</v>
      </c>
      <c r="C86" s="356">
        <v>1</v>
      </c>
      <c r="D86" s="356">
        <v>0</v>
      </c>
      <c r="E86" s="357">
        <f t="shared" si="1"/>
        <v>1</v>
      </c>
    </row>
    <row r="87" spans="2:5" x14ac:dyDescent="0.2">
      <c r="B87" s="356" t="s">
        <v>905</v>
      </c>
      <c r="C87" s="356">
        <v>1</v>
      </c>
      <c r="D87" s="356">
        <v>0</v>
      </c>
      <c r="E87" s="357">
        <f t="shared" si="1"/>
        <v>1</v>
      </c>
    </row>
    <row r="88" spans="2:5" x14ac:dyDescent="0.2">
      <c r="B88" s="356" t="s">
        <v>906</v>
      </c>
      <c r="C88" s="356">
        <v>1</v>
      </c>
      <c r="D88" s="356">
        <v>0</v>
      </c>
      <c r="E88" s="357">
        <f t="shared" si="1"/>
        <v>1</v>
      </c>
    </row>
    <row r="89" spans="2:5" x14ac:dyDescent="0.2">
      <c r="B89" s="351" t="s">
        <v>907</v>
      </c>
      <c r="C89" s="351">
        <v>1</v>
      </c>
      <c r="D89" s="351">
        <v>0</v>
      </c>
      <c r="E89" s="358">
        <f t="shared" si="1"/>
        <v>1</v>
      </c>
    </row>
    <row r="90" spans="2:5" x14ac:dyDescent="0.2">
      <c r="B90" s="351" t="s">
        <v>908</v>
      </c>
      <c r="C90" s="351">
        <v>0</v>
      </c>
      <c r="D90" s="351">
        <v>0</v>
      </c>
      <c r="E90" s="358">
        <f t="shared" si="1"/>
        <v>0</v>
      </c>
    </row>
    <row r="91" spans="2:5" x14ac:dyDescent="0.2">
      <c r="B91" s="351" t="s">
        <v>909</v>
      </c>
      <c r="C91" s="351">
        <v>1</v>
      </c>
      <c r="D91" s="351">
        <v>0</v>
      </c>
      <c r="E91" s="358">
        <f t="shared" si="1"/>
        <v>1</v>
      </c>
    </row>
    <row r="92" spans="2:5" x14ac:dyDescent="0.2">
      <c r="B92" s="351" t="s">
        <v>910</v>
      </c>
      <c r="C92" s="351">
        <v>1</v>
      </c>
      <c r="D92" s="351">
        <v>0</v>
      </c>
      <c r="E92" s="358">
        <f t="shared" si="1"/>
        <v>1</v>
      </c>
    </row>
    <row r="93" spans="2:5" x14ac:dyDescent="0.2">
      <c r="B93" s="351" t="s">
        <v>911</v>
      </c>
      <c r="C93" s="351">
        <v>0</v>
      </c>
      <c r="D93" s="351">
        <v>0</v>
      </c>
      <c r="E93" s="358">
        <f t="shared" si="1"/>
        <v>0</v>
      </c>
    </row>
    <row r="94" spans="2:5" x14ac:dyDescent="0.2">
      <c r="B94" s="356" t="s">
        <v>912</v>
      </c>
      <c r="C94" s="356">
        <v>4</v>
      </c>
      <c r="D94" s="356">
        <v>0</v>
      </c>
      <c r="E94" s="357">
        <f t="shared" si="1"/>
        <v>4</v>
      </c>
    </row>
    <row r="95" spans="2:5" x14ac:dyDescent="0.2">
      <c r="B95" s="356" t="s">
        <v>913</v>
      </c>
      <c r="C95" s="356">
        <v>0</v>
      </c>
      <c r="D95" s="356">
        <v>0</v>
      </c>
      <c r="E95" s="357">
        <f t="shared" si="1"/>
        <v>0</v>
      </c>
    </row>
    <row r="96" spans="2:5" x14ac:dyDescent="0.2">
      <c r="B96" s="356" t="s">
        <v>914</v>
      </c>
      <c r="C96" s="356">
        <v>4</v>
      </c>
      <c r="D96" s="356">
        <v>0</v>
      </c>
      <c r="E96" s="357">
        <f t="shared" si="1"/>
        <v>4</v>
      </c>
    </row>
    <row r="97" spans="2:5" x14ac:dyDescent="0.2">
      <c r="B97" s="356" t="s">
        <v>915</v>
      </c>
      <c r="C97" s="356">
        <v>0</v>
      </c>
      <c r="D97" s="356">
        <v>0</v>
      </c>
      <c r="E97" s="357">
        <f t="shared" si="1"/>
        <v>0</v>
      </c>
    </row>
    <row r="98" spans="2:5" x14ac:dyDescent="0.2">
      <c r="B98" s="356" t="s">
        <v>916</v>
      </c>
      <c r="C98" s="356">
        <v>1</v>
      </c>
      <c r="D98" s="356">
        <v>0</v>
      </c>
      <c r="E98" s="357">
        <f t="shared" si="1"/>
        <v>1</v>
      </c>
    </row>
    <row r="99" spans="2:5" x14ac:dyDescent="0.2">
      <c r="B99" s="351" t="s">
        <v>917</v>
      </c>
      <c r="C99" s="351">
        <v>0</v>
      </c>
      <c r="D99" s="351">
        <v>0</v>
      </c>
      <c r="E99" s="358">
        <f t="shared" si="1"/>
        <v>0</v>
      </c>
    </row>
    <row r="100" spans="2:5" x14ac:dyDescent="0.2">
      <c r="B100" s="351" t="s">
        <v>918</v>
      </c>
      <c r="C100" s="351">
        <v>1</v>
      </c>
      <c r="D100" s="351">
        <v>0</v>
      </c>
      <c r="E100" s="358">
        <f t="shared" si="1"/>
        <v>1</v>
      </c>
    </row>
    <row r="101" spans="2:5" x14ac:dyDescent="0.2">
      <c r="B101" s="351" t="s">
        <v>919</v>
      </c>
      <c r="C101" s="351">
        <v>1</v>
      </c>
      <c r="D101" s="351">
        <v>0</v>
      </c>
      <c r="E101" s="358">
        <f t="shared" si="1"/>
        <v>1</v>
      </c>
    </row>
    <row r="102" spans="2:5" x14ac:dyDescent="0.2">
      <c r="B102" s="351" t="s">
        <v>920</v>
      </c>
      <c r="C102" s="351">
        <v>1</v>
      </c>
      <c r="D102" s="351">
        <v>0</v>
      </c>
      <c r="E102" s="358">
        <f t="shared" si="1"/>
        <v>1</v>
      </c>
    </row>
    <row r="103" spans="2:5" x14ac:dyDescent="0.2">
      <c r="B103" s="351" t="s">
        <v>921</v>
      </c>
      <c r="C103" s="351">
        <v>3</v>
      </c>
      <c r="D103" s="351">
        <v>0</v>
      </c>
      <c r="E103" s="358">
        <f t="shared" si="1"/>
        <v>3</v>
      </c>
    </row>
    <row r="104" spans="2:5" x14ac:dyDescent="0.2">
      <c r="B104" s="356" t="s">
        <v>922</v>
      </c>
      <c r="C104" s="356">
        <v>1</v>
      </c>
      <c r="D104" s="356">
        <v>0</v>
      </c>
      <c r="E104" s="357">
        <f t="shared" si="1"/>
        <v>1</v>
      </c>
    </row>
    <row r="105" spans="2:5" x14ac:dyDescent="0.2">
      <c r="B105" s="356" t="s">
        <v>923</v>
      </c>
      <c r="C105" s="356">
        <v>1</v>
      </c>
      <c r="D105" s="356">
        <v>0</v>
      </c>
      <c r="E105" s="357">
        <f t="shared" si="1"/>
        <v>1</v>
      </c>
    </row>
    <row r="106" spans="2:5" x14ac:dyDescent="0.2">
      <c r="B106" s="356" t="s">
        <v>924</v>
      </c>
      <c r="C106" s="356">
        <v>7</v>
      </c>
      <c r="D106" s="356">
        <v>0</v>
      </c>
      <c r="E106" s="357">
        <f t="shared" si="1"/>
        <v>7</v>
      </c>
    </row>
    <row r="107" spans="2:5" x14ac:dyDescent="0.2">
      <c r="B107" s="356" t="s">
        <v>925</v>
      </c>
      <c r="C107" s="356">
        <v>1</v>
      </c>
      <c r="D107" s="356">
        <v>0</v>
      </c>
      <c r="E107" s="357">
        <f t="shared" si="1"/>
        <v>1</v>
      </c>
    </row>
    <row r="108" spans="2:5" x14ac:dyDescent="0.2">
      <c r="B108" s="356" t="s">
        <v>926</v>
      </c>
      <c r="C108" s="356">
        <v>1</v>
      </c>
      <c r="D108" s="356">
        <v>0</v>
      </c>
      <c r="E108" s="357">
        <f t="shared" si="1"/>
        <v>1</v>
      </c>
    </row>
    <row r="109" spans="2:5" x14ac:dyDescent="0.2">
      <c r="B109" s="351" t="s">
        <v>927</v>
      </c>
      <c r="C109" s="351">
        <v>1</v>
      </c>
      <c r="D109" s="351">
        <v>0</v>
      </c>
      <c r="E109" s="358">
        <f t="shared" si="1"/>
        <v>1</v>
      </c>
    </row>
    <row r="110" spans="2:5" x14ac:dyDescent="0.2">
      <c r="B110" s="351" t="s">
        <v>928</v>
      </c>
      <c r="C110" s="351">
        <v>1</v>
      </c>
      <c r="D110" s="351">
        <v>0</v>
      </c>
      <c r="E110" s="358">
        <f t="shared" si="1"/>
        <v>1</v>
      </c>
    </row>
    <row r="111" spans="2:5" x14ac:dyDescent="0.2">
      <c r="B111" s="351" t="s">
        <v>929</v>
      </c>
      <c r="C111" s="351">
        <v>2</v>
      </c>
      <c r="D111" s="351">
        <v>0</v>
      </c>
      <c r="E111" s="358">
        <f t="shared" si="1"/>
        <v>2</v>
      </c>
    </row>
    <row r="112" spans="2:5" x14ac:dyDescent="0.2">
      <c r="B112" s="351" t="s">
        <v>930</v>
      </c>
      <c r="C112" s="351">
        <v>1</v>
      </c>
      <c r="D112" s="351">
        <v>0</v>
      </c>
      <c r="E112" s="358">
        <f t="shared" si="1"/>
        <v>1</v>
      </c>
    </row>
    <row r="113" spans="2:5" x14ac:dyDescent="0.2">
      <c r="B113" s="351" t="s">
        <v>931</v>
      </c>
      <c r="C113" s="351">
        <v>2</v>
      </c>
      <c r="D113" s="351">
        <v>0</v>
      </c>
      <c r="E113" s="358">
        <f t="shared" si="1"/>
        <v>2</v>
      </c>
    </row>
    <row r="114" spans="2:5" x14ac:dyDescent="0.2">
      <c r="B114" s="356" t="s">
        <v>932</v>
      </c>
      <c r="C114" s="356">
        <v>1</v>
      </c>
      <c r="D114" s="356">
        <v>0</v>
      </c>
      <c r="E114" s="357">
        <f t="shared" si="1"/>
        <v>1</v>
      </c>
    </row>
    <row r="115" spans="2:5" x14ac:dyDescent="0.2">
      <c r="B115" s="356" t="s">
        <v>933</v>
      </c>
      <c r="C115" s="356">
        <v>0</v>
      </c>
      <c r="D115" s="356">
        <v>0</v>
      </c>
      <c r="E115" s="357">
        <f t="shared" si="1"/>
        <v>0</v>
      </c>
    </row>
    <row r="116" spans="2:5" x14ac:dyDescent="0.2">
      <c r="B116" s="356" t="s">
        <v>934</v>
      </c>
      <c r="C116" s="356">
        <v>0</v>
      </c>
      <c r="D116" s="356">
        <v>0</v>
      </c>
      <c r="E116" s="357">
        <f t="shared" si="1"/>
        <v>0</v>
      </c>
    </row>
    <row r="117" spans="2:5" ht="13.5" thickBot="1" x14ac:dyDescent="0.25">
      <c r="B117" s="359"/>
      <c r="C117" s="359"/>
      <c r="D117" s="368"/>
      <c r="E117" s="378"/>
    </row>
    <row r="118" spans="2:5" x14ac:dyDescent="0.2">
      <c r="B118" s="163" t="s">
        <v>18</v>
      </c>
    </row>
    <row r="119" spans="2:5" x14ac:dyDescent="0.2">
      <c r="B119" s="163" t="s">
        <v>358</v>
      </c>
    </row>
    <row r="120" spans="2:5" ht="9.75" customHeight="1" x14ac:dyDescent="0.2"/>
  </sheetData>
  <mergeCells count="1">
    <mergeCell ref="B6:E6"/>
  </mergeCells>
  <pageMargins left="0.78740157480314965" right="0.74803149606299213" top="0.59055118110236227" bottom="0.51181102362204722" header="0" footer="0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3917-1599-4F96-91F9-9E90E3D4006E}">
  <dimension ref="B1:F122"/>
  <sheetViews>
    <sheetView workbookViewId="0"/>
  </sheetViews>
  <sheetFormatPr baseColWidth="10" defaultRowHeight="12.75" x14ac:dyDescent="0.2"/>
  <cols>
    <col min="1" max="1" width="1.7109375" style="146" customWidth="1"/>
    <col min="2" max="2" width="28.7109375" style="146" customWidth="1"/>
    <col min="3" max="4" width="15.7109375" style="146" customWidth="1"/>
    <col min="5" max="5" width="16.7109375" style="280" customWidth="1"/>
    <col min="6" max="16384" width="11.42578125" style="146"/>
  </cols>
  <sheetData>
    <row r="1" spans="2:6" s="3" customFormat="1" ht="18.75" customHeight="1" x14ac:dyDescent="0.25"/>
    <row r="2" spans="2:6" s="3" customFormat="1" ht="15.75" customHeight="1" x14ac:dyDescent="0.25"/>
    <row r="3" spans="2:6" s="3" customFormat="1" ht="15.75" customHeight="1" x14ac:dyDescent="0.25"/>
    <row r="4" spans="2:6" s="3" customFormat="1" ht="14.25" x14ac:dyDescent="0.25"/>
    <row r="5" spans="2:6" s="3" customFormat="1" ht="15.75" customHeight="1" x14ac:dyDescent="0.25"/>
    <row r="6" spans="2:6" s="3" customFormat="1" ht="36.75" customHeight="1" x14ac:dyDescent="0.25">
      <c r="B6" s="383" t="s">
        <v>0</v>
      </c>
      <c r="C6" s="383"/>
      <c r="D6" s="383"/>
      <c r="E6" s="383"/>
      <c r="F6" s="7"/>
    </row>
    <row r="8" spans="2:6" x14ac:dyDescent="0.2">
      <c r="B8" s="429" t="s">
        <v>935</v>
      </c>
      <c r="C8" s="419"/>
      <c r="D8" s="419"/>
      <c r="E8" s="420"/>
    </row>
    <row r="9" spans="2:6" x14ac:dyDescent="0.2">
      <c r="B9" s="362"/>
      <c r="C9" s="362"/>
      <c r="D9" s="362"/>
      <c r="E9" s="362"/>
    </row>
    <row r="10" spans="2:6" ht="38.25" x14ac:dyDescent="0.2">
      <c r="B10" s="348"/>
      <c r="C10" s="349" t="s">
        <v>42</v>
      </c>
      <c r="D10" s="349" t="s">
        <v>43</v>
      </c>
      <c r="E10" s="349" t="s">
        <v>254</v>
      </c>
    </row>
    <row r="11" spans="2:6" x14ac:dyDescent="0.2">
      <c r="B11" s="350"/>
      <c r="C11" s="351"/>
      <c r="D11" s="351"/>
      <c r="E11" s="352"/>
    </row>
    <row r="12" spans="2:6" x14ac:dyDescent="0.2">
      <c r="B12" s="353" t="s">
        <v>255</v>
      </c>
      <c r="C12" s="354">
        <f>SUM(C14:C119)</f>
        <v>130</v>
      </c>
      <c r="D12" s="354">
        <f>SUM(D14:D119)</f>
        <v>1</v>
      </c>
      <c r="E12" s="354">
        <f>+C12+D12</f>
        <v>131</v>
      </c>
    </row>
    <row r="13" spans="2:6" x14ac:dyDescent="0.2">
      <c r="B13" s="350"/>
      <c r="C13" s="351"/>
      <c r="D13" s="351"/>
      <c r="E13" s="352"/>
    </row>
    <row r="14" spans="2:6" x14ac:dyDescent="0.2">
      <c r="B14" s="379" t="s">
        <v>936</v>
      </c>
      <c r="C14" s="380">
        <v>1</v>
      </c>
      <c r="D14" s="380">
        <v>0</v>
      </c>
      <c r="E14" s="381">
        <f>+C14+D14</f>
        <v>1</v>
      </c>
    </row>
    <row r="15" spans="2:6" x14ac:dyDescent="0.2">
      <c r="B15" s="379" t="s">
        <v>937</v>
      </c>
      <c r="C15" s="380">
        <v>0</v>
      </c>
      <c r="D15" s="380">
        <v>0</v>
      </c>
      <c r="E15" s="381">
        <f t="shared" ref="E15:E78" si="0">+C15+D15</f>
        <v>0</v>
      </c>
    </row>
    <row r="16" spans="2:6" x14ac:dyDescent="0.2">
      <c r="B16" s="379" t="s">
        <v>938</v>
      </c>
      <c r="C16" s="380">
        <v>1</v>
      </c>
      <c r="D16" s="380">
        <v>0</v>
      </c>
      <c r="E16" s="381">
        <f t="shared" si="0"/>
        <v>1</v>
      </c>
    </row>
    <row r="17" spans="2:5" x14ac:dyDescent="0.2">
      <c r="B17" s="379" t="s">
        <v>939</v>
      </c>
      <c r="C17" s="380">
        <v>2</v>
      </c>
      <c r="D17" s="380">
        <v>0</v>
      </c>
      <c r="E17" s="381">
        <f t="shared" si="0"/>
        <v>2</v>
      </c>
    </row>
    <row r="18" spans="2:5" x14ac:dyDescent="0.2">
      <c r="B18" s="379" t="s">
        <v>940</v>
      </c>
      <c r="C18" s="380">
        <v>1</v>
      </c>
      <c r="D18" s="380">
        <v>0</v>
      </c>
      <c r="E18" s="381">
        <f t="shared" si="0"/>
        <v>1</v>
      </c>
    </row>
    <row r="19" spans="2:5" x14ac:dyDescent="0.2">
      <c r="B19" s="382" t="s">
        <v>941</v>
      </c>
      <c r="C19" s="351">
        <v>1</v>
      </c>
      <c r="D19" s="351">
        <v>0</v>
      </c>
      <c r="E19" s="358">
        <f t="shared" si="0"/>
        <v>1</v>
      </c>
    </row>
    <row r="20" spans="2:5" x14ac:dyDescent="0.2">
      <c r="B20" s="376" t="s">
        <v>942</v>
      </c>
      <c r="C20" s="377">
        <v>1</v>
      </c>
      <c r="D20" s="377">
        <v>0</v>
      </c>
      <c r="E20" s="354">
        <f t="shared" si="0"/>
        <v>1</v>
      </c>
    </row>
    <row r="21" spans="2:5" x14ac:dyDescent="0.2">
      <c r="B21" s="382" t="s">
        <v>943</v>
      </c>
      <c r="C21" s="351">
        <v>1</v>
      </c>
      <c r="D21" s="351">
        <v>0</v>
      </c>
      <c r="E21" s="358">
        <f t="shared" si="0"/>
        <v>1</v>
      </c>
    </row>
    <row r="22" spans="2:5" x14ac:dyDescent="0.2">
      <c r="B22" s="376" t="s">
        <v>944</v>
      </c>
      <c r="C22" s="377">
        <v>0</v>
      </c>
      <c r="D22" s="377">
        <v>0</v>
      </c>
      <c r="E22" s="354">
        <f t="shared" si="0"/>
        <v>0</v>
      </c>
    </row>
    <row r="23" spans="2:5" x14ac:dyDescent="0.2">
      <c r="B23" s="376" t="s">
        <v>945</v>
      </c>
      <c r="C23" s="377">
        <v>1</v>
      </c>
      <c r="D23" s="377">
        <v>0</v>
      </c>
      <c r="E23" s="354">
        <f t="shared" si="0"/>
        <v>1</v>
      </c>
    </row>
    <row r="24" spans="2:5" x14ac:dyDescent="0.2">
      <c r="B24" s="379" t="s">
        <v>946</v>
      </c>
      <c r="C24" s="380">
        <v>1</v>
      </c>
      <c r="D24" s="380">
        <v>0</v>
      </c>
      <c r="E24" s="381">
        <f t="shared" si="0"/>
        <v>1</v>
      </c>
    </row>
    <row r="25" spans="2:5" x14ac:dyDescent="0.2">
      <c r="B25" s="379" t="s">
        <v>947</v>
      </c>
      <c r="C25" s="380">
        <v>1</v>
      </c>
      <c r="D25" s="380">
        <v>0</v>
      </c>
      <c r="E25" s="381">
        <f t="shared" si="0"/>
        <v>1</v>
      </c>
    </row>
    <row r="26" spans="2:5" x14ac:dyDescent="0.2">
      <c r="B26" s="379" t="s">
        <v>948</v>
      </c>
      <c r="C26" s="380">
        <v>1</v>
      </c>
      <c r="D26" s="380">
        <v>0</v>
      </c>
      <c r="E26" s="381">
        <f t="shared" si="0"/>
        <v>1</v>
      </c>
    </row>
    <row r="27" spans="2:5" x14ac:dyDescent="0.2">
      <c r="B27" s="379" t="s">
        <v>949</v>
      </c>
      <c r="C27" s="380">
        <v>1</v>
      </c>
      <c r="D27" s="380">
        <v>0</v>
      </c>
      <c r="E27" s="381">
        <f t="shared" si="0"/>
        <v>1</v>
      </c>
    </row>
    <row r="28" spans="2:5" x14ac:dyDescent="0.2">
      <c r="B28" s="379" t="s">
        <v>950</v>
      </c>
      <c r="C28" s="380">
        <v>1</v>
      </c>
      <c r="D28" s="380">
        <v>0</v>
      </c>
      <c r="E28" s="381">
        <f t="shared" si="0"/>
        <v>1</v>
      </c>
    </row>
    <row r="29" spans="2:5" x14ac:dyDescent="0.2">
      <c r="B29" s="376" t="s">
        <v>951</v>
      </c>
      <c r="C29" s="377">
        <v>1</v>
      </c>
      <c r="D29" s="351">
        <v>0</v>
      </c>
      <c r="E29" s="354">
        <f t="shared" si="0"/>
        <v>1</v>
      </c>
    </row>
    <row r="30" spans="2:5" x14ac:dyDescent="0.2">
      <c r="B30" s="376" t="s">
        <v>952</v>
      </c>
      <c r="C30" s="377">
        <v>1</v>
      </c>
      <c r="D30" s="377">
        <v>0</v>
      </c>
      <c r="E30" s="354">
        <f t="shared" si="0"/>
        <v>1</v>
      </c>
    </row>
    <row r="31" spans="2:5" x14ac:dyDescent="0.2">
      <c r="B31" s="376" t="s">
        <v>953</v>
      </c>
      <c r="C31" s="377">
        <v>1</v>
      </c>
      <c r="D31" s="351">
        <v>0</v>
      </c>
      <c r="E31" s="354">
        <f t="shared" si="0"/>
        <v>1</v>
      </c>
    </row>
    <row r="32" spans="2:5" x14ac:dyDescent="0.2">
      <c r="B32" s="376" t="s">
        <v>954</v>
      </c>
      <c r="C32" s="377">
        <v>1</v>
      </c>
      <c r="D32" s="377">
        <v>0</v>
      </c>
      <c r="E32" s="354">
        <f t="shared" si="0"/>
        <v>1</v>
      </c>
    </row>
    <row r="33" spans="2:5" x14ac:dyDescent="0.2">
      <c r="B33" s="376" t="s">
        <v>955</v>
      </c>
      <c r="C33" s="377">
        <v>2</v>
      </c>
      <c r="D33" s="377">
        <v>0</v>
      </c>
      <c r="E33" s="354">
        <f t="shared" si="0"/>
        <v>2</v>
      </c>
    </row>
    <row r="34" spans="2:5" x14ac:dyDescent="0.2">
      <c r="B34" s="379" t="s">
        <v>956</v>
      </c>
      <c r="C34" s="380">
        <v>1</v>
      </c>
      <c r="D34" s="380">
        <v>0</v>
      </c>
      <c r="E34" s="381">
        <f t="shared" si="0"/>
        <v>1</v>
      </c>
    </row>
    <row r="35" spans="2:5" x14ac:dyDescent="0.2">
      <c r="B35" s="379" t="s">
        <v>957</v>
      </c>
      <c r="C35" s="380">
        <v>1</v>
      </c>
      <c r="D35" s="380">
        <v>0</v>
      </c>
      <c r="E35" s="381">
        <f t="shared" si="0"/>
        <v>1</v>
      </c>
    </row>
    <row r="36" spans="2:5" x14ac:dyDescent="0.2">
      <c r="B36" s="379" t="s">
        <v>958</v>
      </c>
      <c r="C36" s="380">
        <v>1</v>
      </c>
      <c r="D36" s="380">
        <v>0</v>
      </c>
      <c r="E36" s="381">
        <f t="shared" si="0"/>
        <v>1</v>
      </c>
    </row>
    <row r="37" spans="2:5" x14ac:dyDescent="0.2">
      <c r="B37" s="379" t="s">
        <v>959</v>
      </c>
      <c r="C37" s="380">
        <v>2</v>
      </c>
      <c r="D37" s="380">
        <v>0</v>
      </c>
      <c r="E37" s="381">
        <f t="shared" si="0"/>
        <v>2</v>
      </c>
    </row>
    <row r="38" spans="2:5" x14ac:dyDescent="0.2">
      <c r="B38" s="379" t="s">
        <v>960</v>
      </c>
      <c r="C38" s="380">
        <v>0</v>
      </c>
      <c r="D38" s="380">
        <v>0</v>
      </c>
      <c r="E38" s="381">
        <f t="shared" si="0"/>
        <v>0</v>
      </c>
    </row>
    <row r="39" spans="2:5" x14ac:dyDescent="0.2">
      <c r="B39" s="382" t="s">
        <v>961</v>
      </c>
      <c r="C39" s="351">
        <v>1</v>
      </c>
      <c r="D39" s="351">
        <v>0</v>
      </c>
      <c r="E39" s="358">
        <f t="shared" si="0"/>
        <v>1</v>
      </c>
    </row>
    <row r="40" spans="2:5" x14ac:dyDescent="0.2">
      <c r="B40" s="376" t="s">
        <v>962</v>
      </c>
      <c r="C40" s="377">
        <v>1</v>
      </c>
      <c r="D40" s="377">
        <v>0</v>
      </c>
      <c r="E40" s="354">
        <f t="shared" si="0"/>
        <v>1</v>
      </c>
    </row>
    <row r="41" spans="2:5" x14ac:dyDescent="0.2">
      <c r="B41" s="382" t="s">
        <v>963</v>
      </c>
      <c r="C41" s="351">
        <v>1</v>
      </c>
      <c r="D41" s="351">
        <v>0</v>
      </c>
      <c r="E41" s="358">
        <f t="shared" si="0"/>
        <v>1</v>
      </c>
    </row>
    <row r="42" spans="2:5" x14ac:dyDescent="0.2">
      <c r="B42" s="376" t="s">
        <v>964</v>
      </c>
      <c r="C42" s="377">
        <v>1</v>
      </c>
      <c r="D42" s="377">
        <v>0</v>
      </c>
      <c r="E42" s="354">
        <f t="shared" si="0"/>
        <v>1</v>
      </c>
    </row>
    <row r="43" spans="2:5" x14ac:dyDescent="0.2">
      <c r="B43" s="376" t="s">
        <v>965</v>
      </c>
      <c r="C43" s="377">
        <v>1</v>
      </c>
      <c r="D43" s="377">
        <v>0</v>
      </c>
      <c r="E43" s="354">
        <f t="shared" si="0"/>
        <v>1</v>
      </c>
    </row>
    <row r="44" spans="2:5" x14ac:dyDescent="0.2">
      <c r="B44" s="379" t="s">
        <v>966</v>
      </c>
      <c r="C44" s="380">
        <v>1</v>
      </c>
      <c r="D44" s="380">
        <v>0</v>
      </c>
      <c r="E44" s="381">
        <f t="shared" si="0"/>
        <v>1</v>
      </c>
    </row>
    <row r="45" spans="2:5" x14ac:dyDescent="0.2">
      <c r="B45" s="379" t="s">
        <v>967</v>
      </c>
      <c r="C45" s="380">
        <v>1</v>
      </c>
      <c r="D45" s="380">
        <v>0</v>
      </c>
      <c r="E45" s="381">
        <f t="shared" si="0"/>
        <v>1</v>
      </c>
    </row>
    <row r="46" spans="2:5" x14ac:dyDescent="0.2">
      <c r="B46" s="379" t="s">
        <v>968</v>
      </c>
      <c r="C46" s="380">
        <v>1</v>
      </c>
      <c r="D46" s="380">
        <v>0</v>
      </c>
      <c r="E46" s="381">
        <f t="shared" si="0"/>
        <v>1</v>
      </c>
    </row>
    <row r="47" spans="2:5" x14ac:dyDescent="0.2">
      <c r="B47" s="379" t="s">
        <v>969</v>
      </c>
      <c r="C47" s="380">
        <v>1</v>
      </c>
      <c r="D47" s="380">
        <v>0</v>
      </c>
      <c r="E47" s="381">
        <f t="shared" si="0"/>
        <v>1</v>
      </c>
    </row>
    <row r="48" spans="2:5" x14ac:dyDescent="0.2">
      <c r="B48" s="379" t="s">
        <v>970</v>
      </c>
      <c r="C48" s="380">
        <v>1</v>
      </c>
      <c r="D48" s="380">
        <v>0</v>
      </c>
      <c r="E48" s="381">
        <f t="shared" si="0"/>
        <v>1</v>
      </c>
    </row>
    <row r="49" spans="2:5" x14ac:dyDescent="0.2">
      <c r="B49" s="376" t="s">
        <v>971</v>
      </c>
      <c r="C49" s="377">
        <v>1</v>
      </c>
      <c r="D49" s="351">
        <v>0</v>
      </c>
      <c r="E49" s="354">
        <f t="shared" si="0"/>
        <v>1</v>
      </c>
    </row>
    <row r="50" spans="2:5" x14ac:dyDescent="0.2">
      <c r="B50" s="376" t="s">
        <v>972</v>
      </c>
      <c r="C50" s="377">
        <v>1</v>
      </c>
      <c r="D50" s="377">
        <v>0</v>
      </c>
      <c r="E50" s="354">
        <f t="shared" si="0"/>
        <v>1</v>
      </c>
    </row>
    <row r="51" spans="2:5" x14ac:dyDescent="0.2">
      <c r="B51" s="376" t="s">
        <v>973</v>
      </c>
      <c r="C51" s="377">
        <v>2</v>
      </c>
      <c r="D51" s="351">
        <v>0</v>
      </c>
      <c r="E51" s="354">
        <f t="shared" si="0"/>
        <v>2</v>
      </c>
    </row>
    <row r="52" spans="2:5" x14ac:dyDescent="0.2">
      <c r="B52" s="376" t="s">
        <v>974</v>
      </c>
      <c r="C52" s="377">
        <v>1</v>
      </c>
      <c r="D52" s="377">
        <v>0</v>
      </c>
      <c r="E52" s="354">
        <f t="shared" si="0"/>
        <v>1</v>
      </c>
    </row>
    <row r="53" spans="2:5" x14ac:dyDescent="0.2">
      <c r="B53" s="376" t="s">
        <v>975</v>
      </c>
      <c r="C53" s="377">
        <v>1</v>
      </c>
      <c r="D53" s="377">
        <v>0</v>
      </c>
      <c r="E53" s="354">
        <f t="shared" si="0"/>
        <v>1</v>
      </c>
    </row>
    <row r="54" spans="2:5" x14ac:dyDescent="0.2">
      <c r="B54" s="379" t="s">
        <v>976</v>
      </c>
      <c r="C54" s="380">
        <v>1</v>
      </c>
      <c r="D54" s="380">
        <v>0</v>
      </c>
      <c r="E54" s="381">
        <f t="shared" si="0"/>
        <v>1</v>
      </c>
    </row>
    <row r="55" spans="2:5" x14ac:dyDescent="0.2">
      <c r="B55" s="379" t="s">
        <v>977</v>
      </c>
      <c r="C55" s="380">
        <v>1</v>
      </c>
      <c r="D55" s="380">
        <v>0</v>
      </c>
      <c r="E55" s="381">
        <f t="shared" si="0"/>
        <v>1</v>
      </c>
    </row>
    <row r="56" spans="2:5" x14ac:dyDescent="0.2">
      <c r="B56" s="379" t="s">
        <v>978</v>
      </c>
      <c r="C56" s="380">
        <v>0</v>
      </c>
      <c r="D56" s="380">
        <v>0</v>
      </c>
      <c r="E56" s="381">
        <f t="shared" si="0"/>
        <v>0</v>
      </c>
    </row>
    <row r="57" spans="2:5" x14ac:dyDescent="0.2">
      <c r="B57" s="379" t="s">
        <v>979</v>
      </c>
      <c r="C57" s="380">
        <v>1</v>
      </c>
      <c r="D57" s="380">
        <v>0</v>
      </c>
      <c r="E57" s="381">
        <f t="shared" si="0"/>
        <v>1</v>
      </c>
    </row>
    <row r="58" spans="2:5" x14ac:dyDescent="0.2">
      <c r="B58" s="379" t="s">
        <v>980</v>
      </c>
      <c r="C58" s="380">
        <v>1</v>
      </c>
      <c r="D58" s="380">
        <v>0</v>
      </c>
      <c r="E58" s="381">
        <f t="shared" si="0"/>
        <v>1</v>
      </c>
    </row>
    <row r="59" spans="2:5" x14ac:dyDescent="0.2">
      <c r="B59" s="382" t="s">
        <v>981</v>
      </c>
      <c r="C59" s="351">
        <v>1</v>
      </c>
      <c r="D59" s="351">
        <v>0</v>
      </c>
      <c r="E59" s="358">
        <f t="shared" si="0"/>
        <v>1</v>
      </c>
    </row>
    <row r="60" spans="2:5" x14ac:dyDescent="0.2">
      <c r="B60" s="376" t="s">
        <v>982</v>
      </c>
      <c r="C60" s="377">
        <v>1</v>
      </c>
      <c r="D60" s="377">
        <v>0</v>
      </c>
      <c r="E60" s="354">
        <f t="shared" si="0"/>
        <v>1</v>
      </c>
    </row>
    <row r="61" spans="2:5" x14ac:dyDescent="0.2">
      <c r="B61" s="382" t="s">
        <v>983</v>
      </c>
      <c r="C61" s="351">
        <v>1</v>
      </c>
      <c r="D61" s="351">
        <v>0</v>
      </c>
      <c r="E61" s="358">
        <f t="shared" si="0"/>
        <v>1</v>
      </c>
    </row>
    <row r="62" spans="2:5" x14ac:dyDescent="0.2">
      <c r="B62" s="376" t="s">
        <v>984</v>
      </c>
      <c r="C62" s="377">
        <v>3</v>
      </c>
      <c r="D62" s="377">
        <v>0</v>
      </c>
      <c r="E62" s="354">
        <f t="shared" si="0"/>
        <v>3</v>
      </c>
    </row>
    <row r="63" spans="2:5" x14ac:dyDescent="0.2">
      <c r="B63" s="376" t="s">
        <v>985</v>
      </c>
      <c r="C63" s="377">
        <v>1</v>
      </c>
      <c r="D63" s="377">
        <v>0</v>
      </c>
      <c r="E63" s="354">
        <f t="shared" si="0"/>
        <v>1</v>
      </c>
    </row>
    <row r="64" spans="2:5" x14ac:dyDescent="0.2">
      <c r="B64" s="379" t="s">
        <v>986</v>
      </c>
      <c r="C64" s="380">
        <v>1</v>
      </c>
      <c r="D64" s="380">
        <v>0</v>
      </c>
      <c r="E64" s="381">
        <f t="shared" si="0"/>
        <v>1</v>
      </c>
    </row>
    <row r="65" spans="2:5" x14ac:dyDescent="0.2">
      <c r="B65" s="379" t="s">
        <v>987</v>
      </c>
      <c r="C65" s="380">
        <v>1</v>
      </c>
      <c r="D65" s="380">
        <v>0</v>
      </c>
      <c r="E65" s="381">
        <f t="shared" si="0"/>
        <v>1</v>
      </c>
    </row>
    <row r="66" spans="2:5" x14ac:dyDescent="0.2">
      <c r="B66" s="379" t="s">
        <v>988</v>
      </c>
      <c r="C66" s="380">
        <v>1</v>
      </c>
      <c r="D66" s="380">
        <v>0</v>
      </c>
      <c r="E66" s="381">
        <f t="shared" si="0"/>
        <v>1</v>
      </c>
    </row>
    <row r="67" spans="2:5" x14ac:dyDescent="0.2">
      <c r="B67" s="379" t="s">
        <v>989</v>
      </c>
      <c r="C67" s="380">
        <v>1</v>
      </c>
      <c r="D67" s="380">
        <v>0</v>
      </c>
      <c r="E67" s="381">
        <f t="shared" si="0"/>
        <v>1</v>
      </c>
    </row>
    <row r="68" spans="2:5" x14ac:dyDescent="0.2">
      <c r="B68" s="379" t="s">
        <v>990</v>
      </c>
      <c r="C68" s="380">
        <v>4</v>
      </c>
      <c r="D68" s="380">
        <v>0</v>
      </c>
      <c r="E68" s="381">
        <f t="shared" si="0"/>
        <v>4</v>
      </c>
    </row>
    <row r="69" spans="2:5" x14ac:dyDescent="0.2">
      <c r="B69" s="376" t="s">
        <v>991</v>
      </c>
      <c r="C69" s="377">
        <v>2</v>
      </c>
      <c r="D69" s="351">
        <v>0</v>
      </c>
      <c r="E69" s="354">
        <f t="shared" si="0"/>
        <v>2</v>
      </c>
    </row>
    <row r="70" spans="2:5" x14ac:dyDescent="0.2">
      <c r="B70" s="376" t="s">
        <v>992</v>
      </c>
      <c r="C70" s="377">
        <v>0</v>
      </c>
      <c r="D70" s="377">
        <v>0</v>
      </c>
      <c r="E70" s="354">
        <f t="shared" si="0"/>
        <v>0</v>
      </c>
    </row>
    <row r="71" spans="2:5" x14ac:dyDescent="0.2">
      <c r="B71" s="376" t="s">
        <v>993</v>
      </c>
      <c r="C71" s="377">
        <v>2</v>
      </c>
      <c r="D71" s="351">
        <v>0</v>
      </c>
      <c r="E71" s="354">
        <f t="shared" si="0"/>
        <v>2</v>
      </c>
    </row>
    <row r="72" spans="2:5" x14ac:dyDescent="0.2">
      <c r="B72" s="376" t="s">
        <v>994</v>
      </c>
      <c r="C72" s="377">
        <v>2</v>
      </c>
      <c r="D72" s="377">
        <v>0</v>
      </c>
      <c r="E72" s="354">
        <f t="shared" si="0"/>
        <v>2</v>
      </c>
    </row>
    <row r="73" spans="2:5" x14ac:dyDescent="0.2">
      <c r="B73" s="376" t="s">
        <v>995</v>
      </c>
      <c r="C73" s="377">
        <v>1</v>
      </c>
      <c r="D73" s="377">
        <v>0</v>
      </c>
      <c r="E73" s="354">
        <f t="shared" si="0"/>
        <v>1</v>
      </c>
    </row>
    <row r="74" spans="2:5" x14ac:dyDescent="0.2">
      <c r="B74" s="379" t="s">
        <v>996</v>
      </c>
      <c r="C74" s="380">
        <v>1</v>
      </c>
      <c r="D74" s="380">
        <v>0</v>
      </c>
      <c r="E74" s="381">
        <f t="shared" si="0"/>
        <v>1</v>
      </c>
    </row>
    <row r="75" spans="2:5" x14ac:dyDescent="0.2">
      <c r="B75" s="379" t="s">
        <v>997</v>
      </c>
      <c r="C75" s="380">
        <v>0</v>
      </c>
      <c r="D75" s="380">
        <v>0</v>
      </c>
      <c r="E75" s="381">
        <f t="shared" si="0"/>
        <v>0</v>
      </c>
    </row>
    <row r="76" spans="2:5" x14ac:dyDescent="0.2">
      <c r="B76" s="379" t="s">
        <v>998</v>
      </c>
      <c r="C76" s="380">
        <v>1</v>
      </c>
      <c r="D76" s="380">
        <v>0</v>
      </c>
      <c r="E76" s="381">
        <f t="shared" si="0"/>
        <v>1</v>
      </c>
    </row>
    <row r="77" spans="2:5" x14ac:dyDescent="0.2">
      <c r="B77" s="379" t="s">
        <v>999</v>
      </c>
      <c r="C77" s="380">
        <v>1</v>
      </c>
      <c r="D77" s="380">
        <v>0</v>
      </c>
      <c r="E77" s="381">
        <f t="shared" si="0"/>
        <v>1</v>
      </c>
    </row>
    <row r="78" spans="2:5" x14ac:dyDescent="0.2">
      <c r="B78" s="379" t="s">
        <v>1000</v>
      </c>
      <c r="C78" s="380">
        <v>2</v>
      </c>
      <c r="D78" s="380">
        <v>0</v>
      </c>
      <c r="E78" s="381">
        <f t="shared" si="0"/>
        <v>2</v>
      </c>
    </row>
    <row r="79" spans="2:5" x14ac:dyDescent="0.2">
      <c r="B79" s="382" t="s">
        <v>1001</v>
      </c>
      <c r="C79" s="351">
        <v>1</v>
      </c>
      <c r="D79" s="351">
        <v>0</v>
      </c>
      <c r="E79" s="358">
        <f t="shared" ref="E79:E119" si="1">+C79+D79</f>
        <v>1</v>
      </c>
    </row>
    <row r="80" spans="2:5" x14ac:dyDescent="0.2">
      <c r="B80" s="376" t="s">
        <v>1002</v>
      </c>
      <c r="C80" s="377">
        <v>1</v>
      </c>
      <c r="D80" s="377">
        <v>0</v>
      </c>
      <c r="E80" s="354">
        <f t="shared" si="1"/>
        <v>1</v>
      </c>
    </row>
    <row r="81" spans="2:5" x14ac:dyDescent="0.2">
      <c r="B81" s="382" t="s">
        <v>1003</v>
      </c>
      <c r="C81" s="351">
        <v>1</v>
      </c>
      <c r="D81" s="351">
        <v>0</v>
      </c>
      <c r="E81" s="358">
        <f t="shared" si="1"/>
        <v>1</v>
      </c>
    </row>
    <row r="82" spans="2:5" x14ac:dyDescent="0.2">
      <c r="B82" s="376" t="s">
        <v>1004</v>
      </c>
      <c r="C82" s="377">
        <v>1</v>
      </c>
      <c r="D82" s="377">
        <v>0</v>
      </c>
      <c r="E82" s="354">
        <f t="shared" si="1"/>
        <v>1</v>
      </c>
    </row>
    <row r="83" spans="2:5" x14ac:dyDescent="0.2">
      <c r="B83" s="376" t="s">
        <v>1005</v>
      </c>
      <c r="C83" s="377">
        <v>1</v>
      </c>
      <c r="D83" s="377">
        <v>0</v>
      </c>
      <c r="E83" s="354">
        <f t="shared" si="1"/>
        <v>1</v>
      </c>
    </row>
    <row r="84" spans="2:5" x14ac:dyDescent="0.2">
      <c r="B84" s="379" t="s">
        <v>1006</v>
      </c>
      <c r="C84" s="380">
        <v>1</v>
      </c>
      <c r="D84" s="380">
        <v>0</v>
      </c>
      <c r="E84" s="381">
        <f t="shared" si="1"/>
        <v>1</v>
      </c>
    </row>
    <row r="85" spans="2:5" x14ac:dyDescent="0.2">
      <c r="B85" s="379" t="s">
        <v>1007</v>
      </c>
      <c r="C85" s="380">
        <v>1</v>
      </c>
      <c r="D85" s="380">
        <v>0</v>
      </c>
      <c r="E85" s="381">
        <f t="shared" si="1"/>
        <v>1</v>
      </c>
    </row>
    <row r="86" spans="2:5" x14ac:dyDescent="0.2">
      <c r="B86" s="379" t="s">
        <v>1008</v>
      </c>
      <c r="C86" s="380">
        <v>1</v>
      </c>
      <c r="D86" s="380">
        <v>0</v>
      </c>
      <c r="E86" s="381">
        <f t="shared" si="1"/>
        <v>1</v>
      </c>
    </row>
    <row r="87" spans="2:5" x14ac:dyDescent="0.2">
      <c r="B87" s="379" t="s">
        <v>1009</v>
      </c>
      <c r="C87" s="380">
        <v>1</v>
      </c>
      <c r="D87" s="380">
        <v>0</v>
      </c>
      <c r="E87" s="381">
        <f t="shared" si="1"/>
        <v>1</v>
      </c>
    </row>
    <row r="88" spans="2:5" x14ac:dyDescent="0.2">
      <c r="B88" s="379" t="s">
        <v>1010</v>
      </c>
      <c r="C88" s="380">
        <v>1</v>
      </c>
      <c r="D88" s="380">
        <v>0</v>
      </c>
      <c r="E88" s="381">
        <f t="shared" si="1"/>
        <v>1</v>
      </c>
    </row>
    <row r="89" spans="2:5" x14ac:dyDescent="0.2">
      <c r="B89" s="376" t="s">
        <v>1011</v>
      </c>
      <c r="C89" s="377">
        <v>1</v>
      </c>
      <c r="D89" s="351">
        <v>0</v>
      </c>
      <c r="E89" s="354">
        <f t="shared" si="1"/>
        <v>1</v>
      </c>
    </row>
    <row r="90" spans="2:5" x14ac:dyDescent="0.2">
      <c r="B90" s="376" t="s">
        <v>1012</v>
      </c>
      <c r="C90" s="377">
        <v>1</v>
      </c>
      <c r="D90" s="377">
        <v>0</v>
      </c>
      <c r="E90" s="354">
        <f t="shared" si="1"/>
        <v>1</v>
      </c>
    </row>
    <row r="91" spans="2:5" x14ac:dyDescent="0.2">
      <c r="B91" s="376" t="s">
        <v>1013</v>
      </c>
      <c r="C91" s="377">
        <v>1</v>
      </c>
      <c r="D91" s="351">
        <v>0</v>
      </c>
      <c r="E91" s="354">
        <f t="shared" si="1"/>
        <v>1</v>
      </c>
    </row>
    <row r="92" spans="2:5" x14ac:dyDescent="0.2">
      <c r="B92" s="376" t="s">
        <v>1014</v>
      </c>
      <c r="C92" s="377">
        <v>1</v>
      </c>
      <c r="D92" s="377">
        <v>0</v>
      </c>
      <c r="E92" s="354">
        <f t="shared" si="1"/>
        <v>1</v>
      </c>
    </row>
    <row r="93" spans="2:5" x14ac:dyDescent="0.2">
      <c r="B93" s="376" t="s">
        <v>1015</v>
      </c>
      <c r="C93" s="377">
        <v>1</v>
      </c>
      <c r="D93" s="377">
        <v>0</v>
      </c>
      <c r="E93" s="354">
        <f t="shared" si="1"/>
        <v>1</v>
      </c>
    </row>
    <row r="94" spans="2:5" x14ac:dyDescent="0.2">
      <c r="B94" s="379" t="s">
        <v>1016</v>
      </c>
      <c r="C94" s="380">
        <v>3</v>
      </c>
      <c r="D94" s="380">
        <v>0</v>
      </c>
      <c r="E94" s="381">
        <f t="shared" si="1"/>
        <v>3</v>
      </c>
    </row>
    <row r="95" spans="2:5" x14ac:dyDescent="0.2">
      <c r="B95" s="379" t="s">
        <v>1017</v>
      </c>
      <c r="C95" s="380">
        <v>1</v>
      </c>
      <c r="D95" s="380">
        <v>0</v>
      </c>
      <c r="E95" s="381">
        <f t="shared" si="1"/>
        <v>1</v>
      </c>
    </row>
    <row r="96" spans="2:5" x14ac:dyDescent="0.2">
      <c r="B96" s="379" t="s">
        <v>1018</v>
      </c>
      <c r="C96" s="380">
        <v>1</v>
      </c>
      <c r="D96" s="380">
        <v>0</v>
      </c>
      <c r="E96" s="381">
        <f t="shared" si="1"/>
        <v>1</v>
      </c>
    </row>
    <row r="97" spans="2:5" x14ac:dyDescent="0.2">
      <c r="B97" s="379" t="s">
        <v>1019</v>
      </c>
      <c r="C97" s="380">
        <v>1</v>
      </c>
      <c r="D97" s="380">
        <v>0</v>
      </c>
      <c r="E97" s="381">
        <f t="shared" si="1"/>
        <v>1</v>
      </c>
    </row>
    <row r="98" spans="2:5" x14ac:dyDescent="0.2">
      <c r="B98" s="379" t="s">
        <v>1020</v>
      </c>
      <c r="C98" s="380">
        <v>1</v>
      </c>
      <c r="D98" s="380">
        <v>0</v>
      </c>
      <c r="E98" s="381">
        <f t="shared" si="1"/>
        <v>1</v>
      </c>
    </row>
    <row r="99" spans="2:5" x14ac:dyDescent="0.2">
      <c r="B99" s="382" t="s">
        <v>1021</v>
      </c>
      <c r="C99" s="351">
        <v>1</v>
      </c>
      <c r="D99" s="351">
        <v>0</v>
      </c>
      <c r="E99" s="358">
        <f t="shared" si="1"/>
        <v>1</v>
      </c>
    </row>
    <row r="100" spans="2:5" x14ac:dyDescent="0.2">
      <c r="B100" s="376" t="s">
        <v>1022</v>
      </c>
      <c r="C100" s="377">
        <v>1</v>
      </c>
      <c r="D100" s="377">
        <v>0</v>
      </c>
      <c r="E100" s="354">
        <f t="shared" si="1"/>
        <v>1</v>
      </c>
    </row>
    <row r="101" spans="2:5" x14ac:dyDescent="0.2">
      <c r="B101" s="382" t="s">
        <v>1023</v>
      </c>
      <c r="C101" s="351">
        <v>1</v>
      </c>
      <c r="D101" s="351">
        <v>0</v>
      </c>
      <c r="E101" s="358">
        <f t="shared" si="1"/>
        <v>1</v>
      </c>
    </row>
    <row r="102" spans="2:5" x14ac:dyDescent="0.2">
      <c r="B102" s="376" t="s">
        <v>1024</v>
      </c>
      <c r="C102" s="377">
        <v>1</v>
      </c>
      <c r="D102" s="377">
        <v>0</v>
      </c>
      <c r="E102" s="354">
        <f t="shared" si="1"/>
        <v>1</v>
      </c>
    </row>
    <row r="103" spans="2:5" x14ac:dyDescent="0.2">
      <c r="B103" s="376" t="s">
        <v>1025</v>
      </c>
      <c r="C103" s="377">
        <v>1</v>
      </c>
      <c r="D103" s="377">
        <v>0</v>
      </c>
      <c r="E103" s="354">
        <f t="shared" si="1"/>
        <v>1</v>
      </c>
    </row>
    <row r="104" spans="2:5" x14ac:dyDescent="0.2">
      <c r="B104" s="379" t="s">
        <v>16</v>
      </c>
      <c r="C104" s="380">
        <v>15</v>
      </c>
      <c r="D104" s="380">
        <v>1</v>
      </c>
      <c r="E104" s="381">
        <f t="shared" si="1"/>
        <v>16</v>
      </c>
    </row>
    <row r="105" spans="2:5" x14ac:dyDescent="0.2">
      <c r="B105" s="379" t="s">
        <v>1026</v>
      </c>
      <c r="C105" s="380">
        <v>2</v>
      </c>
      <c r="D105" s="380">
        <v>0</v>
      </c>
      <c r="E105" s="381">
        <f t="shared" si="1"/>
        <v>2</v>
      </c>
    </row>
    <row r="106" spans="2:5" x14ac:dyDescent="0.2">
      <c r="B106" s="379" t="s">
        <v>1027</v>
      </c>
      <c r="C106" s="380">
        <v>1</v>
      </c>
      <c r="D106" s="380">
        <v>0</v>
      </c>
      <c r="E106" s="381">
        <f t="shared" si="1"/>
        <v>1</v>
      </c>
    </row>
    <row r="107" spans="2:5" x14ac:dyDescent="0.2">
      <c r="B107" s="379" t="s">
        <v>1028</v>
      </c>
      <c r="C107" s="380">
        <v>1</v>
      </c>
      <c r="D107" s="380">
        <v>0</v>
      </c>
      <c r="E107" s="381">
        <f t="shared" si="1"/>
        <v>1</v>
      </c>
    </row>
    <row r="108" spans="2:5" x14ac:dyDescent="0.2">
      <c r="B108" s="379" t="s">
        <v>1029</v>
      </c>
      <c r="C108" s="380">
        <v>1</v>
      </c>
      <c r="D108" s="380">
        <v>0</v>
      </c>
      <c r="E108" s="381">
        <f t="shared" si="1"/>
        <v>1</v>
      </c>
    </row>
    <row r="109" spans="2:5" x14ac:dyDescent="0.2">
      <c r="B109" s="376" t="s">
        <v>1030</v>
      </c>
      <c r="C109" s="377">
        <v>1</v>
      </c>
      <c r="D109" s="377">
        <v>0</v>
      </c>
      <c r="E109" s="354">
        <f t="shared" si="1"/>
        <v>1</v>
      </c>
    </row>
    <row r="110" spans="2:5" x14ac:dyDescent="0.2">
      <c r="B110" s="376" t="s">
        <v>1031</v>
      </c>
      <c r="C110" s="377">
        <v>1</v>
      </c>
      <c r="D110" s="377">
        <v>0</v>
      </c>
      <c r="E110" s="354">
        <f t="shared" si="1"/>
        <v>1</v>
      </c>
    </row>
    <row r="111" spans="2:5" x14ac:dyDescent="0.2">
      <c r="B111" s="376" t="s">
        <v>1032</v>
      </c>
      <c r="C111" s="377">
        <v>1</v>
      </c>
      <c r="D111" s="377">
        <v>0</v>
      </c>
      <c r="E111" s="354">
        <f t="shared" si="1"/>
        <v>1</v>
      </c>
    </row>
    <row r="112" spans="2:5" x14ac:dyDescent="0.2">
      <c r="B112" s="376" t="s">
        <v>1033</v>
      </c>
      <c r="C112" s="377">
        <v>1</v>
      </c>
      <c r="D112" s="377">
        <v>0</v>
      </c>
      <c r="E112" s="354">
        <f t="shared" si="1"/>
        <v>1</v>
      </c>
    </row>
    <row r="113" spans="2:5" x14ac:dyDescent="0.2">
      <c r="B113" s="376" t="s">
        <v>1034</v>
      </c>
      <c r="C113" s="377">
        <v>1</v>
      </c>
      <c r="D113" s="377">
        <v>0</v>
      </c>
      <c r="E113" s="354">
        <f t="shared" si="1"/>
        <v>1</v>
      </c>
    </row>
    <row r="114" spans="2:5" x14ac:dyDescent="0.2">
      <c r="B114" s="379" t="s">
        <v>1035</v>
      </c>
      <c r="C114" s="380">
        <v>1</v>
      </c>
      <c r="D114" s="380">
        <v>0</v>
      </c>
      <c r="E114" s="381">
        <f t="shared" si="1"/>
        <v>1</v>
      </c>
    </row>
    <row r="115" spans="2:5" x14ac:dyDescent="0.2">
      <c r="B115" s="379" t="s">
        <v>1036</v>
      </c>
      <c r="C115" s="380">
        <v>1</v>
      </c>
      <c r="D115" s="380">
        <v>0</v>
      </c>
      <c r="E115" s="381">
        <f t="shared" si="1"/>
        <v>1</v>
      </c>
    </row>
    <row r="116" spans="2:5" x14ac:dyDescent="0.2">
      <c r="B116" s="379" t="s">
        <v>1037</v>
      </c>
      <c r="C116" s="380">
        <v>1</v>
      </c>
      <c r="D116" s="380">
        <v>0</v>
      </c>
      <c r="E116" s="381">
        <f t="shared" si="1"/>
        <v>1</v>
      </c>
    </row>
    <row r="117" spans="2:5" x14ac:dyDescent="0.2">
      <c r="B117" s="379" t="s">
        <v>1038</v>
      </c>
      <c r="C117" s="380">
        <v>1</v>
      </c>
      <c r="D117" s="380">
        <v>0</v>
      </c>
      <c r="E117" s="381">
        <f t="shared" si="1"/>
        <v>1</v>
      </c>
    </row>
    <row r="118" spans="2:5" x14ac:dyDescent="0.2">
      <c r="B118" s="379" t="s">
        <v>1039</v>
      </c>
      <c r="C118" s="380">
        <v>1</v>
      </c>
      <c r="D118" s="380">
        <v>0</v>
      </c>
      <c r="E118" s="381">
        <f t="shared" si="1"/>
        <v>1</v>
      </c>
    </row>
    <row r="119" spans="2:5" x14ac:dyDescent="0.2">
      <c r="B119" s="376" t="s">
        <v>1040</v>
      </c>
      <c r="C119" s="377">
        <v>1</v>
      </c>
      <c r="D119" s="377">
        <v>0</v>
      </c>
      <c r="E119" s="354">
        <f t="shared" si="1"/>
        <v>1</v>
      </c>
    </row>
    <row r="120" spans="2:5" ht="13.5" thickBot="1" x14ac:dyDescent="0.25">
      <c r="B120" s="359"/>
      <c r="C120" s="359"/>
      <c r="D120" s="359"/>
      <c r="E120" s="360"/>
    </row>
    <row r="121" spans="2:5" x14ac:dyDescent="0.2">
      <c r="B121" s="366" t="s">
        <v>18</v>
      </c>
    </row>
    <row r="122" spans="2:5" x14ac:dyDescent="0.2">
      <c r="B122" s="163" t="s">
        <v>358</v>
      </c>
    </row>
  </sheetData>
  <mergeCells count="2">
    <mergeCell ref="B6:E6"/>
    <mergeCell ref="B8:E8"/>
  </mergeCells>
  <pageMargins left="0.78740157480314965" right="0.74803149606299213" top="0.59055118110236227" bottom="0.59055118110236227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B105-3A8D-4946-8F2E-73FE59438CF0}">
  <dimension ref="A1:O40"/>
  <sheetViews>
    <sheetView zoomScaleNormal="100" workbookViewId="0"/>
  </sheetViews>
  <sheetFormatPr baseColWidth="10" defaultRowHeight="13.5" x14ac:dyDescent="0.25"/>
  <cols>
    <col min="1" max="1" width="1.7109375" style="36" customWidth="1"/>
    <col min="2" max="11" width="11.42578125" style="36"/>
    <col min="12" max="12" width="2.28515625" style="36" customWidth="1"/>
    <col min="13" max="16384" width="11.42578125" style="36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s="4" customFormat="1" ht="14.2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8"/>
      <c r="N6" s="8"/>
      <c r="O6" s="9"/>
    </row>
    <row r="7" spans="1:15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5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5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5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63"/>
    </row>
    <row r="12" spans="1:15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5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5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5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5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25">
      <c r="A23" s="34"/>
      <c r="B23" s="34"/>
      <c r="C23" s="64" t="s">
        <v>44</v>
      </c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25">
      <c r="A24" s="34"/>
      <c r="B24" s="34"/>
      <c r="C24" s="65"/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25">
      <c r="A25" s="34"/>
      <c r="B25" s="34"/>
      <c r="C25" s="65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</sheetData>
  <mergeCells count="1">
    <mergeCell ref="B6:G6"/>
  </mergeCells>
  <pageMargins left="0.74803149606299213" right="0.74803149606299213" top="0.27559055118110237" bottom="0.23622047244094491" header="0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30CA-1AEB-40E9-AF39-3BD0242D7F5C}">
  <dimension ref="A1:P43"/>
  <sheetViews>
    <sheetView zoomScaleNormal="100" workbookViewId="0"/>
  </sheetViews>
  <sheetFormatPr baseColWidth="10" defaultColWidth="17.5703125" defaultRowHeight="14.25" x14ac:dyDescent="0.25"/>
  <cols>
    <col min="1" max="1" width="1.7109375" style="12" customWidth="1"/>
    <col min="2" max="2" width="11.5703125" style="12" customWidth="1"/>
    <col min="3" max="4" width="4.42578125" style="12" customWidth="1"/>
    <col min="5" max="5" width="3.85546875" style="12" customWidth="1"/>
    <col min="6" max="7" width="4.42578125" style="12" customWidth="1"/>
    <col min="8" max="8" width="2.85546875" style="12" customWidth="1"/>
    <col min="9" max="9" width="9.28515625" style="12" customWidth="1"/>
    <col min="10" max="10" width="3.140625" style="12" customWidth="1"/>
    <col min="11" max="11" width="12.5703125" style="12" customWidth="1"/>
    <col min="12" max="12" width="10.5703125" style="12" customWidth="1"/>
    <col min="13" max="13" width="9.7109375" style="12" customWidth="1"/>
    <col min="14" max="14" width="14.140625" style="12" customWidth="1"/>
    <col min="15" max="15" width="8.5703125" style="12" customWidth="1"/>
    <col min="16" max="20" width="8.140625" style="12" customWidth="1"/>
    <col min="21" max="16384" width="17.5703125" style="12"/>
  </cols>
  <sheetData>
    <row r="1" spans="1:16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6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50"/>
    </row>
    <row r="7" spans="1:16" x14ac:dyDescent="0.25">
      <c r="A7" s="10"/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x14ac:dyDescent="0.25">
      <c r="A8" s="10"/>
      <c r="B8" s="399" t="s">
        <v>45</v>
      </c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1"/>
      <c r="O8" s="10"/>
    </row>
    <row r="9" spans="1:16" x14ac:dyDescent="0.25">
      <c r="A9" s="10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28.5" customHeight="1" x14ac:dyDescent="0.25">
      <c r="A10" s="10"/>
      <c r="B10" s="67"/>
      <c r="C10" s="402" t="s">
        <v>46</v>
      </c>
      <c r="D10" s="402"/>
      <c r="E10" s="402"/>
      <c r="F10" s="402" t="s">
        <v>47</v>
      </c>
      <c r="G10" s="403"/>
      <c r="H10" s="402"/>
      <c r="I10" s="402" t="s">
        <v>48</v>
      </c>
      <c r="J10" s="402"/>
      <c r="K10" s="68" t="s">
        <v>49</v>
      </c>
      <c r="L10" s="68" t="s">
        <v>26</v>
      </c>
      <c r="M10" s="68" t="s">
        <v>39</v>
      </c>
      <c r="N10" s="68" t="s">
        <v>50</v>
      </c>
      <c r="O10" s="69"/>
    </row>
    <row r="11" spans="1:16" ht="6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9"/>
      <c r="P11" s="70"/>
    </row>
    <row r="12" spans="1:16" ht="19.5" customHeight="1" x14ac:dyDescent="0.25">
      <c r="A12" s="10"/>
      <c r="B12" s="23" t="s">
        <v>6</v>
      </c>
      <c r="C12" s="396">
        <v>7</v>
      </c>
      <c r="D12" s="396"/>
      <c r="E12" s="396"/>
      <c r="F12" s="391">
        <v>31</v>
      </c>
      <c r="G12" s="390"/>
      <c r="H12" s="391"/>
      <c r="I12" s="391">
        <v>28</v>
      </c>
      <c r="J12" s="391"/>
      <c r="K12" s="39">
        <v>20</v>
      </c>
      <c r="L12" s="39">
        <f>+M12-SUM(C12:K12)</f>
        <v>3</v>
      </c>
      <c r="M12" s="39">
        <v>89</v>
      </c>
      <c r="N12" s="73">
        <v>31.07</v>
      </c>
      <c r="O12" s="74" t="s">
        <v>6</v>
      </c>
      <c r="P12" s="70"/>
    </row>
    <row r="13" spans="1:16" ht="19.5" customHeight="1" x14ac:dyDescent="0.25">
      <c r="A13" s="10"/>
      <c r="B13" s="23" t="s">
        <v>10</v>
      </c>
      <c r="C13" s="396">
        <v>3</v>
      </c>
      <c r="D13" s="396"/>
      <c r="E13" s="396"/>
      <c r="F13" s="391">
        <v>11</v>
      </c>
      <c r="G13" s="391"/>
      <c r="H13" s="391"/>
      <c r="I13" s="391">
        <v>27</v>
      </c>
      <c r="J13" s="391"/>
      <c r="K13" s="39">
        <v>22</v>
      </c>
      <c r="L13" s="39">
        <f t="shared" ref="L13:L19" si="0">+M13-SUM(C13:K13)</f>
        <v>2</v>
      </c>
      <c r="M13" s="39">
        <v>65</v>
      </c>
      <c r="N13" s="73">
        <v>36.229999999999997</v>
      </c>
      <c r="O13" s="74" t="s">
        <v>10</v>
      </c>
      <c r="P13" s="70"/>
    </row>
    <row r="14" spans="1:16" ht="19.5" customHeight="1" x14ac:dyDescent="0.25">
      <c r="A14" s="10"/>
      <c r="B14" s="23" t="s">
        <v>11</v>
      </c>
      <c r="C14" s="396">
        <v>4</v>
      </c>
      <c r="D14" s="396"/>
      <c r="E14" s="396"/>
      <c r="F14" s="391">
        <v>23</v>
      </c>
      <c r="G14" s="391"/>
      <c r="H14" s="391"/>
      <c r="I14" s="391">
        <v>39</v>
      </c>
      <c r="J14" s="391"/>
      <c r="K14" s="39">
        <v>16</v>
      </c>
      <c r="L14" s="39">
        <f t="shared" si="0"/>
        <v>7</v>
      </c>
      <c r="M14" s="39">
        <v>89</v>
      </c>
      <c r="N14" s="10">
        <v>30.43</v>
      </c>
      <c r="O14" s="74" t="s">
        <v>11</v>
      </c>
      <c r="P14" s="70"/>
    </row>
    <row r="15" spans="1:16" ht="19.5" customHeight="1" x14ac:dyDescent="0.25">
      <c r="A15" s="10"/>
      <c r="B15" s="23" t="s">
        <v>12</v>
      </c>
      <c r="C15" s="396">
        <v>7</v>
      </c>
      <c r="D15" s="396"/>
      <c r="E15" s="396"/>
      <c r="F15" s="391">
        <v>26</v>
      </c>
      <c r="G15" s="391"/>
      <c r="H15" s="391"/>
      <c r="I15" s="391">
        <v>47</v>
      </c>
      <c r="J15" s="391"/>
      <c r="K15" s="39">
        <v>17</v>
      </c>
      <c r="L15" s="39">
        <f t="shared" si="0"/>
        <v>3</v>
      </c>
      <c r="M15" s="39">
        <v>100</v>
      </c>
      <c r="N15" s="10">
        <v>28.96</v>
      </c>
      <c r="O15" s="74" t="s">
        <v>12</v>
      </c>
      <c r="P15" s="70"/>
    </row>
    <row r="16" spans="1:16" ht="19.5" customHeight="1" x14ac:dyDescent="0.25">
      <c r="A16" s="10"/>
      <c r="B16" s="23" t="s">
        <v>13</v>
      </c>
      <c r="C16" s="396">
        <v>2</v>
      </c>
      <c r="D16" s="397"/>
      <c r="E16" s="397"/>
      <c r="F16" s="391">
        <v>22</v>
      </c>
      <c r="G16" s="391"/>
      <c r="H16" s="391"/>
      <c r="I16" s="391">
        <v>31</v>
      </c>
      <c r="J16" s="391"/>
      <c r="K16" s="39">
        <v>16</v>
      </c>
      <c r="L16" s="39">
        <f t="shared" si="0"/>
        <v>4</v>
      </c>
      <c r="M16" s="39">
        <v>75</v>
      </c>
      <c r="N16" s="10">
        <v>31.4</v>
      </c>
      <c r="O16" s="74" t="s">
        <v>13</v>
      </c>
      <c r="P16" s="70"/>
    </row>
    <row r="17" spans="1:16" ht="19.5" customHeight="1" x14ac:dyDescent="0.25">
      <c r="A17" s="10"/>
      <c r="B17" s="23" t="s">
        <v>14</v>
      </c>
      <c r="C17" s="396">
        <v>7</v>
      </c>
      <c r="D17" s="397"/>
      <c r="E17" s="397"/>
      <c r="F17" s="391">
        <v>26</v>
      </c>
      <c r="G17" s="391"/>
      <c r="H17" s="391"/>
      <c r="I17" s="391">
        <v>25</v>
      </c>
      <c r="J17" s="391"/>
      <c r="K17" s="39">
        <v>15</v>
      </c>
      <c r="L17" s="39">
        <f t="shared" si="0"/>
        <v>12</v>
      </c>
      <c r="M17" s="39">
        <v>85</v>
      </c>
      <c r="N17" s="73">
        <v>29.04</v>
      </c>
      <c r="O17" s="74" t="s">
        <v>14</v>
      </c>
      <c r="P17" s="70"/>
    </row>
    <row r="18" spans="1:16" ht="19.5" customHeight="1" x14ac:dyDescent="0.25">
      <c r="A18" s="10"/>
      <c r="B18" s="23" t="s">
        <v>15</v>
      </c>
      <c r="C18" s="396">
        <v>16</v>
      </c>
      <c r="D18" s="397"/>
      <c r="E18" s="397"/>
      <c r="F18" s="391">
        <v>41</v>
      </c>
      <c r="G18" s="391"/>
      <c r="H18" s="391"/>
      <c r="I18" s="391">
        <v>49</v>
      </c>
      <c r="J18" s="391"/>
      <c r="K18" s="39">
        <v>35</v>
      </c>
      <c r="L18" s="39">
        <f t="shared" si="0"/>
        <v>0</v>
      </c>
      <c r="M18" s="39">
        <v>141</v>
      </c>
      <c r="N18" s="10">
        <v>32.61</v>
      </c>
      <c r="O18" s="74" t="s">
        <v>15</v>
      </c>
      <c r="P18" s="70"/>
    </row>
    <row r="19" spans="1:16" ht="19.5" customHeight="1" x14ac:dyDescent="0.25">
      <c r="A19" s="10"/>
      <c r="B19" s="23" t="s">
        <v>16</v>
      </c>
      <c r="C19" s="396">
        <v>5</v>
      </c>
      <c r="D19" s="397"/>
      <c r="E19" s="397"/>
      <c r="F19" s="391">
        <v>19</v>
      </c>
      <c r="G19" s="391"/>
      <c r="H19" s="391"/>
      <c r="I19" s="391">
        <v>45</v>
      </c>
      <c r="J19" s="391"/>
      <c r="K19" s="39">
        <v>50</v>
      </c>
      <c r="L19" s="39">
        <f t="shared" si="0"/>
        <v>8</v>
      </c>
      <c r="M19" s="39">
        <v>127</v>
      </c>
      <c r="N19" s="73">
        <v>38.32</v>
      </c>
      <c r="O19" s="74" t="s">
        <v>16</v>
      </c>
      <c r="P19" s="70"/>
    </row>
    <row r="20" spans="1:16" x14ac:dyDescent="0.25">
      <c r="A20" s="10"/>
      <c r="B20" s="10"/>
      <c r="C20" s="39"/>
      <c r="D20" s="39"/>
      <c r="E20" s="10"/>
      <c r="F20" s="71"/>
      <c r="G20" s="71"/>
      <c r="H20" s="71"/>
      <c r="I20" s="71"/>
      <c r="J20" s="71"/>
      <c r="K20" s="39"/>
      <c r="L20" s="39"/>
      <c r="M20" s="39"/>
      <c r="N20" s="10"/>
      <c r="O20" s="69"/>
      <c r="P20" s="70"/>
    </row>
    <row r="21" spans="1:16" ht="15" customHeight="1" x14ac:dyDescent="0.25">
      <c r="A21" s="10"/>
      <c r="B21" s="23" t="s">
        <v>17</v>
      </c>
      <c r="C21" s="398">
        <f>SUM(C12:E19)</f>
        <v>51</v>
      </c>
      <c r="D21" s="397"/>
      <c r="E21" s="397"/>
      <c r="F21" s="398">
        <f>SUM(F12:H19)</f>
        <v>199</v>
      </c>
      <c r="G21" s="397"/>
      <c r="H21" s="397"/>
      <c r="I21" s="392">
        <f>SUM(I12:J19)</f>
        <v>291</v>
      </c>
      <c r="J21" s="392"/>
      <c r="K21" s="76">
        <f>SUM(K12:K19)</f>
        <v>191</v>
      </c>
      <c r="L21" s="53">
        <f>SUM(L12:L19)</f>
        <v>39</v>
      </c>
      <c r="M21" s="53">
        <f>SUM(M12:M19)</f>
        <v>771</v>
      </c>
      <c r="N21" s="77">
        <v>32.47</v>
      </c>
      <c r="O21" s="69"/>
    </row>
    <row r="22" spans="1:16" ht="15" thickBot="1" x14ac:dyDescent="0.3">
      <c r="A22" s="10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10"/>
    </row>
    <row r="23" spans="1:16" x14ac:dyDescent="0.25">
      <c r="A23" s="10"/>
      <c r="B23" s="30" t="s">
        <v>18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6" x14ac:dyDescent="0.25">
      <c r="A24" s="10"/>
      <c r="B24" s="30" t="s">
        <v>30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6" x14ac:dyDescent="0.25">
      <c r="A25" s="10"/>
      <c r="B25" s="79"/>
      <c r="C25" s="23"/>
      <c r="D25" s="23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6" x14ac:dyDescent="0.25">
      <c r="A26" s="10"/>
      <c r="B26" s="393" t="s">
        <v>51</v>
      </c>
      <c r="C26" s="394"/>
      <c r="D26" s="394"/>
      <c r="E26" s="394"/>
      <c r="F26" s="394"/>
      <c r="G26" s="394"/>
      <c r="H26" s="394"/>
      <c r="I26" s="395"/>
      <c r="J26" s="10"/>
      <c r="K26" s="10"/>
      <c r="L26" s="10"/>
      <c r="M26" s="10"/>
      <c r="N26" s="10"/>
      <c r="O26" s="10"/>
    </row>
    <row r="27" spans="1:16" ht="10.5" customHeight="1" x14ac:dyDescent="0.25">
      <c r="A27" s="10"/>
      <c r="B27" s="80"/>
      <c r="C27" s="80"/>
      <c r="D27" s="80"/>
      <c r="E27" s="80"/>
      <c r="F27" s="80"/>
      <c r="G27" s="80"/>
      <c r="H27" s="80"/>
      <c r="I27" s="80"/>
      <c r="J27" s="81"/>
      <c r="K27" s="81"/>
      <c r="L27" s="82"/>
      <c r="M27" s="10"/>
      <c r="N27" s="10"/>
      <c r="O27" s="10"/>
    </row>
    <row r="28" spans="1:16" ht="32.25" customHeight="1" x14ac:dyDescent="0.25">
      <c r="A28" s="10"/>
      <c r="B28" s="83"/>
      <c r="C28" s="83"/>
      <c r="D28" s="84"/>
      <c r="E28" s="84" t="s">
        <v>52</v>
      </c>
      <c r="F28" s="83"/>
      <c r="G28" s="84"/>
      <c r="H28" s="84" t="s">
        <v>53</v>
      </c>
      <c r="I28" s="84" t="s">
        <v>39</v>
      </c>
      <c r="J28" s="81"/>
      <c r="K28" s="81"/>
      <c r="L28" s="82"/>
      <c r="M28" s="10"/>
      <c r="N28" s="10"/>
      <c r="O28" s="10"/>
    </row>
    <row r="29" spans="1:16" ht="12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6" ht="21" customHeight="1" x14ac:dyDescent="0.25">
      <c r="A30" s="10"/>
      <c r="B30" s="23" t="s">
        <v>6</v>
      </c>
      <c r="C30" s="10"/>
      <c r="D30" s="390">
        <v>75</v>
      </c>
      <c r="E30" s="390"/>
      <c r="F30" s="10"/>
      <c r="G30" s="391">
        <v>0</v>
      </c>
      <c r="H30" s="391"/>
      <c r="I30" s="53">
        <f>SUM(E30:G30)</f>
        <v>0</v>
      </c>
      <c r="J30" s="10"/>
      <c r="K30" s="39"/>
      <c r="L30" s="10"/>
      <c r="M30" s="10"/>
      <c r="N30" s="10"/>
      <c r="O30" s="10"/>
    </row>
    <row r="31" spans="1:16" ht="21" customHeight="1" x14ac:dyDescent="0.25">
      <c r="A31" s="10"/>
      <c r="B31" s="23" t="s">
        <v>10</v>
      </c>
      <c r="C31" s="10"/>
      <c r="D31" s="390">
        <v>53</v>
      </c>
      <c r="E31" s="390"/>
      <c r="F31" s="10"/>
      <c r="G31" s="391">
        <v>0</v>
      </c>
      <c r="H31" s="391"/>
      <c r="I31" s="53">
        <f>SUM(E31:G31)</f>
        <v>0</v>
      </c>
      <c r="J31" s="10"/>
      <c r="K31" s="39"/>
      <c r="L31" s="10"/>
      <c r="M31" s="10"/>
      <c r="N31" s="10"/>
      <c r="O31" s="10"/>
    </row>
    <row r="32" spans="1:16" ht="21" customHeight="1" x14ac:dyDescent="0.25">
      <c r="A32" s="10"/>
      <c r="B32" s="23" t="s">
        <v>11</v>
      </c>
      <c r="C32" s="10"/>
      <c r="D32" s="390">
        <v>78</v>
      </c>
      <c r="E32" s="390"/>
      <c r="F32" s="10"/>
      <c r="G32" s="391">
        <v>0</v>
      </c>
      <c r="H32" s="391"/>
      <c r="I32" s="53">
        <f t="shared" ref="I32:I37" si="1">SUM(E32:G32)</f>
        <v>0</v>
      </c>
      <c r="J32" s="10"/>
      <c r="K32" s="39"/>
      <c r="L32" s="10"/>
      <c r="M32" s="10"/>
      <c r="N32" s="10"/>
      <c r="O32" s="10"/>
    </row>
    <row r="33" spans="1:15" ht="21" customHeight="1" x14ac:dyDescent="0.25">
      <c r="A33" s="10"/>
      <c r="B33" s="23" t="s">
        <v>12</v>
      </c>
      <c r="C33" s="10"/>
      <c r="D33" s="390">
        <v>100</v>
      </c>
      <c r="E33" s="390"/>
      <c r="F33" s="10"/>
      <c r="G33" s="391">
        <v>1</v>
      </c>
      <c r="H33" s="391"/>
      <c r="I33" s="53">
        <f t="shared" si="1"/>
        <v>1</v>
      </c>
      <c r="J33" s="10"/>
      <c r="K33" s="39"/>
      <c r="L33" s="10"/>
      <c r="M33" s="10"/>
      <c r="N33" s="10"/>
      <c r="O33" s="10"/>
    </row>
    <row r="34" spans="1:15" ht="21" customHeight="1" x14ac:dyDescent="0.25">
      <c r="A34" s="10"/>
      <c r="B34" s="23" t="s">
        <v>13</v>
      </c>
      <c r="C34" s="10"/>
      <c r="D34" s="390">
        <v>75</v>
      </c>
      <c r="E34" s="390"/>
      <c r="F34" s="10"/>
      <c r="G34" s="391">
        <v>0</v>
      </c>
      <c r="H34" s="391"/>
      <c r="I34" s="53">
        <f t="shared" si="1"/>
        <v>0</v>
      </c>
      <c r="J34" s="10"/>
      <c r="K34" s="39"/>
      <c r="L34" s="10"/>
      <c r="M34" s="10"/>
      <c r="N34" s="10"/>
      <c r="O34" s="10"/>
    </row>
    <row r="35" spans="1:15" ht="21" customHeight="1" x14ac:dyDescent="0.25">
      <c r="A35" s="10"/>
      <c r="B35" s="23" t="s">
        <v>14</v>
      </c>
      <c r="C35" s="10"/>
      <c r="D35" s="390">
        <v>83</v>
      </c>
      <c r="E35" s="390"/>
      <c r="F35" s="10"/>
      <c r="G35" s="391">
        <v>0</v>
      </c>
      <c r="H35" s="391"/>
      <c r="I35" s="53">
        <f t="shared" si="1"/>
        <v>0</v>
      </c>
      <c r="J35" s="10"/>
      <c r="K35" s="39"/>
      <c r="L35" s="10"/>
      <c r="M35" s="10"/>
      <c r="N35" s="10"/>
      <c r="O35" s="10"/>
    </row>
    <row r="36" spans="1:15" ht="21" customHeight="1" x14ac:dyDescent="0.25">
      <c r="A36" s="10"/>
      <c r="B36" s="23" t="s">
        <v>15</v>
      </c>
      <c r="C36" s="10"/>
      <c r="D36" s="390">
        <v>103</v>
      </c>
      <c r="E36" s="390"/>
      <c r="F36" s="10"/>
      <c r="G36" s="391">
        <v>0</v>
      </c>
      <c r="H36" s="391"/>
      <c r="I36" s="53">
        <f t="shared" si="1"/>
        <v>0</v>
      </c>
      <c r="J36" s="10"/>
      <c r="K36" s="39"/>
      <c r="L36" s="10"/>
      <c r="M36" s="10"/>
      <c r="N36" s="10"/>
      <c r="O36" s="10"/>
    </row>
    <row r="37" spans="1:15" ht="21" customHeight="1" x14ac:dyDescent="0.25">
      <c r="A37" s="10"/>
      <c r="B37" s="23" t="s">
        <v>16</v>
      </c>
      <c r="C37" s="10"/>
      <c r="D37" s="390">
        <v>103</v>
      </c>
      <c r="E37" s="390"/>
      <c r="F37" s="10"/>
      <c r="G37" s="391">
        <v>0</v>
      </c>
      <c r="H37" s="391"/>
      <c r="I37" s="53">
        <f t="shared" si="1"/>
        <v>0</v>
      </c>
      <c r="J37" s="10"/>
      <c r="K37" s="39"/>
      <c r="L37" s="10"/>
      <c r="M37" s="10"/>
      <c r="N37" s="10"/>
      <c r="O37" s="10"/>
    </row>
    <row r="38" spans="1:15" x14ac:dyDescent="0.25">
      <c r="A38" s="10"/>
      <c r="B38" s="10"/>
      <c r="C38" s="10"/>
      <c r="D38" s="72"/>
      <c r="E38" s="71"/>
      <c r="F38" s="10"/>
      <c r="G38" s="71"/>
      <c r="H38" s="71"/>
      <c r="I38" s="53"/>
      <c r="J38" s="10"/>
      <c r="K38" s="39"/>
      <c r="L38" s="10"/>
      <c r="M38" s="10"/>
      <c r="N38" s="10"/>
      <c r="O38" s="10"/>
    </row>
    <row r="39" spans="1:15" ht="15" customHeight="1" x14ac:dyDescent="0.25">
      <c r="A39" s="10"/>
      <c r="B39" s="23" t="s">
        <v>17</v>
      </c>
      <c r="C39" s="10"/>
      <c r="D39" s="392">
        <f>SUM(D30:E38)</f>
        <v>670</v>
      </c>
      <c r="E39" s="392"/>
      <c r="F39" s="10"/>
      <c r="G39" s="392">
        <f>SUM(G30,G31,G32,G33,G34,G35,G36,G37)</f>
        <v>1</v>
      </c>
      <c r="H39" s="392"/>
      <c r="I39" s="53">
        <f>+D39+G39</f>
        <v>671</v>
      </c>
      <c r="J39" s="10"/>
      <c r="K39" s="53"/>
      <c r="L39" s="10"/>
      <c r="M39" s="10"/>
      <c r="N39" s="10"/>
      <c r="O39" s="10"/>
    </row>
    <row r="40" spans="1:15" ht="15" thickBot="1" x14ac:dyDescent="0.3">
      <c r="A40" s="10"/>
      <c r="B40" s="78"/>
      <c r="C40" s="78"/>
      <c r="D40" s="78"/>
      <c r="E40" s="78"/>
      <c r="F40" s="78"/>
      <c r="G40" s="78"/>
      <c r="H40" s="78"/>
      <c r="I40" s="78"/>
      <c r="J40" s="10"/>
      <c r="K40" s="10"/>
      <c r="L40" s="10"/>
      <c r="M40" s="10"/>
      <c r="N40" s="10"/>
      <c r="O40" s="10"/>
    </row>
    <row r="41" spans="1:15" x14ac:dyDescent="0.25">
      <c r="A41" s="10"/>
      <c r="B41" s="30" t="s">
        <v>18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</sheetData>
  <mergeCells count="51">
    <mergeCell ref="C12:E12"/>
    <mergeCell ref="F12:H12"/>
    <mergeCell ref="I12:J12"/>
    <mergeCell ref="B6:N6"/>
    <mergeCell ref="B8:N8"/>
    <mergeCell ref="C10:E10"/>
    <mergeCell ref="F10:H10"/>
    <mergeCell ref="I10:J10"/>
    <mergeCell ref="C13:E13"/>
    <mergeCell ref="F13:H13"/>
    <mergeCell ref="I13:J13"/>
    <mergeCell ref="C14:E14"/>
    <mergeCell ref="F14:H14"/>
    <mergeCell ref="I14:J14"/>
    <mergeCell ref="C15:E15"/>
    <mergeCell ref="F15:H15"/>
    <mergeCell ref="I15:J15"/>
    <mergeCell ref="C16:E16"/>
    <mergeCell ref="F16:H16"/>
    <mergeCell ref="I16:J16"/>
    <mergeCell ref="C17:E17"/>
    <mergeCell ref="F17:H17"/>
    <mergeCell ref="I17:J17"/>
    <mergeCell ref="C18:E18"/>
    <mergeCell ref="F18:H18"/>
    <mergeCell ref="I18:J18"/>
    <mergeCell ref="D32:E32"/>
    <mergeCell ref="G32:H32"/>
    <mergeCell ref="C19:E19"/>
    <mergeCell ref="F19:H19"/>
    <mergeCell ref="I19:J19"/>
    <mergeCell ref="C21:E21"/>
    <mergeCell ref="F21:H21"/>
    <mergeCell ref="I21:J21"/>
    <mergeCell ref="B26:I26"/>
    <mergeCell ref="D30:E30"/>
    <mergeCell ref="G30:H30"/>
    <mergeCell ref="D31:E31"/>
    <mergeCell ref="G31:H31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9:E39"/>
    <mergeCell ref="G39:H39"/>
  </mergeCells>
  <pageMargins left="0.39" right="0.19" top="0.68" bottom="0.73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59F7-911A-4315-AFFA-0B4DBD218CFB}">
  <dimension ref="B1:I41"/>
  <sheetViews>
    <sheetView zoomScaleNormal="100" workbookViewId="0"/>
  </sheetViews>
  <sheetFormatPr baseColWidth="10" defaultRowHeight="14.25" x14ac:dyDescent="0.25"/>
  <cols>
    <col min="1" max="1" width="1.7109375" style="10" customWidth="1"/>
    <col min="2" max="2" width="12.140625" style="10" customWidth="1"/>
    <col min="3" max="3" width="2.5703125" style="10" customWidth="1"/>
    <col min="4" max="4" width="19.85546875" style="10" customWidth="1"/>
    <col min="5" max="5" width="29.85546875" style="10" customWidth="1"/>
    <col min="6" max="6" width="20.140625" style="10" customWidth="1"/>
    <col min="7" max="7" width="19.42578125" style="10" customWidth="1"/>
    <col min="8" max="8" width="22.140625" style="10" customWidth="1"/>
    <col min="9" max="16384" width="11.42578125" style="10"/>
  </cols>
  <sheetData>
    <row r="1" spans="2:9" s="3" customFormat="1" ht="18.75" customHeight="1" x14ac:dyDescent="0.25"/>
    <row r="2" spans="2:9" s="3" customFormat="1" ht="15.75" customHeight="1" x14ac:dyDescent="0.25"/>
    <row r="3" spans="2:9" s="3" customFormat="1" ht="15.75" customHeight="1" x14ac:dyDescent="0.25"/>
    <row r="4" spans="2:9" s="3" customFormat="1" x14ac:dyDescent="0.25"/>
    <row r="5" spans="2:9" s="3" customFormat="1" ht="15.75" customHeight="1" x14ac:dyDescent="0.25">
      <c r="I5" s="33"/>
    </row>
    <row r="6" spans="2:9" s="3" customFormat="1" ht="36.75" customHeight="1" x14ac:dyDescent="0.25">
      <c r="B6" s="383" t="s">
        <v>0</v>
      </c>
      <c r="C6" s="383"/>
      <c r="D6" s="383"/>
      <c r="E6" s="383"/>
      <c r="F6" s="383"/>
      <c r="G6" s="383"/>
      <c r="H6" s="7"/>
      <c r="I6" s="7"/>
    </row>
    <row r="7" spans="2:9" x14ac:dyDescent="0.25">
      <c r="B7" s="23"/>
    </row>
    <row r="8" spans="2:9" ht="13.5" customHeight="1" x14ac:dyDescent="0.25">
      <c r="B8" s="404" t="s">
        <v>54</v>
      </c>
      <c r="C8" s="405"/>
      <c r="D8" s="405"/>
      <c r="E8" s="405"/>
      <c r="F8" s="405"/>
      <c r="G8" s="405"/>
      <c r="H8" s="406"/>
    </row>
    <row r="9" spans="2:9" ht="13.5" customHeight="1" x14ac:dyDescent="0.25">
      <c r="B9" s="48"/>
    </row>
    <row r="10" spans="2:9" s="87" customFormat="1" ht="44.25" customHeight="1" x14ac:dyDescent="0.25">
      <c r="B10" s="85"/>
      <c r="C10" s="85"/>
      <c r="D10" s="86" t="s">
        <v>55</v>
      </c>
      <c r="E10" s="86" t="s">
        <v>56</v>
      </c>
      <c r="F10" s="86" t="s">
        <v>57</v>
      </c>
      <c r="G10" s="86" t="s">
        <v>58</v>
      </c>
      <c r="H10" s="86" t="s">
        <v>59</v>
      </c>
    </row>
    <row r="11" spans="2:9" s="87" customFormat="1" ht="6" customHeight="1" x14ac:dyDescent="0.25"/>
    <row r="12" spans="2:9" x14ac:dyDescent="0.25">
      <c r="B12" s="23" t="s">
        <v>6</v>
      </c>
      <c r="D12" s="88">
        <v>103</v>
      </c>
      <c r="E12" s="88">
        <v>62</v>
      </c>
      <c r="F12" s="88">
        <v>760964</v>
      </c>
      <c r="G12" s="88">
        <v>729896</v>
      </c>
      <c r="H12" s="89">
        <f t="shared" ref="H12:H20" si="0">+G12/F12</f>
        <v>0.95917283866253855</v>
      </c>
    </row>
    <row r="13" spans="2:9" x14ac:dyDescent="0.25">
      <c r="B13" s="23" t="s">
        <v>10</v>
      </c>
      <c r="D13" s="88">
        <v>45</v>
      </c>
      <c r="E13" s="88">
        <v>42</v>
      </c>
      <c r="F13" s="88">
        <v>1258730</v>
      </c>
      <c r="G13" s="88">
        <v>1253470</v>
      </c>
      <c r="H13" s="89">
        <f t="shared" si="0"/>
        <v>0.99582118484504223</v>
      </c>
    </row>
    <row r="14" spans="2:9" x14ac:dyDescent="0.25">
      <c r="B14" s="23" t="s">
        <v>11</v>
      </c>
      <c r="D14" s="88">
        <v>77</v>
      </c>
      <c r="E14" s="88">
        <v>72</v>
      </c>
      <c r="F14" s="88">
        <v>774313</v>
      </c>
      <c r="G14" s="88">
        <v>768095</v>
      </c>
      <c r="H14" s="89">
        <f t="shared" si="0"/>
        <v>0.99196965568187545</v>
      </c>
    </row>
    <row r="15" spans="2:9" x14ac:dyDescent="0.25">
      <c r="B15" s="23" t="s">
        <v>12</v>
      </c>
      <c r="D15" s="88">
        <v>174</v>
      </c>
      <c r="E15" s="88">
        <v>76</v>
      </c>
      <c r="F15" s="88">
        <v>939741</v>
      </c>
      <c r="G15" s="88">
        <v>837916</v>
      </c>
      <c r="H15" s="89">
        <f t="shared" si="0"/>
        <v>0.89164567684074658</v>
      </c>
    </row>
    <row r="16" spans="2:9" x14ac:dyDescent="0.25">
      <c r="B16" s="23" t="s">
        <v>13</v>
      </c>
      <c r="D16" s="88">
        <v>80</v>
      </c>
      <c r="E16" s="88">
        <v>60</v>
      </c>
      <c r="F16" s="88">
        <v>535734</v>
      </c>
      <c r="G16" s="88">
        <v>512989</v>
      </c>
      <c r="H16" s="89">
        <f t="shared" si="0"/>
        <v>0.95754422903903802</v>
      </c>
    </row>
    <row r="17" spans="2:8" x14ac:dyDescent="0.25">
      <c r="B17" s="23" t="s">
        <v>14</v>
      </c>
      <c r="D17" s="88">
        <v>97</v>
      </c>
      <c r="E17" s="88">
        <v>71</v>
      </c>
      <c r="F17" s="88">
        <v>619055</v>
      </c>
      <c r="G17" s="88">
        <v>585577</v>
      </c>
      <c r="H17" s="89">
        <f t="shared" si="0"/>
        <v>0.94592079863663159</v>
      </c>
    </row>
    <row r="18" spans="2:8" x14ac:dyDescent="0.25">
      <c r="B18" s="23" t="s">
        <v>15</v>
      </c>
      <c r="D18" s="88">
        <v>103</v>
      </c>
      <c r="E18" s="88">
        <v>84</v>
      </c>
      <c r="F18" s="88">
        <v>1774701</v>
      </c>
      <c r="G18" s="88">
        <v>1756556</v>
      </c>
      <c r="H18" s="89">
        <f t="shared" si="0"/>
        <v>0.98977574250535727</v>
      </c>
    </row>
    <row r="19" spans="2:8" x14ac:dyDescent="0.25">
      <c r="B19" s="23" t="s">
        <v>16</v>
      </c>
      <c r="D19" s="88">
        <v>106</v>
      </c>
      <c r="E19" s="88">
        <v>98</v>
      </c>
      <c r="F19" s="88">
        <v>1968624</v>
      </c>
      <c r="G19" s="88">
        <v>1940004</v>
      </c>
      <c r="H19" s="89">
        <f t="shared" si="0"/>
        <v>0.98546192670616639</v>
      </c>
    </row>
    <row r="20" spans="2:8" x14ac:dyDescent="0.25">
      <c r="B20" s="23" t="s">
        <v>17</v>
      </c>
      <c r="D20" s="90">
        <f>SUM(D12,D13,D14,D15,D16,D17,D18,D19)</f>
        <v>785</v>
      </c>
      <c r="E20" s="90">
        <f>SUM(E12,E13,E14,E15,E16,E17,E18,E19)</f>
        <v>565</v>
      </c>
      <c r="F20" s="90">
        <f>SUM(F12,F13,F14,F15,F16,F17,F18,F19)</f>
        <v>8631862</v>
      </c>
      <c r="G20" s="90">
        <f>SUM(G12,G13,G14,G15,G16,G17,G18,G19)</f>
        <v>8384503</v>
      </c>
      <c r="H20" s="91">
        <f t="shared" si="0"/>
        <v>0.97134349460174407</v>
      </c>
    </row>
    <row r="21" spans="2:8" ht="4.5" customHeight="1" thickBot="1" x14ac:dyDescent="0.3">
      <c r="B21" s="43"/>
      <c r="C21" s="78"/>
      <c r="D21" s="92"/>
      <c r="E21" s="92"/>
      <c r="F21" s="92"/>
      <c r="G21" s="92"/>
      <c r="H21" s="93"/>
    </row>
    <row r="22" spans="2:8" x14ac:dyDescent="0.25">
      <c r="B22" s="94" t="s">
        <v>60</v>
      </c>
    </row>
    <row r="23" spans="2:8" x14ac:dyDescent="0.25">
      <c r="B23" s="31" t="s">
        <v>61</v>
      </c>
    </row>
    <row r="41" spans="7:7" x14ac:dyDescent="0.25">
      <c r="G41" s="95"/>
    </row>
  </sheetData>
  <mergeCells count="2">
    <mergeCell ref="B6:G6"/>
    <mergeCell ref="B8:H8"/>
  </mergeCells>
  <pageMargins left="0.6692913385826772" right="0.23622047244094491" top="0.27559055118110237" bottom="0.35433070866141736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C4E4-813F-4FD7-8142-CA6FD550FF1E}">
  <dimension ref="A1:O40"/>
  <sheetViews>
    <sheetView zoomScaleNormal="100" workbookViewId="0"/>
  </sheetViews>
  <sheetFormatPr baseColWidth="10" defaultRowHeight="14.25" x14ac:dyDescent="0.25"/>
  <cols>
    <col min="1" max="1" width="1.7109375" style="12" customWidth="1"/>
    <col min="2" max="2" width="29.42578125" style="12" customWidth="1"/>
    <col min="3" max="11" width="11" style="12" customWidth="1"/>
    <col min="12" max="12" width="11.42578125" style="107" customWidth="1"/>
    <col min="13" max="13" width="9.7109375" style="12" customWidth="1"/>
    <col min="14" max="16384" width="11.42578125" style="12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8"/>
      <c r="O6" s="9"/>
    </row>
    <row r="7" spans="1:15" ht="8.25" customHeight="1" x14ac:dyDescent="0.25">
      <c r="A7" s="10"/>
      <c r="B7" s="23"/>
      <c r="C7" s="10"/>
      <c r="D7" s="10"/>
      <c r="E7" s="10"/>
      <c r="F7" s="10"/>
      <c r="G7" s="10"/>
      <c r="H7" s="10"/>
      <c r="I7" s="10"/>
      <c r="J7" s="10"/>
      <c r="K7" s="10"/>
      <c r="L7" s="96"/>
      <c r="M7" s="10"/>
    </row>
    <row r="8" spans="1:15" ht="13.5" customHeight="1" x14ac:dyDescent="0.25">
      <c r="A8" s="10"/>
      <c r="B8" s="404" t="s">
        <v>62</v>
      </c>
      <c r="C8" s="405"/>
      <c r="D8" s="405"/>
      <c r="E8" s="405"/>
      <c r="F8" s="405"/>
      <c r="G8" s="405"/>
      <c r="H8" s="405"/>
      <c r="I8" s="405"/>
      <c r="J8" s="405"/>
      <c r="K8" s="406"/>
      <c r="L8" s="96"/>
      <c r="M8" s="10"/>
    </row>
    <row r="9" spans="1:15" ht="13.5" customHeight="1" x14ac:dyDescent="0.25">
      <c r="A9" s="10"/>
      <c r="B9" s="48"/>
      <c r="C9" s="10"/>
      <c r="D9" s="10"/>
      <c r="E9" s="10"/>
      <c r="F9" s="10"/>
      <c r="G9" s="10"/>
      <c r="H9" s="10"/>
      <c r="I9" s="10"/>
      <c r="J9" s="10"/>
      <c r="K9" s="10"/>
      <c r="L9" s="96"/>
      <c r="M9" s="10"/>
    </row>
    <row r="10" spans="1:15" s="98" customFormat="1" ht="39.75" customHeight="1" x14ac:dyDescent="0.25">
      <c r="A10" s="87"/>
      <c r="B10" s="85"/>
      <c r="C10" s="86" t="s">
        <v>6</v>
      </c>
      <c r="D10" s="86" t="s">
        <v>10</v>
      </c>
      <c r="E10" s="86" t="s">
        <v>11</v>
      </c>
      <c r="F10" s="86" t="s">
        <v>12</v>
      </c>
      <c r="G10" s="86" t="s">
        <v>13</v>
      </c>
      <c r="H10" s="86" t="s">
        <v>14</v>
      </c>
      <c r="I10" s="86" t="s">
        <v>15</v>
      </c>
      <c r="J10" s="86" t="s">
        <v>16</v>
      </c>
      <c r="K10" s="86" t="s">
        <v>17</v>
      </c>
      <c r="L10" s="97"/>
      <c r="M10" s="87"/>
    </row>
    <row r="11" spans="1:15" s="98" customFormat="1" ht="6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97"/>
      <c r="M11" s="87"/>
    </row>
    <row r="12" spans="1:15" x14ac:dyDescent="0.25">
      <c r="A12" s="10"/>
      <c r="B12" s="23" t="s">
        <v>63</v>
      </c>
      <c r="C12" s="99">
        <v>0.38786921113407075</v>
      </c>
      <c r="D12" s="100">
        <v>1</v>
      </c>
      <c r="E12" s="100">
        <v>0.58926615553121575</v>
      </c>
      <c r="F12" s="101">
        <v>3.3164876816171827E-2</v>
      </c>
      <c r="G12" s="101">
        <v>0.39463531140914937</v>
      </c>
      <c r="H12" s="101">
        <v>0.41036821705426357</v>
      </c>
      <c r="I12" s="101">
        <v>0.3794168758447577</v>
      </c>
      <c r="J12" s="101">
        <v>0</v>
      </c>
      <c r="K12" s="102">
        <v>0.3032203338483444</v>
      </c>
      <c r="L12" s="103" t="s">
        <v>64</v>
      </c>
      <c r="M12" s="95"/>
      <c r="N12" s="104"/>
    </row>
    <row r="13" spans="1:15" x14ac:dyDescent="0.25">
      <c r="A13" s="10"/>
      <c r="B13" s="23" t="s">
        <v>65</v>
      </c>
      <c r="C13" s="99">
        <v>0.40118620487662005</v>
      </c>
      <c r="D13" s="99">
        <v>0.4875080076873799</v>
      </c>
      <c r="E13" s="100">
        <v>1</v>
      </c>
      <c r="F13" s="101">
        <v>0.18736570691877955</v>
      </c>
      <c r="G13" s="101">
        <v>0.7529845246868091</v>
      </c>
      <c r="H13" s="101">
        <v>0.18961085010194131</v>
      </c>
      <c r="I13" s="101">
        <v>0.876016051034057</v>
      </c>
      <c r="J13" s="101">
        <v>0.72161046111493465</v>
      </c>
      <c r="K13" s="102">
        <v>0.42239873675144152</v>
      </c>
      <c r="L13" s="103" t="s">
        <v>66</v>
      </c>
      <c r="M13" s="95"/>
      <c r="N13" s="104"/>
    </row>
    <row r="14" spans="1:15" x14ac:dyDescent="0.25">
      <c r="A14" s="10"/>
      <c r="B14" s="23" t="s">
        <v>67</v>
      </c>
      <c r="C14" s="99">
        <v>0.64787070897723253</v>
      </c>
      <c r="D14" s="99">
        <v>0.62181334515628461</v>
      </c>
      <c r="E14" s="100">
        <v>0.86647903180410923</v>
      </c>
      <c r="F14" s="101">
        <v>0.30574790567042759</v>
      </c>
      <c r="G14" s="101">
        <v>0.83036102653327537</v>
      </c>
      <c r="H14" s="101">
        <v>0.63451348341152247</v>
      </c>
      <c r="I14" s="101">
        <v>0.8431904116430049</v>
      </c>
      <c r="J14" s="101">
        <v>0.75871206038220651</v>
      </c>
      <c r="K14" s="102">
        <v>0.63943737343638829</v>
      </c>
      <c r="L14" s="103" t="s">
        <v>68</v>
      </c>
      <c r="M14" s="95"/>
      <c r="N14" s="104"/>
    </row>
    <row r="15" spans="1:15" x14ac:dyDescent="0.25">
      <c r="A15" s="10"/>
      <c r="B15" s="23" t="s">
        <v>69</v>
      </c>
      <c r="C15" s="99">
        <v>1</v>
      </c>
      <c r="D15" s="99">
        <v>0.78205128205128205</v>
      </c>
      <c r="E15" s="100">
        <v>1</v>
      </c>
      <c r="F15" s="101">
        <v>0.55775876063916141</v>
      </c>
      <c r="G15" s="101">
        <v>0.75148094159972711</v>
      </c>
      <c r="H15" s="101">
        <v>0.82535197303192542</v>
      </c>
      <c r="I15" s="101">
        <v>0.79859753994712035</v>
      </c>
      <c r="J15" s="101">
        <v>0.79065971254528811</v>
      </c>
      <c r="K15" s="102">
        <v>0.78792976929822989</v>
      </c>
      <c r="L15" s="103" t="s">
        <v>70</v>
      </c>
      <c r="M15" s="95"/>
      <c r="N15" s="104"/>
    </row>
    <row r="16" spans="1:15" x14ac:dyDescent="0.25">
      <c r="A16" s="10"/>
      <c r="B16" s="23" t="s">
        <v>71</v>
      </c>
      <c r="C16" s="99">
        <v>0.76150913104555484</v>
      </c>
      <c r="D16" s="99">
        <v>1</v>
      </c>
      <c r="E16" s="100">
        <v>0.94936626052825246</v>
      </c>
      <c r="F16" s="101">
        <v>0.7499319233911228</v>
      </c>
      <c r="G16" s="101">
        <v>0.82517844943343777</v>
      </c>
      <c r="H16" s="101">
        <v>1</v>
      </c>
      <c r="I16" s="101">
        <v>0.93734139251603377</v>
      </c>
      <c r="J16" s="101">
        <v>1</v>
      </c>
      <c r="K16" s="102">
        <v>0.90835408880817536</v>
      </c>
      <c r="L16" s="103" t="s">
        <v>72</v>
      </c>
      <c r="M16" s="95"/>
      <c r="N16" s="104"/>
    </row>
    <row r="17" spans="1:14" x14ac:dyDescent="0.25">
      <c r="A17" s="10"/>
      <c r="B17" s="23" t="s">
        <v>73</v>
      </c>
      <c r="C17" s="99">
        <v>1</v>
      </c>
      <c r="D17" s="99">
        <v>1</v>
      </c>
      <c r="E17" s="100">
        <v>1</v>
      </c>
      <c r="F17" s="101">
        <v>0.94695786714038077</v>
      </c>
      <c r="G17" s="101">
        <v>1</v>
      </c>
      <c r="H17" s="101">
        <v>0.91516347693850808</v>
      </c>
      <c r="I17" s="101">
        <v>1</v>
      </c>
      <c r="J17" s="101">
        <v>0.95982434373775627</v>
      </c>
      <c r="K17" s="102">
        <v>0.97121359307010935</v>
      </c>
      <c r="L17" s="103" t="s">
        <v>74</v>
      </c>
      <c r="M17" s="95"/>
      <c r="N17" s="104"/>
    </row>
    <row r="18" spans="1:14" x14ac:dyDescent="0.25">
      <c r="A18" s="10"/>
      <c r="B18" s="23" t="s">
        <v>75</v>
      </c>
      <c r="C18" s="99">
        <v>1</v>
      </c>
      <c r="D18" s="99">
        <v>1</v>
      </c>
      <c r="E18" s="100">
        <v>1</v>
      </c>
      <c r="F18" s="101">
        <v>1</v>
      </c>
      <c r="G18" s="101">
        <v>1</v>
      </c>
      <c r="H18" s="101">
        <v>1</v>
      </c>
      <c r="I18" s="101">
        <v>1</v>
      </c>
      <c r="J18" s="101">
        <v>0.96168718523567553</v>
      </c>
      <c r="K18" s="102">
        <v>0.98803743295011426</v>
      </c>
      <c r="L18" s="103" t="s">
        <v>76</v>
      </c>
      <c r="M18" s="95"/>
      <c r="N18" s="104"/>
    </row>
    <row r="19" spans="1:14" x14ac:dyDescent="0.25">
      <c r="A19" s="10"/>
      <c r="B19" s="23" t="s">
        <v>77</v>
      </c>
      <c r="C19" s="99">
        <v>1</v>
      </c>
      <c r="D19" s="99">
        <v>1</v>
      </c>
      <c r="E19" s="100">
        <v>1</v>
      </c>
      <c r="F19" s="101">
        <v>1</v>
      </c>
      <c r="G19" s="101">
        <v>1</v>
      </c>
      <c r="H19" s="101">
        <v>1</v>
      </c>
      <c r="I19" s="101">
        <v>1</v>
      </c>
      <c r="J19" s="101">
        <v>1</v>
      </c>
      <c r="K19" s="102">
        <v>1</v>
      </c>
      <c r="L19" s="103" t="s">
        <v>78</v>
      </c>
      <c r="M19" s="95"/>
      <c r="N19" s="104"/>
    </row>
    <row r="20" spans="1:14" x14ac:dyDescent="0.25">
      <c r="A20" s="10"/>
      <c r="B20" s="23" t="s">
        <v>79</v>
      </c>
      <c r="C20" s="99">
        <v>1</v>
      </c>
      <c r="D20" s="99">
        <v>1</v>
      </c>
      <c r="E20" s="100">
        <v>0</v>
      </c>
      <c r="F20" s="101">
        <v>1</v>
      </c>
      <c r="G20" s="100">
        <v>0</v>
      </c>
      <c r="H20" s="101">
        <v>1</v>
      </c>
      <c r="I20" s="101">
        <v>1</v>
      </c>
      <c r="J20" s="101">
        <v>1</v>
      </c>
      <c r="K20" s="102">
        <v>1</v>
      </c>
      <c r="L20" s="103" t="s">
        <v>80</v>
      </c>
      <c r="M20" s="95"/>
      <c r="N20" s="104"/>
    </row>
    <row r="21" spans="1:14" x14ac:dyDescent="0.25">
      <c r="A21" s="10"/>
      <c r="B21" s="23" t="s">
        <v>81</v>
      </c>
      <c r="C21" s="100">
        <v>1</v>
      </c>
      <c r="D21" s="99">
        <v>1</v>
      </c>
      <c r="E21" s="100">
        <v>0</v>
      </c>
      <c r="F21" s="100">
        <v>0</v>
      </c>
      <c r="G21" s="100">
        <v>0</v>
      </c>
      <c r="H21" s="100">
        <v>0</v>
      </c>
      <c r="I21" s="101">
        <v>1</v>
      </c>
      <c r="J21" s="101">
        <v>1</v>
      </c>
      <c r="K21" s="102">
        <v>1</v>
      </c>
      <c r="L21" s="103" t="s">
        <v>82</v>
      </c>
      <c r="M21" s="95"/>
      <c r="N21" s="104"/>
    </row>
    <row r="22" spans="1:14" x14ac:dyDescent="0.25">
      <c r="A22" s="10"/>
      <c r="B22" s="23" t="s">
        <v>83</v>
      </c>
      <c r="C22" s="99">
        <v>1</v>
      </c>
      <c r="D22" s="99">
        <v>1</v>
      </c>
      <c r="E22" s="99">
        <v>1</v>
      </c>
      <c r="F22" s="99">
        <v>1</v>
      </c>
      <c r="G22" s="99">
        <v>1</v>
      </c>
      <c r="H22" s="99">
        <v>1</v>
      </c>
      <c r="I22" s="99">
        <v>1</v>
      </c>
      <c r="J22" s="99">
        <v>1</v>
      </c>
      <c r="K22" s="102">
        <v>1</v>
      </c>
      <c r="L22" s="103" t="s">
        <v>84</v>
      </c>
      <c r="M22" s="95"/>
      <c r="N22" s="104"/>
    </row>
    <row r="23" spans="1:14" x14ac:dyDescent="0.25">
      <c r="A23" s="10"/>
      <c r="B23" s="23" t="s">
        <v>39</v>
      </c>
      <c r="C23" s="105">
        <v>0.95920000000000005</v>
      </c>
      <c r="D23" s="105">
        <v>0.99580000000000002</v>
      </c>
      <c r="E23" s="105">
        <v>0.99199999999999999</v>
      </c>
      <c r="F23" s="105">
        <v>0.89159999999999995</v>
      </c>
      <c r="G23" s="105">
        <v>0.95750000000000002</v>
      </c>
      <c r="H23" s="105">
        <v>0.94589999999999996</v>
      </c>
      <c r="I23" s="105">
        <v>0.98980000000000001</v>
      </c>
      <c r="J23" s="105">
        <v>0.98550000000000004</v>
      </c>
      <c r="K23" s="102">
        <v>0.97134349460174407</v>
      </c>
      <c r="L23" s="96"/>
      <c r="M23" s="95"/>
      <c r="N23" s="104"/>
    </row>
    <row r="24" spans="1:14" ht="6" customHeight="1" thickBot="1" x14ac:dyDescent="0.3">
      <c r="A24" s="10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96"/>
      <c r="M24" s="10"/>
    </row>
    <row r="25" spans="1:14" x14ac:dyDescent="0.25">
      <c r="A25" s="10"/>
      <c r="B25" s="30" t="s">
        <v>85</v>
      </c>
      <c r="C25" s="39"/>
      <c r="D25" s="39"/>
      <c r="E25" s="39"/>
      <c r="F25" s="39"/>
      <c r="G25" s="39"/>
      <c r="H25" s="39"/>
      <c r="I25" s="39"/>
      <c r="J25" s="39"/>
      <c r="K25" s="39"/>
      <c r="L25" s="106"/>
      <c r="M25" s="10"/>
    </row>
    <row r="26" spans="1:14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6"/>
      <c r="M26" s="10"/>
    </row>
    <row r="27" spans="1:14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96"/>
      <c r="M27" s="10"/>
    </row>
    <row r="28" spans="1:14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96"/>
      <c r="M28" s="10"/>
    </row>
    <row r="29" spans="1:14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96"/>
      <c r="M29" s="10"/>
    </row>
    <row r="30" spans="1:14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96"/>
      <c r="M30" s="10"/>
    </row>
    <row r="31" spans="1:14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96"/>
      <c r="M31" s="10"/>
    </row>
    <row r="32" spans="1:14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96"/>
      <c r="M32" s="10"/>
    </row>
    <row r="33" spans="1:13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6"/>
      <c r="M33" s="10"/>
    </row>
    <row r="34" spans="1:13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96"/>
      <c r="M34" s="10"/>
    </row>
    <row r="35" spans="1:13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96"/>
      <c r="M35" s="10"/>
    </row>
    <row r="36" spans="1:13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96"/>
      <c r="M36" s="10"/>
    </row>
    <row r="37" spans="1:13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96"/>
      <c r="M37" s="10"/>
    </row>
    <row r="38" spans="1:13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96"/>
      <c r="M38" s="10"/>
    </row>
    <row r="39" spans="1:13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96"/>
      <c r="M39" s="10"/>
    </row>
    <row r="40" spans="1:13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96"/>
      <c r="M40" s="10"/>
    </row>
  </sheetData>
  <mergeCells count="2">
    <mergeCell ref="B6:G6"/>
    <mergeCell ref="B8:K8"/>
  </mergeCells>
  <pageMargins left="0.74803149606299213" right="0.74803149606299213" top="0.27559055118110237" bottom="0.27559055118110237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51C9-DD52-44D5-92DD-E5661A8E1AB7}">
  <dimension ref="A1:O28"/>
  <sheetViews>
    <sheetView workbookViewId="0"/>
  </sheetViews>
  <sheetFormatPr baseColWidth="10" defaultRowHeight="14.25" x14ac:dyDescent="0.25"/>
  <cols>
    <col min="1" max="1" width="1.7109375" style="10" customWidth="1"/>
    <col min="2" max="2" width="41.7109375" style="10" customWidth="1"/>
    <col min="3" max="3" width="14.7109375" style="10" customWidth="1"/>
    <col min="4" max="4" width="18.7109375" style="10" customWidth="1"/>
    <col min="5" max="5" width="17.7109375" style="10" customWidth="1"/>
    <col min="6" max="6" width="15.7109375" style="10" customWidth="1"/>
    <col min="7" max="7" width="19.7109375" style="10" customWidth="1"/>
    <col min="8" max="16384" width="11.42578125" style="10"/>
  </cols>
  <sheetData>
    <row r="1" spans="1:15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4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3"/>
      <c r="J5" s="33"/>
      <c r="K5" s="33"/>
      <c r="L5" s="3"/>
      <c r="M5" s="3"/>
      <c r="N5" s="3"/>
      <c r="O5" s="3"/>
    </row>
    <row r="6" spans="1:15" s="4" customFormat="1" ht="36.75" customHeight="1" x14ac:dyDescent="0.25">
      <c r="A6" s="3"/>
      <c r="B6" s="383" t="s">
        <v>0</v>
      </c>
      <c r="C6" s="383"/>
      <c r="D6" s="383"/>
      <c r="E6" s="383"/>
      <c r="F6" s="383"/>
      <c r="G6" s="383"/>
      <c r="H6" s="7"/>
      <c r="I6" s="7"/>
      <c r="J6" s="7"/>
      <c r="K6" s="7"/>
      <c r="L6" s="7"/>
      <c r="M6" s="7"/>
      <c r="N6" s="7"/>
      <c r="O6" s="50"/>
    </row>
    <row r="7" spans="1:15" x14ac:dyDescent="0.25">
      <c r="B7" s="23"/>
    </row>
    <row r="8" spans="1:15" ht="13.5" customHeight="1" x14ac:dyDescent="0.25">
      <c r="B8" s="404" t="s">
        <v>86</v>
      </c>
      <c r="C8" s="405"/>
      <c r="D8" s="405"/>
      <c r="E8" s="405"/>
      <c r="F8" s="405"/>
      <c r="G8" s="406"/>
    </row>
    <row r="9" spans="1:15" ht="13.5" customHeight="1" x14ac:dyDescent="0.25">
      <c r="B9" s="48"/>
    </row>
    <row r="10" spans="1:15" s="108" customFormat="1" ht="60" customHeight="1" x14ac:dyDescent="0.25">
      <c r="B10" s="109"/>
      <c r="C10" s="68" t="s">
        <v>55</v>
      </c>
      <c r="D10" s="68" t="s">
        <v>87</v>
      </c>
      <c r="E10" s="68" t="s">
        <v>57</v>
      </c>
      <c r="F10" s="68" t="s">
        <v>58</v>
      </c>
      <c r="G10" s="68" t="s">
        <v>88</v>
      </c>
    </row>
    <row r="11" spans="1:15" s="87" customFormat="1" ht="12.75" customHeight="1" x14ac:dyDescent="0.25"/>
    <row r="12" spans="1:15" ht="18" customHeight="1" x14ac:dyDescent="0.25">
      <c r="B12" s="23" t="s">
        <v>63</v>
      </c>
      <c r="C12" s="110">
        <v>31</v>
      </c>
      <c r="D12" s="110">
        <v>10</v>
      </c>
      <c r="E12" s="110">
        <v>8227</v>
      </c>
      <c r="F12" s="110">
        <v>3191</v>
      </c>
      <c r="G12" s="99">
        <f t="shared" ref="G12:G22" si="0">+F12/E12</f>
        <v>0.38786921113407075</v>
      </c>
    </row>
    <row r="13" spans="1:15" ht="18" customHeight="1" x14ac:dyDescent="0.25">
      <c r="B13" s="23" t="s">
        <v>65</v>
      </c>
      <c r="C13" s="110">
        <v>20</v>
      </c>
      <c r="D13" s="110">
        <v>8</v>
      </c>
      <c r="E13" s="110">
        <v>13657</v>
      </c>
      <c r="F13" s="110">
        <v>5479</v>
      </c>
      <c r="G13" s="99">
        <f t="shared" si="0"/>
        <v>0.40118620487662005</v>
      </c>
    </row>
    <row r="14" spans="1:15" ht="18" customHeight="1" x14ac:dyDescent="0.25">
      <c r="B14" s="23" t="s">
        <v>67</v>
      </c>
      <c r="C14" s="110">
        <v>12</v>
      </c>
      <c r="D14" s="110">
        <v>7</v>
      </c>
      <c r="E14" s="110">
        <v>16954</v>
      </c>
      <c r="F14" s="110">
        <v>10984</v>
      </c>
      <c r="G14" s="99">
        <f t="shared" si="0"/>
        <v>0.64787070897723253</v>
      </c>
    </row>
    <row r="15" spans="1:15" ht="18" customHeight="1" x14ac:dyDescent="0.25">
      <c r="B15" s="23" t="s">
        <v>69</v>
      </c>
      <c r="C15" s="110">
        <v>6</v>
      </c>
      <c r="D15" s="110">
        <v>6</v>
      </c>
      <c r="E15" s="110">
        <v>14133</v>
      </c>
      <c r="F15" s="110">
        <v>14133</v>
      </c>
      <c r="G15" s="99">
        <f t="shared" si="0"/>
        <v>1</v>
      </c>
    </row>
    <row r="16" spans="1:15" ht="18" customHeight="1" x14ac:dyDescent="0.25">
      <c r="B16" s="23" t="s">
        <v>71</v>
      </c>
      <c r="C16" s="110">
        <v>13</v>
      </c>
      <c r="D16" s="110">
        <v>10</v>
      </c>
      <c r="E16" s="110">
        <v>49830</v>
      </c>
      <c r="F16" s="110">
        <v>37946</v>
      </c>
      <c r="G16" s="99">
        <f t="shared" si="0"/>
        <v>0.76150913104555484</v>
      </c>
    </row>
    <row r="17" spans="2:10" ht="18" customHeight="1" x14ac:dyDescent="0.25">
      <c r="B17" s="23" t="s">
        <v>73</v>
      </c>
      <c r="C17" s="110">
        <v>7</v>
      </c>
      <c r="D17" s="110">
        <v>7</v>
      </c>
      <c r="E17" s="110">
        <v>49275</v>
      </c>
      <c r="F17" s="110">
        <v>49275</v>
      </c>
      <c r="G17" s="99">
        <f t="shared" si="0"/>
        <v>1</v>
      </c>
    </row>
    <row r="18" spans="2:10" ht="18" customHeight="1" x14ac:dyDescent="0.25">
      <c r="B18" s="23" t="s">
        <v>75</v>
      </c>
      <c r="C18" s="110">
        <v>7</v>
      </c>
      <c r="D18" s="110">
        <v>7</v>
      </c>
      <c r="E18" s="110">
        <v>101272</v>
      </c>
      <c r="F18" s="110">
        <v>101272</v>
      </c>
      <c r="G18" s="99">
        <f t="shared" si="0"/>
        <v>1</v>
      </c>
    </row>
    <row r="19" spans="2:10" ht="18" customHeight="1" x14ac:dyDescent="0.25">
      <c r="B19" s="23" t="s">
        <v>77</v>
      </c>
      <c r="C19" s="110">
        <v>4</v>
      </c>
      <c r="D19" s="110">
        <v>4</v>
      </c>
      <c r="E19" s="110">
        <v>107860</v>
      </c>
      <c r="F19" s="110">
        <v>107860</v>
      </c>
      <c r="G19" s="99">
        <f t="shared" si="0"/>
        <v>1</v>
      </c>
      <c r="H19" s="95"/>
      <c r="I19" s="95"/>
      <c r="J19" s="111"/>
    </row>
    <row r="20" spans="2:10" ht="18" customHeight="1" x14ac:dyDescent="0.25">
      <c r="B20" s="23" t="s">
        <v>79</v>
      </c>
      <c r="C20" s="110">
        <v>1</v>
      </c>
      <c r="D20" s="110">
        <v>1</v>
      </c>
      <c r="E20" s="110">
        <v>89462</v>
      </c>
      <c r="F20" s="110">
        <v>89462</v>
      </c>
      <c r="G20" s="99">
        <f t="shared" si="0"/>
        <v>1</v>
      </c>
    </row>
    <row r="21" spans="2:10" ht="18" customHeight="1" x14ac:dyDescent="0.25">
      <c r="B21" s="23" t="s">
        <v>81</v>
      </c>
      <c r="C21" s="71">
        <v>1</v>
      </c>
      <c r="D21" s="71">
        <v>1</v>
      </c>
      <c r="E21" s="71">
        <v>108348</v>
      </c>
      <c r="F21" s="71">
        <v>108348</v>
      </c>
      <c r="G21" s="99">
        <f t="shared" si="0"/>
        <v>1</v>
      </c>
      <c r="H21" s="39">
        <f>+E21-E22</f>
        <v>-93598</v>
      </c>
    </row>
    <row r="22" spans="2:10" ht="18" customHeight="1" x14ac:dyDescent="0.25">
      <c r="B22" s="23" t="s">
        <v>83</v>
      </c>
      <c r="C22" s="71">
        <v>1</v>
      </c>
      <c r="D22" s="71">
        <v>1</v>
      </c>
      <c r="E22" s="71">
        <v>201946</v>
      </c>
      <c r="F22" s="71">
        <v>201946</v>
      </c>
      <c r="G22" s="99">
        <f t="shared" si="0"/>
        <v>1</v>
      </c>
    </row>
    <row r="23" spans="2:10" ht="18" customHeight="1" x14ac:dyDescent="0.25">
      <c r="B23" s="23" t="s">
        <v>39</v>
      </c>
      <c r="C23" s="112">
        <f>SUM(C12:C22)</f>
        <v>103</v>
      </c>
      <c r="D23" s="112">
        <f>SUM(D12:D22)</f>
        <v>62</v>
      </c>
      <c r="E23" s="112">
        <f>SUM(E12:E22)</f>
        <v>760964</v>
      </c>
      <c r="F23" s="112">
        <f>SUM(F12:F22)</f>
        <v>729896</v>
      </c>
      <c r="G23" s="113">
        <f>+F23/E23</f>
        <v>0.95917283866253855</v>
      </c>
    </row>
    <row r="24" spans="2:10" ht="6" customHeight="1" thickBot="1" x14ac:dyDescent="0.3">
      <c r="B24" s="78"/>
      <c r="C24" s="78"/>
      <c r="D24" s="78"/>
      <c r="E24" s="78"/>
      <c r="F24" s="78"/>
      <c r="G24" s="78"/>
    </row>
    <row r="25" spans="2:10" x14ac:dyDescent="0.25">
      <c r="B25" s="31" t="s">
        <v>89</v>
      </c>
    </row>
    <row r="26" spans="2:10" x14ac:dyDescent="0.25">
      <c r="B26" s="94" t="s">
        <v>60</v>
      </c>
    </row>
    <row r="27" spans="2:10" ht="15.75" x14ac:dyDescent="0.25">
      <c r="B27" s="114"/>
    </row>
    <row r="28" spans="2:10" x14ac:dyDescent="0.25">
      <c r="E28" s="39">
        <f>+E21-E22</f>
        <v>-93598</v>
      </c>
    </row>
  </sheetData>
  <mergeCells count="2">
    <mergeCell ref="B6:G6"/>
    <mergeCell ref="B8:G8"/>
  </mergeCells>
  <pageMargins left="0.8" right="0.65" top="0.53" bottom="0.6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56</vt:i4>
      </vt:variant>
    </vt:vector>
  </HeadingPairs>
  <TitlesOfParts>
    <vt:vector size="103" baseType="lpstr">
      <vt:lpstr>Portada</vt:lpstr>
      <vt:lpstr>1.1 y gráfico</vt:lpstr>
      <vt:lpstr>1.2</vt:lpstr>
      <vt:lpstr>1.3</vt:lpstr>
      <vt:lpstr>Gráfico 1.3</vt:lpstr>
      <vt:lpstr>1.4 y 1.5</vt:lpstr>
      <vt:lpstr>Andalucía2.1</vt:lpstr>
      <vt:lpstr>Andalucía2.2</vt:lpstr>
      <vt:lpstr>2.3.1.Almería</vt:lpstr>
      <vt:lpstr>2.3.2.Cádiz</vt:lpstr>
      <vt:lpstr>2.3.3.Córdoba</vt:lpstr>
      <vt:lpstr>2.3.4.Granada</vt:lpstr>
      <vt:lpstr>2.3.5.Huelva</vt:lpstr>
      <vt:lpstr>2.3.6.Jaén</vt:lpstr>
      <vt:lpstr>2.3.7.Málaga</vt:lpstr>
      <vt:lpstr>2.3.8.Sevilla</vt:lpstr>
      <vt:lpstr>3.1</vt:lpstr>
      <vt:lpstr>g3.1a y g3.1b</vt:lpstr>
      <vt:lpstr>3.2 y gráficos</vt:lpstr>
      <vt:lpstr>4.1</vt:lpstr>
      <vt:lpstr>4.2</vt:lpstr>
      <vt:lpstr>5.1</vt:lpstr>
      <vt:lpstr>5.2</vt:lpstr>
      <vt:lpstr>6.1</vt:lpstr>
      <vt:lpstr>7.1</vt:lpstr>
      <vt:lpstr>8.1</vt:lpstr>
      <vt:lpstr>8.2</vt:lpstr>
      <vt:lpstr>9.1 y gráfico</vt:lpstr>
      <vt:lpstr>9.2 y gráfico</vt:lpstr>
      <vt:lpstr>9.3 </vt:lpstr>
      <vt:lpstr>10.1 Andalucía</vt:lpstr>
      <vt:lpstr>10.1 Almería y Cádiz</vt:lpstr>
      <vt:lpstr>10.1 Córdoba y Granada</vt:lpstr>
      <vt:lpstr>10.1 Huelva y Jaén</vt:lpstr>
      <vt:lpstr>10.1 Málaga y Sevilla</vt:lpstr>
      <vt:lpstr>10.2</vt:lpstr>
      <vt:lpstr>10.3</vt:lpstr>
      <vt:lpstr>11.1</vt:lpstr>
      <vt:lpstr>11.2</vt:lpstr>
      <vt:lpstr>12.1.1.Almería</vt:lpstr>
      <vt:lpstr>12.1.2.Cádiz</vt:lpstr>
      <vt:lpstr>12.1.3.Córdoba</vt:lpstr>
      <vt:lpstr>12.1.4.Granada</vt:lpstr>
      <vt:lpstr>12.1.5.Huelva</vt:lpstr>
      <vt:lpstr>12.1.6.Jaén</vt:lpstr>
      <vt:lpstr>12.1.7.Málaga</vt:lpstr>
      <vt:lpstr>12.1.8.Sevilla</vt:lpstr>
      <vt:lpstr>'1.1 y gráfico'!Área_de_impresión</vt:lpstr>
      <vt:lpstr>'1.2'!Área_de_impresión</vt:lpstr>
      <vt:lpstr>'1.3'!Área_de_impresión</vt:lpstr>
      <vt:lpstr>'1.4 y 1.5'!Área_de_impresión</vt:lpstr>
      <vt:lpstr>'10.1 Almería y Cádiz'!Área_de_impresión</vt:lpstr>
      <vt:lpstr>'10.1 Andalucía'!Área_de_impresión</vt:lpstr>
      <vt:lpstr>'10.1 Córdoba y Granada'!Área_de_impresión</vt:lpstr>
      <vt:lpstr>'10.1 Huelva y Jaén'!Área_de_impresión</vt:lpstr>
      <vt:lpstr>'10.1 Málaga y Sevilla'!Área_de_impresión</vt:lpstr>
      <vt:lpstr>'10.2'!Área_de_impresión</vt:lpstr>
      <vt:lpstr>'10.3'!Área_de_impresión</vt:lpstr>
      <vt:lpstr>'11.1'!Área_de_impresión</vt:lpstr>
      <vt:lpstr>'11.2'!Área_de_impresión</vt:lpstr>
      <vt:lpstr>'12.1.1.Almería'!Área_de_impresión</vt:lpstr>
      <vt:lpstr>'12.1.2.Cádiz'!Área_de_impresión</vt:lpstr>
      <vt:lpstr>'12.1.3.Córdoba'!Área_de_impresión</vt:lpstr>
      <vt:lpstr>'12.1.4.Granada'!Área_de_impresión</vt:lpstr>
      <vt:lpstr>'12.1.5.Huelva'!Área_de_impresión</vt:lpstr>
      <vt:lpstr>'12.1.6.Jaén'!Área_de_impresión</vt:lpstr>
      <vt:lpstr>'12.1.7.Málaga'!Área_de_impresión</vt:lpstr>
      <vt:lpstr>'12.1.8.Sevilla'!Área_de_impresión</vt:lpstr>
      <vt:lpstr>'2.3.1.Almería'!Área_de_impresión</vt:lpstr>
      <vt:lpstr>'2.3.2.Cádiz'!Área_de_impresión</vt:lpstr>
      <vt:lpstr>'2.3.3.Córdoba'!Área_de_impresión</vt:lpstr>
      <vt:lpstr>'2.3.4.Granada'!Área_de_impresión</vt:lpstr>
      <vt:lpstr>'2.3.5.Huelva'!Área_de_impresión</vt:lpstr>
      <vt:lpstr>'2.3.6.Jaén'!Área_de_impresión</vt:lpstr>
      <vt:lpstr>'2.3.7.Málaga'!Área_de_impresión</vt:lpstr>
      <vt:lpstr>'2.3.8.Sevilla'!Área_de_impresión</vt:lpstr>
      <vt:lpstr>'3.1'!Área_de_impresión</vt:lpstr>
      <vt:lpstr>'3.2 y gráficos'!Área_de_impresión</vt:lpstr>
      <vt:lpstr>'4.1'!Área_de_impresión</vt:lpstr>
      <vt:lpstr>'4.2'!Área_de_impresión</vt:lpstr>
      <vt:lpstr>'5.1'!Área_de_impresión</vt:lpstr>
      <vt:lpstr>'5.2'!Área_de_impresión</vt:lpstr>
      <vt:lpstr>'6.1'!Área_de_impresión</vt:lpstr>
      <vt:lpstr>'7.1'!Área_de_impresión</vt:lpstr>
      <vt:lpstr>'8.1'!Área_de_impresión</vt:lpstr>
      <vt:lpstr>'8.2'!Área_de_impresión</vt:lpstr>
      <vt:lpstr>'9.1 y gráfico'!Área_de_impresión</vt:lpstr>
      <vt:lpstr>'9.2 y gráfico'!Área_de_impresión</vt:lpstr>
      <vt:lpstr>'9.3 '!Área_de_impresión</vt:lpstr>
      <vt:lpstr>Andalucía2.1!Área_de_impresión</vt:lpstr>
      <vt:lpstr>Andalucía2.2!Área_de_impresión</vt:lpstr>
      <vt:lpstr>'g3.1a y g3.1b'!Área_de_impresión</vt:lpstr>
      <vt:lpstr>'Gráfico 1.3'!Área_de_impresión</vt:lpstr>
      <vt:lpstr>Portada!Área_de_impresión</vt:lpstr>
      <vt:lpstr>'11.2'!Títulos_a_imprimir</vt:lpstr>
      <vt:lpstr>'12.1.1.Almería'!Títulos_a_imprimir</vt:lpstr>
      <vt:lpstr>'12.1.3.Córdoba'!Títulos_a_imprimir</vt:lpstr>
      <vt:lpstr>'12.1.4.Granada'!Títulos_a_imprimir</vt:lpstr>
      <vt:lpstr>'12.1.5.Huelva'!Títulos_a_imprimir</vt:lpstr>
      <vt:lpstr>'12.1.6.Jaén'!Títulos_a_imprimir</vt:lpstr>
      <vt:lpstr>'12.1.7.Málaga'!Títulos_a_imprimir</vt:lpstr>
      <vt:lpstr>'12.1.8.Sevilla'!Títulos_a_imprimir</vt:lpstr>
      <vt:lpstr>'3.1'!Títulos_a_imprimir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 Estepa Maldonado</dc:creator>
  <cp:lastModifiedBy>MARIA JESUS ESTEPA MALDONADO</cp:lastModifiedBy>
  <cp:lastPrinted>2021-10-22T10:08:55Z</cp:lastPrinted>
  <dcterms:created xsi:type="dcterms:W3CDTF">2019-12-19T13:08:19Z</dcterms:created>
  <dcterms:modified xsi:type="dcterms:W3CDTF">2025-12-26T10:39:29Z</dcterms:modified>
</cp:coreProperties>
</file>